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664" activeTab="1"/>
  </bookViews>
  <sheets>
    <sheet name="Přehled krajů" sheetId="1" r:id="rId1"/>
    <sheet name="okresy Ol. kraj" sheetId="8" r:id="rId2"/>
    <sheet name="A-Nárůst členů" sheetId="7" r:id="rId3"/>
    <sheet name="B-Délka čl. odchozích" sheetId="3" r:id="rId4"/>
    <sheet name="C-Kvalifikace OV a ZOV" sheetId="4" r:id="rId5"/>
    <sheet name="D-Děťodny táborů" sheetId="5" r:id="rId6"/>
    <sheet name="E-Hodnocení dle počtu členů" sheetId="6" r:id="rId7"/>
  </sheets>
  <definedNames>
    <definedName name="_xlnm._FilterDatabase" localSheetId="2" hidden="1">'A-Nárůst členů'!$A$5:$AL$559</definedName>
    <definedName name="_xlnm._FilterDatabase" localSheetId="3" hidden="1">'B-Délka čl. odchozích'!$A$5:$R$559</definedName>
    <definedName name="_xlnm._FilterDatabase" localSheetId="4" hidden="1">'C-Kvalifikace OV a ZOV'!$A$5:$O$559</definedName>
    <definedName name="_xlnm._FilterDatabase" localSheetId="5" hidden="1">'D-Děťodny táborů'!$A$5:$O$559</definedName>
    <definedName name="_xlnm._FilterDatabase" localSheetId="6" hidden="1">'E-Hodnocení dle počtu členů'!$A$5:$O$559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jD4eL//BZ51dARtidsavoUO75Yrw=="/>
    </ext>
  </extLst>
</workbook>
</file>

<file path=xl/calcChain.xml><?xml version="1.0" encoding="utf-8"?>
<calcChain xmlns="http://schemas.openxmlformats.org/spreadsheetml/2006/main">
  <c r="DE11" i="8"/>
  <c r="DD11"/>
  <c r="CX11"/>
  <c r="CY11" s="1"/>
  <c r="CW11"/>
  <c r="CV11"/>
  <c r="CU11"/>
  <c r="CT11"/>
  <c r="CS11"/>
  <c r="CR11"/>
  <c r="CQ11"/>
  <c r="CP11"/>
  <c r="CO11"/>
  <c r="CN11"/>
  <c r="CM11"/>
  <c r="CG11"/>
  <c r="CF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H11"/>
  <c r="BF11"/>
  <c r="BE11"/>
  <c r="BD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E11"/>
  <c r="D11"/>
  <c r="C11"/>
  <c r="DF10"/>
  <c r="DG10" s="1"/>
  <c r="DH10" s="1"/>
  <c r="CY10"/>
  <c r="CZ10" s="1"/>
  <c r="DA10" s="1"/>
  <c r="CH10"/>
  <c r="CI10" s="1"/>
  <c r="CJ10" s="1"/>
  <c r="CB10"/>
  <c r="CC10" s="1"/>
  <c r="AW10"/>
  <c r="AY10" s="1"/>
  <c r="AV10"/>
  <c r="AX10" s="1"/>
  <c r="AZ10" s="1"/>
  <c r="BA10" s="1"/>
  <c r="G10"/>
  <c r="F10"/>
  <c r="DG9"/>
  <c r="DH9" s="1"/>
  <c r="DF9"/>
  <c r="CY9"/>
  <c r="CZ9" s="1"/>
  <c r="DA9" s="1"/>
  <c r="CH9"/>
  <c r="CI9" s="1"/>
  <c r="CJ9" s="1"/>
  <c r="CB9"/>
  <c r="CC9" s="1"/>
  <c r="AY9"/>
  <c r="AW9"/>
  <c r="AV9"/>
  <c r="AX9" s="1"/>
  <c r="AZ9" s="1"/>
  <c r="BA9" s="1"/>
  <c r="G9"/>
  <c r="H9" s="1"/>
  <c r="F9"/>
  <c r="DF8"/>
  <c r="DG8" s="1"/>
  <c r="DH8" s="1"/>
  <c r="CY8"/>
  <c r="CZ8" s="1"/>
  <c r="DA8" s="1"/>
  <c r="CH8"/>
  <c r="CI8" s="1"/>
  <c r="CJ8" s="1"/>
  <c r="CC8"/>
  <c r="CB8"/>
  <c r="AX8"/>
  <c r="AZ8" s="1"/>
  <c r="BA8" s="1"/>
  <c r="AW8"/>
  <c r="AY8" s="1"/>
  <c r="AV8"/>
  <c r="G8"/>
  <c r="F8"/>
  <c r="DG7"/>
  <c r="DH7" s="1"/>
  <c r="DF7"/>
  <c r="CY7"/>
  <c r="CZ7" s="1"/>
  <c r="DA7" s="1"/>
  <c r="CH7"/>
  <c r="CI7" s="1"/>
  <c r="CJ7" s="1"/>
  <c r="CB7"/>
  <c r="CC7" s="1"/>
  <c r="AW7"/>
  <c r="AV7"/>
  <c r="AX7" s="1"/>
  <c r="AZ7" s="1"/>
  <c r="BA7" s="1"/>
  <c r="G7"/>
  <c r="F7"/>
  <c r="DF11" l="1"/>
  <c r="CH11"/>
  <c r="AW11"/>
  <c r="AY11" s="1"/>
  <c r="AV11"/>
  <c r="AX11" s="1"/>
  <c r="H10"/>
  <c r="H8"/>
  <c r="F11"/>
  <c r="G11"/>
  <c r="E12"/>
  <c r="BA11"/>
  <c r="DH11"/>
  <c r="DA11"/>
  <c r="CJ11"/>
  <c r="CC11"/>
  <c r="H7"/>
  <c r="AY7"/>
  <c r="H11" l="1"/>
  <c r="K13" l="1"/>
  <c r="K18"/>
  <c r="CD11" l="1"/>
  <c r="BB11"/>
  <c r="DI11"/>
  <c r="DB11"/>
  <c r="K19"/>
  <c r="CK11"/>
  <c r="CK10" l="1"/>
  <c r="CK9"/>
  <c r="CK8"/>
  <c r="CK7"/>
  <c r="CD8"/>
  <c r="CD10"/>
  <c r="CD7"/>
  <c r="CD9"/>
  <c r="BB10"/>
  <c r="BB7"/>
  <c r="BB9"/>
  <c r="BB8"/>
  <c r="DI10"/>
  <c r="DI9"/>
  <c r="DI8"/>
  <c r="DI7"/>
  <c r="DB8"/>
  <c r="DB10"/>
  <c r="DB7"/>
  <c r="DB9"/>
  <c r="K10" l="1"/>
  <c r="K8"/>
  <c r="K7"/>
  <c r="K9"/>
  <c r="L10" l="1"/>
  <c r="L8"/>
  <c r="K11"/>
  <c r="L7"/>
  <c r="L9"/>
  <c r="I7" l="1"/>
  <c r="J9"/>
  <c r="J7"/>
  <c r="I8"/>
  <c r="J8"/>
  <c r="L11"/>
  <c r="J10"/>
  <c r="I10"/>
  <c r="I9"/>
  <c r="U8" i="6" l="1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7"/>
  <c r="U6"/>
  <c r="CT21" i="1" l="1"/>
  <c r="CS21"/>
  <c r="CR21"/>
  <c r="CQ21"/>
  <c r="CV21" l="1"/>
  <c r="CU21"/>
  <c r="Y9" i="5" l="1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8"/>
  <c r="Y7"/>
  <c r="Y6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8"/>
  <c r="T7"/>
  <c r="T6"/>
  <c r="W8" i="3" l="1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7"/>
  <c r="W6"/>
  <c r="CH20" i="1" l="1"/>
  <c r="CH10"/>
  <c r="CH11"/>
  <c r="CH12"/>
  <c r="CH13"/>
  <c r="CH14"/>
  <c r="CH15"/>
  <c r="CH16"/>
  <c r="CH17"/>
  <c r="CH18"/>
  <c r="CH19"/>
  <c r="CH9"/>
  <c r="CH8"/>
  <c r="CH7"/>
  <c r="U8" i="4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7"/>
  <c r="U6"/>
  <c r="N7" l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AO21" i="1" l="1"/>
  <c r="AN21"/>
  <c r="AM21"/>
  <c r="AL21"/>
  <c r="AQ21"/>
  <c r="AP21"/>
  <c r="BF21" l="1"/>
  <c r="BW21"/>
  <c r="BV21"/>
  <c r="BU21"/>
  <c r="BT21"/>
  <c r="BS21"/>
  <c r="BR21"/>
  <c r="N7" i="6" l="1"/>
  <c r="N8"/>
  <c r="N9"/>
  <c r="N10"/>
  <c r="N11"/>
  <c r="N12"/>
  <c r="N13"/>
  <c r="N15"/>
  <c r="N16"/>
  <c r="N17"/>
  <c r="N18"/>
  <c r="N19"/>
  <c r="N20"/>
  <c r="N21"/>
  <c r="N23"/>
  <c r="N24"/>
  <c r="N25"/>
  <c r="N26"/>
  <c r="N27"/>
  <c r="N28"/>
  <c r="N29"/>
  <c r="N31"/>
  <c r="N32"/>
  <c r="N33"/>
  <c r="N34"/>
  <c r="N35"/>
  <c r="N36"/>
  <c r="N37"/>
  <c r="N39"/>
  <c r="N40"/>
  <c r="N41"/>
  <c r="N42"/>
  <c r="N43"/>
  <c r="N44"/>
  <c r="N45"/>
  <c r="N47"/>
  <c r="N48"/>
  <c r="N49"/>
  <c r="N50"/>
  <c r="N51"/>
  <c r="N52"/>
  <c r="N53"/>
  <c r="N55"/>
  <c r="N56"/>
  <c r="N57"/>
  <c r="N58"/>
  <c r="N59"/>
  <c r="N60"/>
  <c r="N61"/>
  <c r="N63"/>
  <c r="N64"/>
  <c r="N65"/>
  <c r="N66"/>
  <c r="N67"/>
  <c r="N68"/>
  <c r="N69"/>
  <c r="N71"/>
  <c r="N72"/>
  <c r="N73"/>
  <c r="N74"/>
  <c r="N75"/>
  <c r="N76"/>
  <c r="N77"/>
  <c r="N79"/>
  <c r="N80"/>
  <c r="N81"/>
  <c r="N82"/>
  <c r="N83"/>
  <c r="N84"/>
  <c r="N85"/>
  <c r="N87"/>
  <c r="N88"/>
  <c r="N89"/>
  <c r="N90"/>
  <c r="N91"/>
  <c r="N92"/>
  <c r="N93"/>
  <c r="N95"/>
  <c r="N96"/>
  <c r="N97"/>
  <c r="N98"/>
  <c r="N99"/>
  <c r="N100"/>
  <c r="N101"/>
  <c r="N103"/>
  <c r="N104"/>
  <c r="N105"/>
  <c r="N106"/>
  <c r="N107"/>
  <c r="N108"/>
  <c r="N109"/>
  <c r="N111"/>
  <c r="N112"/>
  <c r="N113"/>
  <c r="N114"/>
  <c r="N115"/>
  <c r="N116"/>
  <c r="N117"/>
  <c r="N119"/>
  <c r="N120"/>
  <c r="N121"/>
  <c r="N122"/>
  <c r="N123"/>
  <c r="N124"/>
  <c r="N125"/>
  <c r="N127"/>
  <c r="N128"/>
  <c r="N129"/>
  <c r="N130"/>
  <c r="N131"/>
  <c r="N132"/>
  <c r="N133"/>
  <c r="N135"/>
  <c r="N136"/>
  <c r="N137"/>
  <c r="N138"/>
  <c r="N139"/>
  <c r="N140"/>
  <c r="N141"/>
  <c r="N143"/>
  <c r="N144"/>
  <c r="N145"/>
  <c r="N146"/>
  <c r="N147"/>
  <c r="N148"/>
  <c r="N149"/>
  <c r="N151"/>
  <c r="N152"/>
  <c r="N153"/>
  <c r="N154"/>
  <c r="N155"/>
  <c r="N156"/>
  <c r="N157"/>
  <c r="N159"/>
  <c r="N160"/>
  <c r="N161"/>
  <c r="N162"/>
  <c r="N163"/>
  <c r="N164"/>
  <c r="N165"/>
  <c r="N167"/>
  <c r="N168"/>
  <c r="N169"/>
  <c r="N170"/>
  <c r="N171"/>
  <c r="N172"/>
  <c r="N173"/>
  <c r="N175"/>
  <c r="N176"/>
  <c r="N177"/>
  <c r="N178"/>
  <c r="N179"/>
  <c r="N180"/>
  <c r="N181"/>
  <c r="N183"/>
  <c r="N184"/>
  <c r="N185"/>
  <c r="N186"/>
  <c r="N187"/>
  <c r="N188"/>
  <c r="N189"/>
  <c r="N191"/>
  <c r="N192"/>
  <c r="N193"/>
  <c r="N194"/>
  <c r="N195"/>
  <c r="N196"/>
  <c r="N197"/>
  <c r="N199"/>
  <c r="N200"/>
  <c r="N201"/>
  <c r="N202"/>
  <c r="N203"/>
  <c r="N204"/>
  <c r="N205"/>
  <c r="N207"/>
  <c r="N208"/>
  <c r="N209"/>
  <c r="N210"/>
  <c r="N211"/>
  <c r="N212"/>
  <c r="N213"/>
  <c r="N215"/>
  <c r="N216"/>
  <c r="N217"/>
  <c r="N218"/>
  <c r="N219"/>
  <c r="N220"/>
  <c r="N221"/>
  <c r="N223"/>
  <c r="N224"/>
  <c r="N225"/>
  <c r="N226"/>
  <c r="N227"/>
  <c r="N228"/>
  <c r="N229"/>
  <c r="N231"/>
  <c r="N232"/>
  <c r="N233"/>
  <c r="N234"/>
  <c r="N235"/>
  <c r="N236"/>
  <c r="N237"/>
  <c r="N239"/>
  <c r="N240"/>
  <c r="N241"/>
  <c r="N242"/>
  <c r="N243"/>
  <c r="N244"/>
  <c r="N245"/>
  <c r="N247"/>
  <c r="N248"/>
  <c r="N249"/>
  <c r="N250"/>
  <c r="N251"/>
  <c r="N252"/>
  <c r="N253"/>
  <c r="N255"/>
  <c r="N256"/>
  <c r="N257"/>
  <c r="N258"/>
  <c r="N259"/>
  <c r="N260"/>
  <c r="N261"/>
  <c r="N263"/>
  <c r="N264"/>
  <c r="N265"/>
  <c r="N266"/>
  <c r="N267"/>
  <c r="N268"/>
  <c r="N269"/>
  <c r="N271"/>
  <c r="N272"/>
  <c r="N273"/>
  <c r="N274"/>
  <c r="N275"/>
  <c r="N276"/>
  <c r="N277"/>
  <c r="N279"/>
  <c r="N280"/>
  <c r="N281"/>
  <c r="N282"/>
  <c r="N283"/>
  <c r="N284"/>
  <c r="N285"/>
  <c r="N287"/>
  <c r="N288"/>
  <c r="N289"/>
  <c r="N290"/>
  <c r="N291"/>
  <c r="N292"/>
  <c r="N293"/>
  <c r="N295"/>
  <c r="N296"/>
  <c r="N297"/>
  <c r="N298"/>
  <c r="N299"/>
  <c r="N300"/>
  <c r="N301"/>
  <c r="N303"/>
  <c r="N304"/>
  <c r="N305"/>
  <c r="N306"/>
  <c r="N307"/>
  <c r="N308"/>
  <c r="N309"/>
  <c r="N311"/>
  <c r="N312"/>
  <c r="N313"/>
  <c r="N314"/>
  <c r="N315"/>
  <c r="N316"/>
  <c r="N317"/>
  <c r="N319"/>
  <c r="N320"/>
  <c r="N321"/>
  <c r="N322"/>
  <c r="N323"/>
  <c r="N324"/>
  <c r="N325"/>
  <c r="N327"/>
  <c r="N328"/>
  <c r="N329"/>
  <c r="N330"/>
  <c r="N331"/>
  <c r="N332"/>
  <c r="N333"/>
  <c r="N335"/>
  <c r="N336"/>
  <c r="N337"/>
  <c r="N338"/>
  <c r="N339"/>
  <c r="N340"/>
  <c r="N341"/>
  <c r="N343"/>
  <c r="N344"/>
  <c r="N345"/>
  <c r="N346"/>
  <c r="N347"/>
  <c r="N348"/>
  <c r="N349"/>
  <c r="N351"/>
  <c r="N352"/>
  <c r="N353"/>
  <c r="N354"/>
  <c r="N355"/>
  <c r="N356"/>
  <c r="N357"/>
  <c r="N359"/>
  <c r="N360"/>
  <c r="N361"/>
  <c r="N362"/>
  <c r="N363"/>
  <c r="N364"/>
  <c r="N365"/>
  <c r="N367"/>
  <c r="N368"/>
  <c r="N369"/>
  <c r="N370"/>
  <c r="N371"/>
  <c r="N372"/>
  <c r="N373"/>
  <c r="N375"/>
  <c r="N376"/>
  <c r="N377"/>
  <c r="N379"/>
  <c r="N380"/>
  <c r="N381"/>
  <c r="N383"/>
  <c r="N384"/>
  <c r="N385"/>
  <c r="N387"/>
  <c r="N388"/>
  <c r="N389"/>
  <c r="N391"/>
  <c r="N392"/>
  <c r="N393"/>
  <c r="N395"/>
  <c r="N396"/>
  <c r="N397"/>
  <c r="N399"/>
  <c r="N400"/>
  <c r="N401"/>
  <c r="N403"/>
  <c r="N404"/>
  <c r="N405"/>
  <c r="N407"/>
  <c r="N408"/>
  <c r="N409"/>
  <c r="N411"/>
  <c r="N412"/>
  <c r="N413"/>
  <c r="N415"/>
  <c r="N416"/>
  <c r="N417"/>
  <c r="N419"/>
  <c r="N420"/>
  <c r="N421"/>
  <c r="N423"/>
  <c r="N424"/>
  <c r="N425"/>
  <c r="N427"/>
  <c r="N428"/>
  <c r="N429"/>
  <c r="N431"/>
  <c r="N432"/>
  <c r="N433"/>
  <c r="N435"/>
  <c r="N436"/>
  <c r="N437"/>
  <c r="N439"/>
  <c r="N440"/>
  <c r="N441"/>
  <c r="N443"/>
  <c r="N444"/>
  <c r="N445"/>
  <c r="N447"/>
  <c r="N448"/>
  <c r="N449"/>
  <c r="N451"/>
  <c r="N452"/>
  <c r="N453"/>
  <c r="N455"/>
  <c r="N456"/>
  <c r="N457"/>
  <c r="N458"/>
  <c r="N459"/>
  <c r="N460"/>
  <c r="N461"/>
  <c r="N463"/>
  <c r="N464"/>
  <c r="N465"/>
  <c r="N466"/>
  <c r="N467"/>
  <c r="N468"/>
  <c r="N469"/>
  <c r="N471"/>
  <c r="N472"/>
  <c r="N473"/>
  <c r="N474"/>
  <c r="N475"/>
  <c r="N476"/>
  <c r="N477"/>
  <c r="N479"/>
  <c r="N480"/>
  <c r="N481"/>
  <c r="N482"/>
  <c r="N483"/>
  <c r="N484"/>
  <c r="N485"/>
  <c r="N487"/>
  <c r="N488"/>
  <c r="N489"/>
  <c r="N490"/>
  <c r="N491"/>
  <c r="N492"/>
  <c r="N493"/>
  <c r="N495"/>
  <c r="N496"/>
  <c r="N497"/>
  <c r="N498"/>
  <c r="N499"/>
  <c r="N500"/>
  <c r="N501"/>
  <c r="N503"/>
  <c r="N504"/>
  <c r="N505"/>
  <c r="N506"/>
  <c r="N507"/>
  <c r="N508"/>
  <c r="N509"/>
  <c r="N511"/>
  <c r="N512"/>
  <c r="N513"/>
  <c r="N514"/>
  <c r="N515"/>
  <c r="N516"/>
  <c r="N517"/>
  <c r="N519"/>
  <c r="N520"/>
  <c r="N521"/>
  <c r="N522"/>
  <c r="N523"/>
  <c r="N524"/>
  <c r="N525"/>
  <c r="N527"/>
  <c r="N528"/>
  <c r="N529"/>
  <c r="N530"/>
  <c r="N531"/>
  <c r="N532"/>
  <c r="N533"/>
  <c r="N535"/>
  <c r="N536"/>
  <c r="N537"/>
  <c r="N538"/>
  <c r="N539"/>
  <c r="N540"/>
  <c r="N541"/>
  <c r="N543"/>
  <c r="N544"/>
  <c r="N545"/>
  <c r="N546"/>
  <c r="N547"/>
  <c r="N548"/>
  <c r="N549"/>
  <c r="N551"/>
  <c r="N552"/>
  <c r="N553"/>
  <c r="N554"/>
  <c r="N555"/>
  <c r="N556"/>
  <c r="N557"/>
  <c r="N559"/>
  <c r="N558" l="1"/>
  <c r="N550"/>
  <c r="N542"/>
  <c r="N534"/>
  <c r="N526"/>
  <c r="N518"/>
  <c r="N510"/>
  <c r="N502"/>
  <c r="N494"/>
  <c r="N486"/>
  <c r="N478"/>
  <c r="N470"/>
  <c r="N462"/>
  <c r="N454"/>
  <c r="N446"/>
  <c r="N438"/>
  <c r="N430"/>
  <c r="N422"/>
  <c r="N414"/>
  <c r="N406"/>
  <c r="N398"/>
  <c r="N390"/>
  <c r="N382"/>
  <c r="N374"/>
  <c r="N366"/>
  <c r="N358"/>
  <c r="N350"/>
  <c r="N342"/>
  <c r="N334"/>
  <c r="N326"/>
  <c r="N318"/>
  <c r="N310"/>
  <c r="N302"/>
  <c r="N294"/>
  <c r="N286"/>
  <c r="N278"/>
  <c r="N270"/>
  <c r="N262"/>
  <c r="N254"/>
  <c r="N246"/>
  <c r="N238"/>
  <c r="N230"/>
  <c r="N222"/>
  <c r="N214"/>
  <c r="N206"/>
  <c r="N198"/>
  <c r="N190"/>
  <c r="N182"/>
  <c r="N174"/>
  <c r="N166"/>
  <c r="N158"/>
  <c r="N150"/>
  <c r="N142"/>
  <c r="N134"/>
  <c r="N126"/>
  <c r="N118"/>
  <c r="N110"/>
  <c r="N102"/>
  <c r="N94"/>
  <c r="N86"/>
  <c r="N78"/>
  <c r="N70"/>
  <c r="N62"/>
  <c r="N54"/>
  <c r="N46"/>
  <c r="N38"/>
  <c r="N30"/>
  <c r="N22"/>
  <c r="N14"/>
  <c r="N450"/>
  <c r="N442"/>
  <c r="N434"/>
  <c r="N426"/>
  <c r="N418"/>
  <c r="N410"/>
  <c r="N402"/>
  <c r="N394"/>
  <c r="N386"/>
  <c r="N378"/>
  <c r="N6"/>
  <c r="N524" i="5"/>
  <c r="N378"/>
  <c r="N22"/>
  <c r="N46"/>
  <c r="N74"/>
  <c r="N79"/>
  <c r="N83"/>
  <c r="N115"/>
  <c r="N123"/>
  <c r="N161"/>
  <c r="N176"/>
  <c r="N214"/>
  <c r="N218"/>
  <c r="N219"/>
  <c r="N231"/>
  <c r="N232"/>
  <c r="N255"/>
  <c r="N278"/>
  <c r="N314"/>
  <c r="N347"/>
  <c r="N425"/>
  <c r="N452"/>
  <c r="N455"/>
  <c r="N478"/>
  <c r="N493"/>
  <c r="N513"/>
  <c r="N73" l="1"/>
  <c r="N49"/>
  <c r="N25"/>
  <c r="N169"/>
  <c r="N97"/>
  <c r="N360"/>
  <c r="N336"/>
  <c r="N312"/>
  <c r="N288"/>
  <c r="N264"/>
  <c r="N240"/>
  <c r="N216"/>
  <c r="N192"/>
  <c r="N168"/>
  <c r="N144"/>
  <c r="N120"/>
  <c r="N96"/>
  <c r="N72"/>
  <c r="N48"/>
  <c r="N24"/>
  <c r="N507"/>
  <c r="N405"/>
  <c r="N373"/>
  <c r="N349"/>
  <c r="N325"/>
  <c r="N301"/>
  <c r="N277"/>
  <c r="N253"/>
  <c r="N229"/>
  <c r="N205"/>
  <c r="N181"/>
  <c r="N109"/>
  <c r="N85"/>
  <c r="N61"/>
  <c r="N37"/>
  <c r="N13"/>
  <c r="N538"/>
  <c r="N372"/>
  <c r="N348"/>
  <c r="N324"/>
  <c r="N300"/>
  <c r="N276"/>
  <c r="N252"/>
  <c r="N228"/>
  <c r="N204"/>
  <c r="N180"/>
  <c r="N156"/>
  <c r="N132"/>
  <c r="N108"/>
  <c r="N84"/>
  <c r="N60"/>
  <c r="N36"/>
  <c r="N12"/>
  <c r="N518"/>
  <c r="N361"/>
  <c r="N337"/>
  <c r="N313"/>
  <c r="N289"/>
  <c r="N265"/>
  <c r="N241"/>
  <c r="N217"/>
  <c r="N193"/>
  <c r="N554"/>
  <c r="N553"/>
  <c r="N552"/>
  <c r="N503"/>
  <c r="N475"/>
  <c r="N467"/>
  <c r="N531"/>
  <c r="N541"/>
  <c r="N516"/>
  <c r="N380"/>
  <c r="N202"/>
  <c r="N190"/>
  <c r="N178"/>
  <c r="N166"/>
  <c r="N154"/>
  <c r="N142"/>
  <c r="N130"/>
  <c r="N118"/>
  <c r="N106"/>
  <c r="N94"/>
  <c r="N82"/>
  <c r="N70"/>
  <c r="N58"/>
  <c r="N34"/>
  <c r="N10"/>
  <c r="N392"/>
  <c r="N369"/>
  <c r="N357"/>
  <c r="N345"/>
  <c r="N333"/>
  <c r="N321"/>
  <c r="N309"/>
  <c r="N297"/>
  <c r="N285"/>
  <c r="N273"/>
  <c r="N261"/>
  <c r="N249"/>
  <c r="N237"/>
  <c r="N225"/>
  <c r="N213"/>
  <c r="N201"/>
  <c r="N189"/>
  <c r="N177"/>
  <c r="N165"/>
  <c r="N153"/>
  <c r="N141"/>
  <c r="N129"/>
  <c r="N117"/>
  <c r="N105"/>
  <c r="N93"/>
  <c r="N81"/>
  <c r="N69"/>
  <c r="N57"/>
  <c r="N45"/>
  <c r="N33"/>
  <c r="N21"/>
  <c r="N9"/>
  <c r="N556"/>
  <c r="N517"/>
  <c r="N529"/>
  <c r="N468"/>
  <c r="N404"/>
  <c r="N500"/>
  <c r="N415"/>
  <c r="N391"/>
  <c r="N379"/>
  <c r="N499"/>
  <c r="N555"/>
  <c r="N543"/>
  <c r="N542"/>
  <c r="N530"/>
  <c r="N469"/>
  <c r="N420"/>
  <c r="N444"/>
  <c r="N515"/>
  <c r="N457"/>
  <c r="N456"/>
  <c r="N540"/>
  <c r="N528"/>
  <c r="N491"/>
  <c r="N550"/>
  <c r="N526"/>
  <c r="N501"/>
  <c r="N489"/>
  <c r="N465"/>
  <c r="N453"/>
  <c r="N441"/>
  <c r="N429"/>
  <c r="N416"/>
  <c r="N549"/>
  <c r="N537"/>
  <c r="N525"/>
  <c r="N512"/>
  <c r="N488"/>
  <c r="N477"/>
  <c r="N464"/>
  <c r="N440"/>
  <c r="N428"/>
  <c r="N403"/>
  <c r="N6"/>
  <c r="N548"/>
  <c r="N536"/>
  <c r="N523"/>
  <c r="N511"/>
  <c r="N487"/>
  <c r="N476"/>
  <c r="N544"/>
  <c r="N532"/>
  <c r="N519"/>
  <c r="N407"/>
  <c r="N505"/>
  <c r="N481"/>
  <c r="N433"/>
  <c r="N396"/>
  <c r="N504"/>
  <c r="N419"/>
  <c r="N445"/>
  <c r="N408"/>
  <c r="N384"/>
  <c r="N492"/>
  <c r="N395"/>
  <c r="N495"/>
  <c r="N483"/>
  <c r="N471"/>
  <c r="N459"/>
  <c r="N447"/>
  <c r="N435"/>
  <c r="N422"/>
  <c r="N410"/>
  <c r="N398"/>
  <c r="N386"/>
  <c r="N506"/>
  <c r="N494"/>
  <c r="N482"/>
  <c r="N470"/>
  <c r="N458"/>
  <c r="N446"/>
  <c r="N434"/>
  <c r="N421"/>
  <c r="N409"/>
  <c r="N397"/>
  <c r="N385"/>
  <c r="N374"/>
  <c r="N362"/>
  <c r="N350"/>
  <c r="N338"/>
  <c r="N326"/>
  <c r="N302"/>
  <c r="N290"/>
  <c r="N266"/>
  <c r="N254"/>
  <c r="N242"/>
  <c r="N230"/>
  <c r="N206"/>
  <c r="N194"/>
  <c r="N182"/>
  <c r="N170"/>
  <c r="N158"/>
  <c r="N146"/>
  <c r="N134"/>
  <c r="N122"/>
  <c r="N110"/>
  <c r="N98"/>
  <c r="N86"/>
  <c r="N62"/>
  <c r="N50"/>
  <c r="N38"/>
  <c r="N26"/>
  <c r="N14"/>
  <c r="N432"/>
  <c r="N157"/>
  <c r="N145"/>
  <c r="N133"/>
  <c r="N121"/>
  <c r="N480"/>
  <c r="N383"/>
  <c r="N443"/>
  <c r="N431"/>
  <c r="N418"/>
  <c r="N406"/>
  <c r="N394"/>
  <c r="N382"/>
  <c r="N551"/>
  <c r="N539"/>
  <c r="N527"/>
  <c r="N514"/>
  <c r="N502"/>
  <c r="N490"/>
  <c r="N479"/>
  <c r="N466"/>
  <c r="N454"/>
  <c r="N442"/>
  <c r="N430"/>
  <c r="N417"/>
  <c r="N393"/>
  <c r="N381"/>
  <c r="N371"/>
  <c r="N359"/>
  <c r="N335"/>
  <c r="N323"/>
  <c r="N311"/>
  <c r="N299"/>
  <c r="N287"/>
  <c r="N275"/>
  <c r="N263"/>
  <c r="N251"/>
  <c r="N239"/>
  <c r="N227"/>
  <c r="N215"/>
  <c r="N203"/>
  <c r="N191"/>
  <c r="N179"/>
  <c r="N167"/>
  <c r="N155"/>
  <c r="N143"/>
  <c r="N131"/>
  <c r="N119"/>
  <c r="N107"/>
  <c r="N95"/>
  <c r="N71"/>
  <c r="N59"/>
  <c r="N47"/>
  <c r="N35"/>
  <c r="N23"/>
  <c r="N11"/>
  <c r="N370"/>
  <c r="N358"/>
  <c r="N346"/>
  <c r="N334"/>
  <c r="N322"/>
  <c r="N310"/>
  <c r="N298"/>
  <c r="N286"/>
  <c r="N274"/>
  <c r="N262"/>
  <c r="N250"/>
  <c r="N238"/>
  <c r="N226"/>
  <c r="N368"/>
  <c r="N356"/>
  <c r="N344"/>
  <c r="N332"/>
  <c r="N320"/>
  <c r="N308"/>
  <c r="N296"/>
  <c r="N284"/>
  <c r="N272"/>
  <c r="N260"/>
  <c r="N248"/>
  <c r="N236"/>
  <c r="N224"/>
  <c r="N212"/>
  <c r="N200"/>
  <c r="N188"/>
  <c r="N164"/>
  <c r="N152"/>
  <c r="N140"/>
  <c r="N128"/>
  <c r="N116"/>
  <c r="N104"/>
  <c r="N92"/>
  <c r="N80"/>
  <c r="N68"/>
  <c r="N56"/>
  <c r="N44"/>
  <c r="N32"/>
  <c r="N20"/>
  <c r="N8"/>
  <c r="N367"/>
  <c r="N355"/>
  <c r="N343"/>
  <c r="N331"/>
  <c r="N319"/>
  <c r="N307"/>
  <c r="N295"/>
  <c r="N283"/>
  <c r="N271"/>
  <c r="N259"/>
  <c r="N247"/>
  <c r="N235"/>
  <c r="N223"/>
  <c r="N211"/>
  <c r="N199"/>
  <c r="N187"/>
  <c r="N175"/>
  <c r="N163"/>
  <c r="N151"/>
  <c r="N139"/>
  <c r="N127"/>
  <c r="N103"/>
  <c r="N91"/>
  <c r="N67"/>
  <c r="N55"/>
  <c r="N43"/>
  <c r="N31"/>
  <c r="N19"/>
  <c r="N7"/>
  <c r="N366"/>
  <c r="N354"/>
  <c r="N342"/>
  <c r="N330"/>
  <c r="N318"/>
  <c r="N306"/>
  <c r="N294"/>
  <c r="N282"/>
  <c r="N270"/>
  <c r="N258"/>
  <c r="N246"/>
  <c r="N234"/>
  <c r="N222"/>
  <c r="N210"/>
  <c r="N198"/>
  <c r="N186"/>
  <c r="N174"/>
  <c r="N162"/>
  <c r="N150"/>
  <c r="N138"/>
  <c r="N126"/>
  <c r="N114"/>
  <c r="N102"/>
  <c r="N90"/>
  <c r="N78"/>
  <c r="N66"/>
  <c r="N54"/>
  <c r="N42"/>
  <c r="N30"/>
  <c r="N18"/>
  <c r="N463"/>
  <c r="N451"/>
  <c r="N439"/>
  <c r="N427"/>
  <c r="N414"/>
  <c r="N402"/>
  <c r="N390"/>
  <c r="N559"/>
  <c r="N547"/>
  <c r="N535"/>
  <c r="N522"/>
  <c r="N510"/>
  <c r="N498"/>
  <c r="N486"/>
  <c r="N474"/>
  <c r="N462"/>
  <c r="N450"/>
  <c r="N438"/>
  <c r="N426"/>
  <c r="N413"/>
  <c r="N401"/>
  <c r="N389"/>
  <c r="N558"/>
  <c r="N546"/>
  <c r="N534"/>
  <c r="N521"/>
  <c r="N509"/>
  <c r="N497"/>
  <c r="N485"/>
  <c r="N473"/>
  <c r="N461"/>
  <c r="N449"/>
  <c r="N437"/>
  <c r="N424"/>
  <c r="N412"/>
  <c r="N400"/>
  <c r="N388"/>
  <c r="N557"/>
  <c r="N545"/>
  <c r="N533"/>
  <c r="N520"/>
  <c r="N508"/>
  <c r="N496"/>
  <c r="N484"/>
  <c r="N472"/>
  <c r="N460"/>
  <c r="N448"/>
  <c r="N436"/>
  <c r="N423"/>
  <c r="N411"/>
  <c r="N399"/>
  <c r="N387"/>
  <c r="N377"/>
  <c r="N365"/>
  <c r="N353"/>
  <c r="N341"/>
  <c r="N329"/>
  <c r="N317"/>
  <c r="N305"/>
  <c r="N293"/>
  <c r="N281"/>
  <c r="N269"/>
  <c r="N257"/>
  <c r="N245"/>
  <c r="N233"/>
  <c r="N221"/>
  <c r="N209"/>
  <c r="N197"/>
  <c r="N185"/>
  <c r="N173"/>
  <c r="N149"/>
  <c r="N137"/>
  <c r="N125"/>
  <c r="N113"/>
  <c r="N101"/>
  <c r="N89"/>
  <c r="N77"/>
  <c r="N65"/>
  <c r="N53"/>
  <c r="N41"/>
  <c r="N29"/>
  <c r="N17"/>
  <c r="N376"/>
  <c r="N364"/>
  <c r="N352"/>
  <c r="N340"/>
  <c r="N328"/>
  <c r="N316"/>
  <c r="N304"/>
  <c r="N292"/>
  <c r="N280"/>
  <c r="N268"/>
  <c r="N256"/>
  <c r="N244"/>
  <c r="N220"/>
  <c r="N208"/>
  <c r="N196"/>
  <c r="N184"/>
  <c r="N172"/>
  <c r="N160"/>
  <c r="N148"/>
  <c r="N136"/>
  <c r="N124"/>
  <c r="N112"/>
  <c r="N100"/>
  <c r="N88"/>
  <c r="N76"/>
  <c r="N64"/>
  <c r="N52"/>
  <c r="N40"/>
  <c r="N28"/>
  <c r="N16"/>
  <c r="N375"/>
  <c r="N363"/>
  <c r="N351"/>
  <c r="N339"/>
  <c r="N327"/>
  <c r="N315"/>
  <c r="N303"/>
  <c r="N291"/>
  <c r="N279"/>
  <c r="N267"/>
  <c r="N243"/>
  <c r="N207"/>
  <c r="N195"/>
  <c r="N183"/>
  <c r="N171"/>
  <c r="N159"/>
  <c r="N147"/>
  <c r="N135"/>
  <c r="N111"/>
  <c r="N99"/>
  <c r="N87"/>
  <c r="N75"/>
  <c r="N63"/>
  <c r="N51"/>
  <c r="N39"/>
  <c r="N27"/>
  <c r="N15"/>
  <c r="N6" i="4" l="1"/>
  <c r="AH525" i="7" l="1"/>
  <c r="AJ525" s="1"/>
  <c r="AH526"/>
  <c r="AJ526" s="1"/>
  <c r="AH527"/>
  <c r="AJ527" s="1"/>
  <c r="AH528"/>
  <c r="AH529"/>
  <c r="AH530"/>
  <c r="AH531"/>
  <c r="AH532"/>
  <c r="AH533"/>
  <c r="AJ533" s="1"/>
  <c r="AH534"/>
  <c r="AJ534" s="1"/>
  <c r="AH535"/>
  <c r="AJ535" s="1"/>
  <c r="AH536"/>
  <c r="AJ536" s="1"/>
  <c r="AH537"/>
  <c r="AJ537" s="1"/>
  <c r="AH538"/>
  <c r="AJ538" s="1"/>
  <c r="AH539"/>
  <c r="AJ539" s="1"/>
  <c r="AH540"/>
  <c r="AJ540" s="1"/>
  <c r="AH541"/>
  <c r="AJ541" s="1"/>
  <c r="AH542"/>
  <c r="AJ542" s="1"/>
  <c r="AH543"/>
  <c r="AJ543" s="1"/>
  <c r="AH544"/>
  <c r="AH545"/>
  <c r="AJ545" s="1"/>
  <c r="AH546"/>
  <c r="AH547"/>
  <c r="AJ547" s="1"/>
  <c r="AH548"/>
  <c r="AJ548" s="1"/>
  <c r="AH549"/>
  <c r="AJ549" s="1"/>
  <c r="AH550"/>
  <c r="AJ550" s="1"/>
  <c r="AH551"/>
  <c r="AJ551" s="1"/>
  <c r="AH552"/>
  <c r="AH553"/>
  <c r="AJ553" s="1"/>
  <c r="AH554"/>
  <c r="AJ554" s="1"/>
  <c r="AH555"/>
  <c r="AJ555" s="1"/>
  <c r="AH556"/>
  <c r="AJ556" s="1"/>
  <c r="AH557"/>
  <c r="AJ557" s="1"/>
  <c r="AH558"/>
  <c r="AJ558" s="1"/>
  <c r="AH559"/>
  <c r="AJ559" s="1"/>
  <c r="AH524"/>
  <c r="AH426"/>
  <c r="AJ426" s="1"/>
  <c r="AH427"/>
  <c r="AJ427" s="1"/>
  <c r="AH428"/>
  <c r="AJ428" s="1"/>
  <c r="AH429"/>
  <c r="AJ429" s="1"/>
  <c r="AH430"/>
  <c r="AJ430" s="1"/>
  <c r="AH431"/>
  <c r="AJ431" s="1"/>
  <c r="AH432"/>
  <c r="AJ432" s="1"/>
  <c r="AH433"/>
  <c r="AH434"/>
  <c r="AH435"/>
  <c r="AJ435" s="1"/>
  <c r="AH436"/>
  <c r="AJ436" s="1"/>
  <c r="AH437"/>
  <c r="AJ437" s="1"/>
  <c r="AH438"/>
  <c r="AJ438" s="1"/>
  <c r="AH439"/>
  <c r="AJ439" s="1"/>
  <c r="AH440"/>
  <c r="AJ440" s="1"/>
  <c r="AH441"/>
  <c r="AJ441" s="1"/>
  <c r="AH442"/>
  <c r="AJ442" s="1"/>
  <c r="AH443"/>
  <c r="AH444"/>
  <c r="AJ444" s="1"/>
  <c r="AH445"/>
  <c r="AJ445" s="1"/>
  <c r="AH446"/>
  <c r="AJ446" s="1"/>
  <c r="AH447"/>
  <c r="AJ447" s="1"/>
  <c r="AH448"/>
  <c r="AJ448" s="1"/>
  <c r="AH449"/>
  <c r="AJ449" s="1"/>
  <c r="AH450"/>
  <c r="AJ450" s="1"/>
  <c r="AH451"/>
  <c r="AJ451" s="1"/>
  <c r="AH452"/>
  <c r="AJ452" s="1"/>
  <c r="AH453"/>
  <c r="AJ453" s="1"/>
  <c r="AH454"/>
  <c r="AJ454" s="1"/>
  <c r="AH455"/>
  <c r="AJ455" s="1"/>
  <c r="AH456"/>
  <c r="AJ456" s="1"/>
  <c r="AH457"/>
  <c r="AH458"/>
  <c r="AJ458" s="1"/>
  <c r="AH459"/>
  <c r="AH460"/>
  <c r="AJ460" s="1"/>
  <c r="AH461"/>
  <c r="AJ461" s="1"/>
  <c r="AH462"/>
  <c r="AJ462" s="1"/>
  <c r="AH463"/>
  <c r="AJ463" s="1"/>
  <c r="AH464"/>
  <c r="AJ464" s="1"/>
  <c r="AH465"/>
  <c r="AJ465" s="1"/>
  <c r="AH466"/>
  <c r="AH467"/>
  <c r="AH468"/>
  <c r="AH469"/>
  <c r="AJ469" s="1"/>
  <c r="AH470"/>
  <c r="AJ470" s="1"/>
  <c r="AH471"/>
  <c r="AJ471" s="1"/>
  <c r="AH472"/>
  <c r="AJ472" s="1"/>
  <c r="AH473"/>
  <c r="AJ473" s="1"/>
  <c r="AH474"/>
  <c r="AJ474" s="1"/>
  <c r="AH476"/>
  <c r="AJ476" s="1"/>
  <c r="AH477"/>
  <c r="AJ477" s="1"/>
  <c r="AH478"/>
  <c r="AJ478" s="1"/>
  <c r="AH479"/>
  <c r="AJ479" s="1"/>
  <c r="AH475"/>
  <c r="AJ475" s="1"/>
  <c r="AH480"/>
  <c r="AJ480" s="1"/>
  <c r="AH481"/>
  <c r="AJ481" s="1"/>
  <c r="AH482"/>
  <c r="AJ482" s="1"/>
  <c r="AH483"/>
  <c r="AH484"/>
  <c r="AJ484" s="1"/>
  <c r="AH485"/>
  <c r="AJ485" s="1"/>
  <c r="AH486"/>
  <c r="AJ486" s="1"/>
  <c r="AH487"/>
  <c r="AJ487" s="1"/>
  <c r="AH488"/>
  <c r="AJ488" s="1"/>
  <c r="AH489"/>
  <c r="AJ489" s="1"/>
  <c r="AH490"/>
  <c r="AH491"/>
  <c r="AJ491" s="1"/>
  <c r="AH492"/>
  <c r="AJ492" s="1"/>
  <c r="AH493"/>
  <c r="AJ493" s="1"/>
  <c r="AH494"/>
  <c r="AJ494" s="1"/>
  <c r="AH495"/>
  <c r="AJ495" s="1"/>
  <c r="AH496"/>
  <c r="AJ496" s="1"/>
  <c r="AH497"/>
  <c r="AJ497" s="1"/>
  <c r="AH498"/>
  <c r="AJ498" s="1"/>
  <c r="AH499"/>
  <c r="AJ499" s="1"/>
  <c r="AH500"/>
  <c r="AJ500" s="1"/>
  <c r="AH501"/>
  <c r="AJ501" s="1"/>
  <c r="AH502"/>
  <c r="AJ502" s="1"/>
  <c r="AH503"/>
  <c r="AJ503" s="1"/>
  <c r="AH504"/>
  <c r="AJ504" s="1"/>
  <c r="AH505"/>
  <c r="AH506"/>
  <c r="AJ506" s="1"/>
  <c r="AH507"/>
  <c r="AH508"/>
  <c r="AJ508" s="1"/>
  <c r="AH509"/>
  <c r="AJ509" s="1"/>
  <c r="AH510"/>
  <c r="AJ510" s="1"/>
  <c r="AH511"/>
  <c r="AJ511" s="1"/>
  <c r="AH512"/>
  <c r="AJ512" s="1"/>
  <c r="AH513"/>
  <c r="AJ513" s="1"/>
  <c r="AH514"/>
  <c r="AH515"/>
  <c r="AJ515" s="1"/>
  <c r="AH516"/>
  <c r="AJ516" s="1"/>
  <c r="AH517"/>
  <c r="AJ517" s="1"/>
  <c r="AH518"/>
  <c r="AJ518" s="1"/>
  <c r="AH519"/>
  <c r="AJ519" s="1"/>
  <c r="AH520"/>
  <c r="AJ520" s="1"/>
  <c r="AH521"/>
  <c r="AJ521" s="1"/>
  <c r="AH522"/>
  <c r="AJ522" s="1"/>
  <c r="AH523"/>
  <c r="AJ523" s="1"/>
  <c r="AH425"/>
  <c r="AH379"/>
  <c r="AJ379" s="1"/>
  <c r="AH380"/>
  <c r="AJ380" s="1"/>
  <c r="AH381"/>
  <c r="AJ381" s="1"/>
  <c r="AH382"/>
  <c r="AJ382" s="1"/>
  <c r="AH383"/>
  <c r="AH384"/>
  <c r="AH385"/>
  <c r="AH386"/>
  <c r="AJ386" s="1"/>
  <c r="AH387"/>
  <c r="AJ387" s="1"/>
  <c r="AH388"/>
  <c r="AJ388" s="1"/>
  <c r="AH389"/>
  <c r="AJ389" s="1"/>
  <c r="AH390"/>
  <c r="AJ390" s="1"/>
  <c r="AH391"/>
  <c r="AH392"/>
  <c r="AH393"/>
  <c r="AJ393" s="1"/>
  <c r="AH394"/>
  <c r="AJ394" s="1"/>
  <c r="AH395"/>
  <c r="AJ395" s="1"/>
  <c r="AH396"/>
  <c r="AJ396" s="1"/>
  <c r="AH397"/>
  <c r="AJ397" s="1"/>
  <c r="AH398"/>
  <c r="AJ398" s="1"/>
  <c r="AH399"/>
  <c r="AJ399" s="1"/>
  <c r="AH400"/>
  <c r="AJ400" s="1"/>
  <c r="AH401"/>
  <c r="AJ401" s="1"/>
  <c r="AH402"/>
  <c r="AJ402" s="1"/>
  <c r="AH403"/>
  <c r="AJ403" s="1"/>
  <c r="AH404"/>
  <c r="AJ404" s="1"/>
  <c r="AH405"/>
  <c r="AJ405" s="1"/>
  <c r="AH406"/>
  <c r="AJ406" s="1"/>
  <c r="AH407"/>
  <c r="AJ407" s="1"/>
  <c r="AH408"/>
  <c r="AJ408" s="1"/>
  <c r="AH409"/>
  <c r="AH410"/>
  <c r="AJ410" s="1"/>
  <c r="AH411"/>
  <c r="AJ411" s="1"/>
  <c r="AH412"/>
  <c r="AJ412" s="1"/>
  <c r="AH413"/>
  <c r="AJ413" s="1"/>
  <c r="AH414"/>
  <c r="AJ414" s="1"/>
  <c r="AH415"/>
  <c r="AH416"/>
  <c r="AH417"/>
  <c r="AJ417" s="1"/>
  <c r="AH418"/>
  <c r="AJ418" s="1"/>
  <c r="AH419"/>
  <c r="AJ419" s="1"/>
  <c r="AH420"/>
  <c r="AJ420" s="1"/>
  <c r="AH421"/>
  <c r="AJ421" s="1"/>
  <c r="AH422"/>
  <c r="AJ422" s="1"/>
  <c r="AH423"/>
  <c r="AJ423" s="1"/>
  <c r="AH424"/>
  <c r="AJ424" s="1"/>
  <c r="AH378"/>
  <c r="AH256"/>
  <c r="AJ256" s="1"/>
  <c r="AH257"/>
  <c r="AJ257" s="1"/>
  <c r="AH258"/>
  <c r="AJ258" s="1"/>
  <c r="AH259"/>
  <c r="AJ259" s="1"/>
  <c r="AH260"/>
  <c r="AJ260" s="1"/>
  <c r="AH261"/>
  <c r="AH262"/>
  <c r="AJ262" s="1"/>
  <c r="AH263"/>
  <c r="AJ263" s="1"/>
  <c r="AH264"/>
  <c r="AJ264" s="1"/>
  <c r="AH265"/>
  <c r="AJ265" s="1"/>
  <c r="AH266"/>
  <c r="AJ266" s="1"/>
  <c r="AH267"/>
  <c r="AJ267" s="1"/>
  <c r="AH268"/>
  <c r="AJ268" s="1"/>
  <c r="AH269"/>
  <c r="AH270"/>
  <c r="AJ270" s="1"/>
  <c r="AH271"/>
  <c r="AH272"/>
  <c r="AJ272" s="1"/>
  <c r="AH273"/>
  <c r="AJ273" s="1"/>
  <c r="AH274"/>
  <c r="AJ274" s="1"/>
  <c r="AH275"/>
  <c r="AJ275" s="1"/>
  <c r="AH276"/>
  <c r="AJ276" s="1"/>
  <c r="AH277"/>
  <c r="AJ277" s="1"/>
  <c r="AH278"/>
  <c r="AJ278" s="1"/>
  <c r="AH279"/>
  <c r="AJ279" s="1"/>
  <c r="AH280"/>
  <c r="AJ280" s="1"/>
  <c r="AH281"/>
  <c r="AJ281" s="1"/>
  <c r="AH282"/>
  <c r="AJ282" s="1"/>
  <c r="AH283"/>
  <c r="AH284"/>
  <c r="AJ284" s="1"/>
  <c r="AH285"/>
  <c r="AH286"/>
  <c r="AJ286" s="1"/>
  <c r="AH287"/>
  <c r="AJ287" s="1"/>
  <c r="AH288"/>
  <c r="AJ288" s="1"/>
  <c r="AH289"/>
  <c r="AJ289" s="1"/>
  <c r="AH290"/>
  <c r="AJ290" s="1"/>
  <c r="AH291"/>
  <c r="AJ291" s="1"/>
  <c r="AH292"/>
  <c r="AJ292" s="1"/>
  <c r="AH293"/>
  <c r="AH294"/>
  <c r="AJ294" s="1"/>
  <c r="AH295"/>
  <c r="AJ295" s="1"/>
  <c r="AH296"/>
  <c r="AJ296" s="1"/>
  <c r="AH297"/>
  <c r="AJ297" s="1"/>
  <c r="AH298"/>
  <c r="AJ298" s="1"/>
  <c r="AH299"/>
  <c r="AJ299" s="1"/>
  <c r="AH300"/>
  <c r="AJ300" s="1"/>
  <c r="AH301"/>
  <c r="AJ301" s="1"/>
  <c r="AH302"/>
  <c r="AJ302" s="1"/>
  <c r="AH303"/>
  <c r="AJ303" s="1"/>
  <c r="AH304"/>
  <c r="AJ304" s="1"/>
  <c r="AH305"/>
  <c r="AJ305" s="1"/>
  <c r="AH306"/>
  <c r="AJ306" s="1"/>
  <c r="AH307"/>
  <c r="AJ307" s="1"/>
  <c r="AH308"/>
  <c r="AJ308" s="1"/>
  <c r="AH309"/>
  <c r="AH310"/>
  <c r="AJ310" s="1"/>
  <c r="AH311"/>
  <c r="AJ311" s="1"/>
  <c r="AH312"/>
  <c r="AJ312" s="1"/>
  <c r="AH313"/>
  <c r="AJ313" s="1"/>
  <c r="AH314"/>
  <c r="AJ314" s="1"/>
  <c r="AH315"/>
  <c r="AJ315" s="1"/>
  <c r="AH316"/>
  <c r="AJ316" s="1"/>
  <c r="AH317"/>
  <c r="AH318"/>
  <c r="AJ318" s="1"/>
  <c r="AH319"/>
  <c r="AH320"/>
  <c r="AJ320" s="1"/>
  <c r="AH321"/>
  <c r="AJ321" s="1"/>
  <c r="AH322"/>
  <c r="AJ322" s="1"/>
  <c r="AH323"/>
  <c r="AJ323" s="1"/>
  <c r="AH324"/>
  <c r="AJ324" s="1"/>
  <c r="AH325"/>
  <c r="AJ325" s="1"/>
  <c r="AH326"/>
  <c r="AJ326" s="1"/>
  <c r="AH327"/>
  <c r="AJ327" s="1"/>
  <c r="AH328"/>
  <c r="AJ328" s="1"/>
  <c r="AH329"/>
  <c r="AJ329" s="1"/>
  <c r="AH330"/>
  <c r="AJ330" s="1"/>
  <c r="AH331"/>
  <c r="AJ331" s="1"/>
  <c r="AH332"/>
  <c r="AJ332" s="1"/>
  <c r="AH333"/>
  <c r="AH334"/>
  <c r="AJ334" s="1"/>
  <c r="AH335"/>
  <c r="AJ335" s="1"/>
  <c r="AH336"/>
  <c r="AJ336" s="1"/>
  <c r="AH337"/>
  <c r="AJ337" s="1"/>
  <c r="AH338"/>
  <c r="AJ338" s="1"/>
  <c r="AH339"/>
  <c r="AJ339" s="1"/>
  <c r="AH340"/>
  <c r="AJ340" s="1"/>
  <c r="AH341"/>
  <c r="AH342"/>
  <c r="AJ342" s="1"/>
  <c r="AH343"/>
  <c r="AJ343" s="1"/>
  <c r="AH344"/>
  <c r="AJ344" s="1"/>
  <c r="AH345"/>
  <c r="AJ345" s="1"/>
  <c r="AH346"/>
  <c r="AJ346" s="1"/>
  <c r="AH347"/>
  <c r="AJ347" s="1"/>
  <c r="AH348"/>
  <c r="AJ348" s="1"/>
  <c r="AH349"/>
  <c r="AJ349" s="1"/>
  <c r="AH350"/>
  <c r="AJ350" s="1"/>
  <c r="AH351"/>
  <c r="AJ351" s="1"/>
  <c r="AH352"/>
  <c r="AJ352" s="1"/>
  <c r="AH353"/>
  <c r="AJ353" s="1"/>
  <c r="AH354"/>
  <c r="AJ354" s="1"/>
  <c r="AH355"/>
  <c r="AJ355" s="1"/>
  <c r="AH356"/>
  <c r="AJ356" s="1"/>
  <c r="AH357"/>
  <c r="AH358"/>
  <c r="AJ358" s="1"/>
  <c r="AH359"/>
  <c r="AJ359" s="1"/>
  <c r="AH360"/>
  <c r="AJ360" s="1"/>
  <c r="AH361"/>
  <c r="AJ361" s="1"/>
  <c r="AH362"/>
  <c r="AJ362" s="1"/>
  <c r="AH363"/>
  <c r="AJ363" s="1"/>
  <c r="AH364"/>
  <c r="AJ364" s="1"/>
  <c r="AH365"/>
  <c r="AJ365" s="1"/>
  <c r="AH366"/>
  <c r="AJ366" s="1"/>
  <c r="AH367"/>
  <c r="AJ367" s="1"/>
  <c r="AH368"/>
  <c r="AJ368" s="1"/>
  <c r="AH369"/>
  <c r="AJ369" s="1"/>
  <c r="AH370"/>
  <c r="AJ370" s="1"/>
  <c r="AH371"/>
  <c r="AJ371" s="1"/>
  <c r="AH372"/>
  <c r="AH373"/>
  <c r="AJ373" s="1"/>
  <c r="AH374"/>
  <c r="AJ374" s="1"/>
  <c r="AH375"/>
  <c r="AJ375" s="1"/>
  <c r="AH376"/>
  <c r="AJ376" s="1"/>
  <c r="AH377"/>
  <c r="AJ377" s="1"/>
  <c r="AH255"/>
  <c r="AH80"/>
  <c r="AJ80" s="1"/>
  <c r="AH81"/>
  <c r="AJ81" s="1"/>
  <c r="AH82"/>
  <c r="AH83"/>
  <c r="AJ83" s="1"/>
  <c r="AH84"/>
  <c r="AJ84" s="1"/>
  <c r="AH85"/>
  <c r="AJ85" s="1"/>
  <c r="AH86"/>
  <c r="AJ86" s="1"/>
  <c r="AH87"/>
  <c r="AJ87" s="1"/>
  <c r="AH88"/>
  <c r="AJ88" s="1"/>
  <c r="AH89"/>
  <c r="AJ89" s="1"/>
  <c r="AH90"/>
  <c r="AJ90" s="1"/>
  <c r="AH91"/>
  <c r="AH92"/>
  <c r="AJ92" s="1"/>
  <c r="AH93"/>
  <c r="AJ93" s="1"/>
  <c r="AH94"/>
  <c r="AJ94" s="1"/>
  <c r="AH95"/>
  <c r="AJ95" s="1"/>
  <c r="AH96"/>
  <c r="AJ96" s="1"/>
  <c r="AH97"/>
  <c r="AJ97" s="1"/>
  <c r="AH98"/>
  <c r="AJ98" s="1"/>
  <c r="AH99"/>
  <c r="AJ99" s="1"/>
  <c r="AH100"/>
  <c r="AJ100" s="1"/>
  <c r="AH101"/>
  <c r="AJ101" s="1"/>
  <c r="AH102"/>
  <c r="AJ102" s="1"/>
  <c r="AH103"/>
  <c r="AJ103" s="1"/>
  <c r="AH104"/>
  <c r="AJ104" s="1"/>
  <c r="AH105"/>
  <c r="AJ105" s="1"/>
  <c r="AH106"/>
  <c r="AJ106" s="1"/>
  <c r="AH107"/>
  <c r="AH108"/>
  <c r="AJ108" s="1"/>
  <c r="AH109"/>
  <c r="AJ109" s="1"/>
  <c r="AH110"/>
  <c r="AJ110" s="1"/>
  <c r="AH111"/>
  <c r="AJ111" s="1"/>
  <c r="AH112"/>
  <c r="AJ112" s="1"/>
  <c r="AH113"/>
  <c r="AJ113" s="1"/>
  <c r="AH114"/>
  <c r="AJ114" s="1"/>
  <c r="AH115"/>
  <c r="AJ115" s="1"/>
  <c r="AH116"/>
  <c r="AJ116" s="1"/>
  <c r="AH117"/>
  <c r="AJ117" s="1"/>
  <c r="AH118"/>
  <c r="AJ118" s="1"/>
  <c r="AH119"/>
  <c r="AJ119" s="1"/>
  <c r="AH120"/>
  <c r="AH121"/>
  <c r="AJ121" s="1"/>
  <c r="AH122"/>
  <c r="AJ122" s="1"/>
  <c r="AH123"/>
  <c r="AJ123" s="1"/>
  <c r="AH124"/>
  <c r="AJ124" s="1"/>
  <c r="AH125"/>
  <c r="AJ125" s="1"/>
  <c r="AH126"/>
  <c r="AJ126" s="1"/>
  <c r="AH127"/>
  <c r="AJ127" s="1"/>
  <c r="AH128"/>
  <c r="AJ128" s="1"/>
  <c r="AH129"/>
  <c r="AJ129" s="1"/>
  <c r="AH130"/>
  <c r="AH131"/>
  <c r="AJ131" s="1"/>
  <c r="AH132"/>
  <c r="AJ132" s="1"/>
  <c r="AH133"/>
  <c r="AJ133" s="1"/>
  <c r="AH134"/>
  <c r="AJ134" s="1"/>
  <c r="AH135"/>
  <c r="AJ135" s="1"/>
  <c r="AH136"/>
  <c r="AJ136" s="1"/>
  <c r="AH137"/>
  <c r="AJ137" s="1"/>
  <c r="AH138"/>
  <c r="AJ138" s="1"/>
  <c r="AH139"/>
  <c r="AH140"/>
  <c r="AJ140" s="1"/>
  <c r="AH141"/>
  <c r="AJ141" s="1"/>
  <c r="AH142"/>
  <c r="AJ142" s="1"/>
  <c r="AH143"/>
  <c r="AJ143" s="1"/>
  <c r="AH144"/>
  <c r="AJ144" s="1"/>
  <c r="AH145"/>
  <c r="AJ145" s="1"/>
  <c r="AH146"/>
  <c r="AJ146" s="1"/>
  <c r="AH147"/>
  <c r="AJ147" s="1"/>
  <c r="AH148"/>
  <c r="AJ148" s="1"/>
  <c r="AH149"/>
  <c r="AJ149" s="1"/>
  <c r="AH150"/>
  <c r="AJ150" s="1"/>
  <c r="AH151"/>
  <c r="AJ151" s="1"/>
  <c r="AH152"/>
  <c r="AJ152" s="1"/>
  <c r="AH153"/>
  <c r="AJ153" s="1"/>
  <c r="AH154"/>
  <c r="AJ154" s="1"/>
  <c r="AH155"/>
  <c r="AJ155" s="1"/>
  <c r="AH156"/>
  <c r="AJ156" s="1"/>
  <c r="AH157"/>
  <c r="AJ157" s="1"/>
  <c r="AH158"/>
  <c r="AJ158" s="1"/>
  <c r="AH159"/>
  <c r="AJ159" s="1"/>
  <c r="AH160"/>
  <c r="AJ160" s="1"/>
  <c r="AH161"/>
  <c r="AJ161" s="1"/>
  <c r="AH162"/>
  <c r="AJ162" s="1"/>
  <c r="AH163"/>
  <c r="AH164"/>
  <c r="AJ164" s="1"/>
  <c r="AH165"/>
  <c r="AJ165" s="1"/>
  <c r="AH166"/>
  <c r="AJ166" s="1"/>
  <c r="AH167"/>
  <c r="AJ167" s="1"/>
  <c r="AH168"/>
  <c r="AH169"/>
  <c r="AH170"/>
  <c r="AJ170" s="1"/>
  <c r="AH171"/>
  <c r="AJ171" s="1"/>
  <c r="AH172"/>
  <c r="AJ172" s="1"/>
  <c r="AH173"/>
  <c r="AJ173" s="1"/>
  <c r="AH174"/>
  <c r="AJ174" s="1"/>
  <c r="AH175"/>
  <c r="AJ175" s="1"/>
  <c r="AH176"/>
  <c r="AJ176" s="1"/>
  <c r="AH177"/>
  <c r="AJ177" s="1"/>
  <c r="AH178"/>
  <c r="AH179"/>
  <c r="AJ179" s="1"/>
  <c r="AH180"/>
  <c r="AJ180" s="1"/>
  <c r="AH181"/>
  <c r="AJ181" s="1"/>
  <c r="AH182"/>
  <c r="AJ182" s="1"/>
  <c r="AH183"/>
  <c r="AJ183" s="1"/>
  <c r="AH184"/>
  <c r="AJ184" s="1"/>
  <c r="AH185"/>
  <c r="AJ185" s="1"/>
  <c r="AH186"/>
  <c r="AJ186" s="1"/>
  <c r="AH187"/>
  <c r="AH188"/>
  <c r="AJ188" s="1"/>
  <c r="AH189"/>
  <c r="AJ189" s="1"/>
  <c r="AH190"/>
  <c r="AJ190" s="1"/>
  <c r="AH191"/>
  <c r="AJ191" s="1"/>
  <c r="AH192"/>
  <c r="AJ192" s="1"/>
  <c r="AH193"/>
  <c r="AJ193" s="1"/>
  <c r="AH194"/>
  <c r="AJ194" s="1"/>
  <c r="AH195"/>
  <c r="AJ195" s="1"/>
  <c r="AH196"/>
  <c r="AJ196" s="1"/>
  <c r="AH197"/>
  <c r="AJ197" s="1"/>
  <c r="AH198"/>
  <c r="AJ198" s="1"/>
  <c r="AH199"/>
  <c r="AJ199" s="1"/>
  <c r="AH200"/>
  <c r="AJ200" s="1"/>
  <c r="AH201"/>
  <c r="AJ201" s="1"/>
  <c r="AH202"/>
  <c r="AJ202" s="1"/>
  <c r="AH203"/>
  <c r="AJ203" s="1"/>
  <c r="AH204"/>
  <c r="AJ204" s="1"/>
  <c r="AH205"/>
  <c r="AJ205" s="1"/>
  <c r="AH206"/>
  <c r="AJ206" s="1"/>
  <c r="AH207"/>
  <c r="AJ207" s="1"/>
  <c r="AH208"/>
  <c r="AJ208" s="1"/>
  <c r="AH209"/>
  <c r="AJ209" s="1"/>
  <c r="AH210"/>
  <c r="AJ210" s="1"/>
  <c r="AH211"/>
  <c r="AH212"/>
  <c r="AJ212" s="1"/>
  <c r="AH213"/>
  <c r="AJ213" s="1"/>
  <c r="AH214"/>
  <c r="AJ214" s="1"/>
  <c r="AH215"/>
  <c r="AJ215" s="1"/>
  <c r="AH216"/>
  <c r="AH217"/>
  <c r="AJ217" s="1"/>
  <c r="AH218"/>
  <c r="AJ218" s="1"/>
  <c r="AH219"/>
  <c r="AJ219" s="1"/>
  <c r="AH220"/>
  <c r="AJ220" s="1"/>
  <c r="AH221"/>
  <c r="AJ221" s="1"/>
  <c r="AH222"/>
  <c r="AJ222" s="1"/>
  <c r="AH223"/>
  <c r="AJ223" s="1"/>
  <c r="AH224"/>
  <c r="AJ224" s="1"/>
  <c r="AH225"/>
  <c r="AJ225" s="1"/>
  <c r="AH226"/>
  <c r="AH227"/>
  <c r="AJ227" s="1"/>
  <c r="AH228"/>
  <c r="AJ228" s="1"/>
  <c r="AH229"/>
  <c r="AJ229" s="1"/>
  <c r="AH230"/>
  <c r="AJ230" s="1"/>
  <c r="AH231"/>
  <c r="AJ231" s="1"/>
  <c r="AH232"/>
  <c r="AJ232" s="1"/>
  <c r="AH233"/>
  <c r="AJ233" s="1"/>
  <c r="AH234"/>
  <c r="AJ234" s="1"/>
  <c r="AH235"/>
  <c r="AH236"/>
  <c r="AJ236" s="1"/>
  <c r="AH237"/>
  <c r="AJ237" s="1"/>
  <c r="AH238"/>
  <c r="AJ238" s="1"/>
  <c r="AH239"/>
  <c r="AJ239" s="1"/>
  <c r="AH240"/>
  <c r="AJ240" s="1"/>
  <c r="AH241"/>
  <c r="AJ241" s="1"/>
  <c r="AH242"/>
  <c r="AJ242" s="1"/>
  <c r="AH243"/>
  <c r="AJ243" s="1"/>
  <c r="AH244"/>
  <c r="AJ244" s="1"/>
  <c r="AH245"/>
  <c r="AJ245" s="1"/>
  <c r="AH246"/>
  <c r="AJ246" s="1"/>
  <c r="AH247"/>
  <c r="AJ247" s="1"/>
  <c r="AH248"/>
  <c r="AJ248" s="1"/>
  <c r="AH249"/>
  <c r="AJ249" s="1"/>
  <c r="AH250"/>
  <c r="AJ250" s="1"/>
  <c r="AH251"/>
  <c r="AJ251" s="1"/>
  <c r="AH252"/>
  <c r="AH253"/>
  <c r="AJ253" s="1"/>
  <c r="AH254"/>
  <c r="AJ254" s="1"/>
  <c r="AH79"/>
  <c r="AI525"/>
  <c r="AK525" s="1"/>
  <c r="AI526"/>
  <c r="AK526" s="1"/>
  <c r="AI527"/>
  <c r="AK527" s="1"/>
  <c r="AI528"/>
  <c r="AK528" s="1"/>
  <c r="AI529"/>
  <c r="AI530"/>
  <c r="AK530" s="1"/>
  <c r="AI531"/>
  <c r="AK531" s="1"/>
  <c r="AI532"/>
  <c r="AK532" s="1"/>
  <c r="AI533"/>
  <c r="AK533" s="1"/>
  <c r="AI534"/>
  <c r="AI535"/>
  <c r="AK535" s="1"/>
  <c r="AI536"/>
  <c r="AK536" s="1"/>
  <c r="AI537"/>
  <c r="AK537" s="1"/>
  <c r="AI538"/>
  <c r="AK538" s="1"/>
  <c r="AI539"/>
  <c r="AK539" s="1"/>
  <c r="AI540"/>
  <c r="AK540" s="1"/>
  <c r="AI541"/>
  <c r="AK541" s="1"/>
  <c r="AI542"/>
  <c r="AK542" s="1"/>
  <c r="AI543"/>
  <c r="AK543" s="1"/>
  <c r="AI544"/>
  <c r="AK544" s="1"/>
  <c r="AI545"/>
  <c r="AK545" s="1"/>
  <c r="AI546"/>
  <c r="AK546" s="1"/>
  <c r="AI547"/>
  <c r="AK547" s="1"/>
  <c r="AI548"/>
  <c r="AK548" s="1"/>
  <c r="AI549"/>
  <c r="AK549" s="1"/>
  <c r="AI550"/>
  <c r="AK550" s="1"/>
  <c r="AI551"/>
  <c r="AK551" s="1"/>
  <c r="AI552"/>
  <c r="AI553"/>
  <c r="AI554"/>
  <c r="AK554" s="1"/>
  <c r="AI555"/>
  <c r="AK555" s="1"/>
  <c r="AI556"/>
  <c r="AK556" s="1"/>
  <c r="AI557"/>
  <c r="AK557" s="1"/>
  <c r="AI558"/>
  <c r="AK558" s="1"/>
  <c r="AI559"/>
  <c r="AK559" s="1"/>
  <c r="AI524"/>
  <c r="AI426"/>
  <c r="AK426" s="1"/>
  <c r="AI427"/>
  <c r="AK427" s="1"/>
  <c r="AI428"/>
  <c r="AK428" s="1"/>
  <c r="AI429"/>
  <c r="AK429" s="1"/>
  <c r="AI430"/>
  <c r="AK430" s="1"/>
  <c r="AI431"/>
  <c r="AK431" s="1"/>
  <c r="AI432"/>
  <c r="AK432" s="1"/>
  <c r="AI433"/>
  <c r="AK433" s="1"/>
  <c r="AI434"/>
  <c r="AK434" s="1"/>
  <c r="AI435"/>
  <c r="AK435" s="1"/>
  <c r="AI436"/>
  <c r="AK436" s="1"/>
  <c r="AI437"/>
  <c r="AK437" s="1"/>
  <c r="AI438"/>
  <c r="AK438" s="1"/>
  <c r="AI439"/>
  <c r="AK439" s="1"/>
  <c r="AI440"/>
  <c r="AK440" s="1"/>
  <c r="AI441"/>
  <c r="AK441" s="1"/>
  <c r="AI442"/>
  <c r="AI443"/>
  <c r="AK443" s="1"/>
  <c r="AI444"/>
  <c r="AK444" s="1"/>
  <c r="AI445"/>
  <c r="AK445" s="1"/>
  <c r="AI446"/>
  <c r="AI447"/>
  <c r="AK447" s="1"/>
  <c r="AI448"/>
  <c r="AK448" s="1"/>
  <c r="AI449"/>
  <c r="AK449" s="1"/>
  <c r="AI450"/>
  <c r="AK450" s="1"/>
  <c r="AI451"/>
  <c r="AK451" s="1"/>
  <c r="AI452"/>
  <c r="AK452" s="1"/>
  <c r="AI453"/>
  <c r="AK453" s="1"/>
  <c r="AI454"/>
  <c r="AK454" s="1"/>
  <c r="AI455"/>
  <c r="AK455" s="1"/>
  <c r="AI456"/>
  <c r="AK456" s="1"/>
  <c r="AI457"/>
  <c r="AK457" s="1"/>
  <c r="AI458"/>
  <c r="AK458" s="1"/>
  <c r="AI459"/>
  <c r="AK459" s="1"/>
  <c r="AI460"/>
  <c r="AK460" s="1"/>
  <c r="AI461"/>
  <c r="AK461" s="1"/>
  <c r="AI462"/>
  <c r="AK462" s="1"/>
  <c r="AI463"/>
  <c r="AK463" s="1"/>
  <c r="AI464"/>
  <c r="AK464" s="1"/>
  <c r="AI465"/>
  <c r="AK465" s="1"/>
  <c r="AI466"/>
  <c r="AK466" s="1"/>
  <c r="AI467"/>
  <c r="AK467" s="1"/>
  <c r="AI468"/>
  <c r="AK468" s="1"/>
  <c r="AI469"/>
  <c r="AK469" s="1"/>
  <c r="AI470"/>
  <c r="AK470" s="1"/>
  <c r="AI471"/>
  <c r="AK471" s="1"/>
  <c r="AI472"/>
  <c r="AK472" s="1"/>
  <c r="AI473"/>
  <c r="AK473" s="1"/>
  <c r="AI474"/>
  <c r="AK474" s="1"/>
  <c r="AI476"/>
  <c r="AK476" s="1"/>
  <c r="AI477"/>
  <c r="AK477" s="1"/>
  <c r="AI478"/>
  <c r="AK478" s="1"/>
  <c r="AI479"/>
  <c r="AK479" s="1"/>
  <c r="AI475"/>
  <c r="AK475" s="1"/>
  <c r="AI480"/>
  <c r="AI481"/>
  <c r="AI482"/>
  <c r="AI483"/>
  <c r="AK483" s="1"/>
  <c r="AI484"/>
  <c r="AK484" s="1"/>
  <c r="AI485"/>
  <c r="AK485" s="1"/>
  <c r="AI486"/>
  <c r="AK486" s="1"/>
  <c r="AI487"/>
  <c r="AK487" s="1"/>
  <c r="AI488"/>
  <c r="AK488" s="1"/>
  <c r="AI489"/>
  <c r="AK489" s="1"/>
  <c r="AI490"/>
  <c r="AI491"/>
  <c r="AK491" s="1"/>
  <c r="AI492"/>
  <c r="AK492" s="1"/>
  <c r="AI493"/>
  <c r="AK493" s="1"/>
  <c r="AI494"/>
  <c r="AK494" s="1"/>
  <c r="AI495"/>
  <c r="AK495" s="1"/>
  <c r="AI496"/>
  <c r="AK496" s="1"/>
  <c r="AI497"/>
  <c r="AK497" s="1"/>
  <c r="AI498"/>
  <c r="AK498" s="1"/>
  <c r="AI499"/>
  <c r="AK499" s="1"/>
  <c r="AI500"/>
  <c r="AK500" s="1"/>
  <c r="AI501"/>
  <c r="AK501" s="1"/>
  <c r="AI502"/>
  <c r="AK502" s="1"/>
  <c r="AI503"/>
  <c r="AK503" s="1"/>
  <c r="AI504"/>
  <c r="AK504" s="1"/>
  <c r="AI505"/>
  <c r="AK505" s="1"/>
  <c r="AI506"/>
  <c r="AK506" s="1"/>
  <c r="AI507"/>
  <c r="AK507" s="1"/>
  <c r="AI508"/>
  <c r="AK508" s="1"/>
  <c r="AI509"/>
  <c r="AK509" s="1"/>
  <c r="AI510"/>
  <c r="AK510" s="1"/>
  <c r="AI511"/>
  <c r="AK511" s="1"/>
  <c r="AI512"/>
  <c r="AK512" s="1"/>
  <c r="AI513"/>
  <c r="AK513" s="1"/>
  <c r="AI514"/>
  <c r="AI515"/>
  <c r="AK515" s="1"/>
  <c r="AI516"/>
  <c r="AK516" s="1"/>
  <c r="AI517"/>
  <c r="AK517" s="1"/>
  <c r="AI518"/>
  <c r="AK518" s="1"/>
  <c r="AI519"/>
  <c r="AK519" s="1"/>
  <c r="AI520"/>
  <c r="AK520" s="1"/>
  <c r="AI521"/>
  <c r="AK521" s="1"/>
  <c r="AI522"/>
  <c r="AK522" s="1"/>
  <c r="AI523"/>
  <c r="AK523" s="1"/>
  <c r="AI425"/>
  <c r="AI379"/>
  <c r="AK379" s="1"/>
  <c r="AI380"/>
  <c r="AK380" s="1"/>
  <c r="AI381"/>
  <c r="AK381" s="1"/>
  <c r="AI382"/>
  <c r="AK382" s="1"/>
  <c r="AI383"/>
  <c r="AK383" s="1"/>
  <c r="AI384"/>
  <c r="AK384" s="1"/>
  <c r="AI385"/>
  <c r="AK385" s="1"/>
  <c r="AI386"/>
  <c r="AK386" s="1"/>
  <c r="AI387"/>
  <c r="AK387" s="1"/>
  <c r="AI388"/>
  <c r="AK388" s="1"/>
  <c r="AI389"/>
  <c r="AK389" s="1"/>
  <c r="AI390"/>
  <c r="AK390" s="1"/>
  <c r="AI391"/>
  <c r="AI392"/>
  <c r="AK392" s="1"/>
  <c r="AI393"/>
  <c r="AK393" s="1"/>
  <c r="AI394"/>
  <c r="AK394" s="1"/>
  <c r="AI395"/>
  <c r="AK395" s="1"/>
  <c r="AI396"/>
  <c r="AK396" s="1"/>
  <c r="AI397"/>
  <c r="AK397" s="1"/>
  <c r="AI398"/>
  <c r="AK398" s="1"/>
  <c r="AI399"/>
  <c r="AK399" s="1"/>
  <c r="AI400"/>
  <c r="AK400" s="1"/>
  <c r="AI401"/>
  <c r="AK401" s="1"/>
  <c r="AI402"/>
  <c r="AK402" s="1"/>
  <c r="AI403"/>
  <c r="AK403" s="1"/>
  <c r="AI404"/>
  <c r="AK404" s="1"/>
  <c r="AI405"/>
  <c r="AK405" s="1"/>
  <c r="AI406"/>
  <c r="AK406" s="1"/>
  <c r="AI407"/>
  <c r="AK407" s="1"/>
  <c r="AI408"/>
  <c r="AK408" s="1"/>
  <c r="AI409"/>
  <c r="AK409" s="1"/>
  <c r="AI410"/>
  <c r="AK410" s="1"/>
  <c r="AI411"/>
  <c r="AK411" s="1"/>
  <c r="AI412"/>
  <c r="AK412" s="1"/>
  <c r="AI413"/>
  <c r="AK413" s="1"/>
  <c r="AI414"/>
  <c r="AK414" s="1"/>
  <c r="AI415"/>
  <c r="AI416"/>
  <c r="AI417"/>
  <c r="AK417" s="1"/>
  <c r="AI418"/>
  <c r="AK418" s="1"/>
  <c r="AI419"/>
  <c r="AK419" s="1"/>
  <c r="AI420"/>
  <c r="AK420" s="1"/>
  <c r="AI421"/>
  <c r="AK421" s="1"/>
  <c r="AI422"/>
  <c r="AK422" s="1"/>
  <c r="AI423"/>
  <c r="AK423" s="1"/>
  <c r="AI424"/>
  <c r="AK424" s="1"/>
  <c r="AI378"/>
  <c r="AI256"/>
  <c r="AK256" s="1"/>
  <c r="AI257"/>
  <c r="AK257" s="1"/>
  <c r="AI258"/>
  <c r="AK258" s="1"/>
  <c r="AI259"/>
  <c r="AK259" s="1"/>
  <c r="AI260"/>
  <c r="AI261"/>
  <c r="AK261" s="1"/>
  <c r="AI262"/>
  <c r="AK262" s="1"/>
  <c r="AI263"/>
  <c r="AK263" s="1"/>
  <c r="AI264"/>
  <c r="AK264" s="1"/>
  <c r="AI265"/>
  <c r="AK265" s="1"/>
  <c r="AI266"/>
  <c r="AK266" s="1"/>
  <c r="AI267"/>
  <c r="AK267" s="1"/>
  <c r="AI268"/>
  <c r="AI269"/>
  <c r="AK269" s="1"/>
  <c r="AI270"/>
  <c r="AK270" s="1"/>
  <c r="AI271"/>
  <c r="AK271" s="1"/>
  <c r="AI272"/>
  <c r="AK272" s="1"/>
  <c r="AI273"/>
  <c r="AK273" s="1"/>
  <c r="AI274"/>
  <c r="AK274" s="1"/>
  <c r="AI275"/>
  <c r="AK275" s="1"/>
  <c r="AI276"/>
  <c r="AK276" s="1"/>
  <c r="AI277"/>
  <c r="AK277" s="1"/>
  <c r="AI278"/>
  <c r="AK278" s="1"/>
  <c r="AI279"/>
  <c r="AK279" s="1"/>
  <c r="AI280"/>
  <c r="AK280" s="1"/>
  <c r="AI281"/>
  <c r="AK281" s="1"/>
  <c r="AI282"/>
  <c r="AK282" s="1"/>
  <c r="AI283"/>
  <c r="AK283" s="1"/>
  <c r="AI284"/>
  <c r="AK284" s="1"/>
  <c r="AI285"/>
  <c r="AK285" s="1"/>
  <c r="AI286"/>
  <c r="AK286" s="1"/>
  <c r="AI287"/>
  <c r="AK287" s="1"/>
  <c r="AI288"/>
  <c r="AK288" s="1"/>
  <c r="AI289"/>
  <c r="AK289" s="1"/>
  <c r="AI290"/>
  <c r="AK290" s="1"/>
  <c r="AI291"/>
  <c r="AK291" s="1"/>
  <c r="AI292"/>
  <c r="AI293"/>
  <c r="AI294"/>
  <c r="AK294" s="1"/>
  <c r="AI295"/>
  <c r="AK295" s="1"/>
  <c r="AI296"/>
  <c r="AK296" s="1"/>
  <c r="AI297"/>
  <c r="AK297" s="1"/>
  <c r="AI298"/>
  <c r="AK298" s="1"/>
  <c r="AI299"/>
  <c r="AK299" s="1"/>
  <c r="AI300"/>
  <c r="AK300" s="1"/>
  <c r="AI301"/>
  <c r="AK301" s="1"/>
  <c r="AI302"/>
  <c r="AK302" s="1"/>
  <c r="AI303"/>
  <c r="AK303" s="1"/>
  <c r="AI304"/>
  <c r="AK304" s="1"/>
  <c r="AI305"/>
  <c r="AK305" s="1"/>
  <c r="AI306"/>
  <c r="AK306" s="1"/>
  <c r="AI307"/>
  <c r="AK307" s="1"/>
  <c r="AI308"/>
  <c r="AI309"/>
  <c r="AK309" s="1"/>
  <c r="AI310"/>
  <c r="AK310" s="1"/>
  <c r="AI311"/>
  <c r="AK311" s="1"/>
  <c r="AI312"/>
  <c r="AK312" s="1"/>
  <c r="AI313"/>
  <c r="AK313" s="1"/>
  <c r="AI314"/>
  <c r="AK314" s="1"/>
  <c r="AI315"/>
  <c r="AK315" s="1"/>
  <c r="AI316"/>
  <c r="AI317"/>
  <c r="AK317" s="1"/>
  <c r="AI318"/>
  <c r="AK318" s="1"/>
  <c r="AI319"/>
  <c r="AK319" s="1"/>
  <c r="AI320"/>
  <c r="AK320" s="1"/>
  <c r="AI321"/>
  <c r="AK321" s="1"/>
  <c r="AI322"/>
  <c r="AK322" s="1"/>
  <c r="AI323"/>
  <c r="AK323" s="1"/>
  <c r="AI324"/>
  <c r="AK324" s="1"/>
  <c r="AI325"/>
  <c r="AK325" s="1"/>
  <c r="AI326"/>
  <c r="AK326" s="1"/>
  <c r="AI327"/>
  <c r="AK327" s="1"/>
  <c r="AI328"/>
  <c r="AK328" s="1"/>
  <c r="AI329"/>
  <c r="AK329" s="1"/>
  <c r="AI330"/>
  <c r="AK330" s="1"/>
  <c r="AI331"/>
  <c r="AK331" s="1"/>
  <c r="AI332"/>
  <c r="AK332" s="1"/>
  <c r="AI333"/>
  <c r="AK333" s="1"/>
  <c r="AI334"/>
  <c r="AI335"/>
  <c r="AK335" s="1"/>
  <c r="AI336"/>
  <c r="AK336" s="1"/>
  <c r="AI337"/>
  <c r="AK337" s="1"/>
  <c r="AI338"/>
  <c r="AK338" s="1"/>
  <c r="AI339"/>
  <c r="AK339" s="1"/>
  <c r="AI340"/>
  <c r="AI341"/>
  <c r="AI342"/>
  <c r="AK342" s="1"/>
  <c r="AI343"/>
  <c r="AK343" s="1"/>
  <c r="AI344"/>
  <c r="AK344" s="1"/>
  <c r="AI345"/>
  <c r="AK345" s="1"/>
  <c r="AI346"/>
  <c r="AK346" s="1"/>
  <c r="AI347"/>
  <c r="AK347" s="1"/>
  <c r="AI348"/>
  <c r="AK348" s="1"/>
  <c r="AI349"/>
  <c r="AK349" s="1"/>
  <c r="AI350"/>
  <c r="AK350" s="1"/>
  <c r="AI351"/>
  <c r="AK351" s="1"/>
  <c r="AI352"/>
  <c r="AK352" s="1"/>
  <c r="AI353"/>
  <c r="AK353" s="1"/>
  <c r="AI354"/>
  <c r="AK354" s="1"/>
  <c r="AI355"/>
  <c r="AK355" s="1"/>
  <c r="AI356"/>
  <c r="AK356" s="1"/>
  <c r="AI357"/>
  <c r="AK357" s="1"/>
  <c r="AI358"/>
  <c r="AI359"/>
  <c r="AK359" s="1"/>
  <c r="AI360"/>
  <c r="AK360" s="1"/>
  <c r="AI361"/>
  <c r="AK361" s="1"/>
  <c r="AI362"/>
  <c r="AK362" s="1"/>
  <c r="AI363"/>
  <c r="AK363" s="1"/>
  <c r="AI364"/>
  <c r="AK364" s="1"/>
  <c r="AI365"/>
  <c r="AI366"/>
  <c r="AK366" s="1"/>
  <c r="AI367"/>
  <c r="AK367" s="1"/>
  <c r="AI368"/>
  <c r="AK368" s="1"/>
  <c r="AI369"/>
  <c r="AK369" s="1"/>
  <c r="AI370"/>
  <c r="AK370" s="1"/>
  <c r="AI371"/>
  <c r="AK371" s="1"/>
  <c r="AI372"/>
  <c r="AK372" s="1"/>
  <c r="AI373"/>
  <c r="AK373" s="1"/>
  <c r="AI374"/>
  <c r="AK374" s="1"/>
  <c r="AI375"/>
  <c r="AK375" s="1"/>
  <c r="AI376"/>
  <c r="AK376" s="1"/>
  <c r="AI377"/>
  <c r="AK377" s="1"/>
  <c r="AI255"/>
  <c r="AI80"/>
  <c r="AK80" s="1"/>
  <c r="AI81"/>
  <c r="AK81" s="1"/>
  <c r="AI82"/>
  <c r="AK82" s="1"/>
  <c r="AI83"/>
  <c r="AI84"/>
  <c r="AK84" s="1"/>
  <c r="AI85"/>
  <c r="AK85" s="1"/>
  <c r="AI86"/>
  <c r="AK86" s="1"/>
  <c r="AI87"/>
  <c r="AK87" s="1"/>
  <c r="AI88"/>
  <c r="AK88" s="1"/>
  <c r="AI89"/>
  <c r="AI90"/>
  <c r="AK90" s="1"/>
  <c r="AI91"/>
  <c r="AK91" s="1"/>
  <c r="AI92"/>
  <c r="AK92" s="1"/>
  <c r="AI93"/>
  <c r="AK93" s="1"/>
  <c r="AI94"/>
  <c r="AK94" s="1"/>
  <c r="AI95"/>
  <c r="AK95" s="1"/>
  <c r="AI96"/>
  <c r="AK96" s="1"/>
  <c r="AI97"/>
  <c r="AK97" s="1"/>
  <c r="AI98"/>
  <c r="AK98" s="1"/>
  <c r="AI99"/>
  <c r="AK99" s="1"/>
  <c r="AI100"/>
  <c r="AK100" s="1"/>
  <c r="AI101"/>
  <c r="AK101" s="1"/>
  <c r="AI102"/>
  <c r="AK102" s="1"/>
  <c r="AI103"/>
  <c r="AK103" s="1"/>
  <c r="AI104"/>
  <c r="AK104" s="1"/>
  <c r="AI105"/>
  <c r="AK105" s="1"/>
  <c r="AI106"/>
  <c r="AK106" s="1"/>
  <c r="AI107"/>
  <c r="AK107" s="1"/>
  <c r="AI108"/>
  <c r="AK108" s="1"/>
  <c r="AI109"/>
  <c r="AK109" s="1"/>
  <c r="AI110"/>
  <c r="AK110" s="1"/>
  <c r="AI111"/>
  <c r="AK111" s="1"/>
  <c r="AI112"/>
  <c r="AK112" s="1"/>
  <c r="AI113"/>
  <c r="AK113" s="1"/>
  <c r="AI114"/>
  <c r="AK114" s="1"/>
  <c r="AI115"/>
  <c r="AK115" s="1"/>
  <c r="AI116"/>
  <c r="AK116" s="1"/>
  <c r="AI117"/>
  <c r="AK117" s="1"/>
  <c r="AI118"/>
  <c r="AK118" s="1"/>
  <c r="AI119"/>
  <c r="AK119" s="1"/>
  <c r="AI120"/>
  <c r="AK120" s="1"/>
  <c r="AI121"/>
  <c r="AK121" s="1"/>
  <c r="AI122"/>
  <c r="AK122" s="1"/>
  <c r="AI123"/>
  <c r="AK123" s="1"/>
  <c r="AI124"/>
  <c r="AK124" s="1"/>
  <c r="AI125"/>
  <c r="AK125" s="1"/>
  <c r="AI126"/>
  <c r="AK126" s="1"/>
  <c r="AI127"/>
  <c r="AK127" s="1"/>
  <c r="AI128"/>
  <c r="AK128" s="1"/>
  <c r="AI129"/>
  <c r="AK129" s="1"/>
  <c r="AI130"/>
  <c r="AK130" s="1"/>
  <c r="AI131"/>
  <c r="AI132"/>
  <c r="AK132" s="1"/>
  <c r="AI133"/>
  <c r="AK133" s="1"/>
  <c r="AI134"/>
  <c r="AK134" s="1"/>
  <c r="AI135"/>
  <c r="AK135" s="1"/>
  <c r="AI136"/>
  <c r="AK136" s="1"/>
  <c r="AI137"/>
  <c r="AK137" s="1"/>
  <c r="AI138"/>
  <c r="AK138" s="1"/>
  <c r="AI139"/>
  <c r="AK139" s="1"/>
  <c r="AI140"/>
  <c r="AK140" s="1"/>
  <c r="AI141"/>
  <c r="AK141" s="1"/>
  <c r="AI142"/>
  <c r="AK142" s="1"/>
  <c r="AI143"/>
  <c r="AK143" s="1"/>
  <c r="AI144"/>
  <c r="AK144" s="1"/>
  <c r="AI145"/>
  <c r="AK145" s="1"/>
  <c r="AI146"/>
  <c r="AK146" s="1"/>
  <c r="AI147"/>
  <c r="AK147" s="1"/>
  <c r="AI148"/>
  <c r="AK148" s="1"/>
  <c r="AI149"/>
  <c r="AK149" s="1"/>
  <c r="AI150"/>
  <c r="AK150" s="1"/>
  <c r="AI151"/>
  <c r="AK151" s="1"/>
  <c r="AI152"/>
  <c r="AK152" s="1"/>
  <c r="AI153"/>
  <c r="AK153" s="1"/>
  <c r="AI154"/>
  <c r="AK154" s="1"/>
  <c r="AI155"/>
  <c r="AK155" s="1"/>
  <c r="AI156"/>
  <c r="AK156" s="1"/>
  <c r="AI157"/>
  <c r="AK157" s="1"/>
  <c r="AI158"/>
  <c r="AK158" s="1"/>
  <c r="AI159"/>
  <c r="AK159" s="1"/>
  <c r="AI160"/>
  <c r="AK160" s="1"/>
  <c r="AI161"/>
  <c r="AI162"/>
  <c r="AK162" s="1"/>
  <c r="AI163"/>
  <c r="AK163" s="1"/>
  <c r="AI164"/>
  <c r="AK164" s="1"/>
  <c r="AI165"/>
  <c r="AK165" s="1"/>
  <c r="AI166"/>
  <c r="AK166" s="1"/>
  <c r="AI167"/>
  <c r="AK167" s="1"/>
  <c r="AI168"/>
  <c r="AK168" s="1"/>
  <c r="AI169"/>
  <c r="AK169" s="1"/>
  <c r="AI170"/>
  <c r="AK170" s="1"/>
  <c r="AI171"/>
  <c r="AK171" s="1"/>
  <c r="AI172"/>
  <c r="AK172" s="1"/>
  <c r="AI173"/>
  <c r="AK173" s="1"/>
  <c r="AI174"/>
  <c r="AK174" s="1"/>
  <c r="AI175"/>
  <c r="AK175" s="1"/>
  <c r="AI176"/>
  <c r="AK176" s="1"/>
  <c r="AI177"/>
  <c r="AK177" s="1"/>
  <c r="AI178"/>
  <c r="AK178" s="1"/>
  <c r="AI179"/>
  <c r="AK179" s="1"/>
  <c r="AI180"/>
  <c r="AK180" s="1"/>
  <c r="AI181"/>
  <c r="AK181" s="1"/>
  <c r="AI182"/>
  <c r="AK182" s="1"/>
  <c r="AI183"/>
  <c r="AK183" s="1"/>
  <c r="AI184"/>
  <c r="AK184" s="1"/>
  <c r="AI185"/>
  <c r="AK185" s="1"/>
  <c r="AI186"/>
  <c r="AK186" s="1"/>
  <c r="AI187"/>
  <c r="AK187" s="1"/>
  <c r="AI188"/>
  <c r="AK188" s="1"/>
  <c r="AI189"/>
  <c r="AK189" s="1"/>
  <c r="AI190"/>
  <c r="AK190" s="1"/>
  <c r="AI191"/>
  <c r="AK191" s="1"/>
  <c r="AI192"/>
  <c r="AK192" s="1"/>
  <c r="AI193"/>
  <c r="AK193" s="1"/>
  <c r="AI194"/>
  <c r="AK194" s="1"/>
  <c r="AI195"/>
  <c r="AK195" s="1"/>
  <c r="AI196"/>
  <c r="AK196" s="1"/>
  <c r="AI197"/>
  <c r="AK197" s="1"/>
  <c r="AI198"/>
  <c r="AK198" s="1"/>
  <c r="AI199"/>
  <c r="AK199" s="1"/>
  <c r="AI200"/>
  <c r="AK200" s="1"/>
  <c r="AI201"/>
  <c r="AK201" s="1"/>
  <c r="AI202"/>
  <c r="AK202" s="1"/>
  <c r="AI203"/>
  <c r="AI204"/>
  <c r="AK204" s="1"/>
  <c r="AI205"/>
  <c r="AK205" s="1"/>
  <c r="AI206"/>
  <c r="AK206" s="1"/>
  <c r="AI207"/>
  <c r="AK207" s="1"/>
  <c r="AI208"/>
  <c r="AK208" s="1"/>
  <c r="AI209"/>
  <c r="AI210"/>
  <c r="AK210" s="1"/>
  <c r="AI211"/>
  <c r="AK211" s="1"/>
  <c r="AI212"/>
  <c r="AK212" s="1"/>
  <c r="AI213"/>
  <c r="AK213" s="1"/>
  <c r="AI214"/>
  <c r="AK214" s="1"/>
  <c r="AI215"/>
  <c r="AK215" s="1"/>
  <c r="AI216"/>
  <c r="AK216" s="1"/>
  <c r="AI217"/>
  <c r="AK217" s="1"/>
  <c r="AI218"/>
  <c r="AK218" s="1"/>
  <c r="AI219"/>
  <c r="AK219" s="1"/>
  <c r="AI220"/>
  <c r="AK220" s="1"/>
  <c r="AI221"/>
  <c r="AK221" s="1"/>
  <c r="AI222"/>
  <c r="AK222" s="1"/>
  <c r="AI223"/>
  <c r="AK223" s="1"/>
  <c r="AI224"/>
  <c r="AK224" s="1"/>
  <c r="AI225"/>
  <c r="AK225" s="1"/>
  <c r="AI226"/>
  <c r="AK226" s="1"/>
  <c r="AI227"/>
  <c r="AK227" s="1"/>
  <c r="AI228"/>
  <c r="AK228" s="1"/>
  <c r="AI229"/>
  <c r="AK229" s="1"/>
  <c r="AI230"/>
  <c r="AK230" s="1"/>
  <c r="AI231"/>
  <c r="AK231" s="1"/>
  <c r="AI232"/>
  <c r="AK232" s="1"/>
  <c r="AI233"/>
  <c r="AK233" s="1"/>
  <c r="AI234"/>
  <c r="AK234" s="1"/>
  <c r="AI235"/>
  <c r="AK235" s="1"/>
  <c r="AI236"/>
  <c r="AK236" s="1"/>
  <c r="AI237"/>
  <c r="AK237" s="1"/>
  <c r="AI238"/>
  <c r="AK238" s="1"/>
  <c r="AI239"/>
  <c r="AK239" s="1"/>
  <c r="AI240"/>
  <c r="AK240" s="1"/>
  <c r="AI241"/>
  <c r="AK241" s="1"/>
  <c r="AI242"/>
  <c r="AK242" s="1"/>
  <c r="AI243"/>
  <c r="AK243" s="1"/>
  <c r="AI244"/>
  <c r="AK244" s="1"/>
  <c r="AI245"/>
  <c r="AK245" s="1"/>
  <c r="AI246"/>
  <c r="AK246" s="1"/>
  <c r="AI247"/>
  <c r="AK247" s="1"/>
  <c r="AI248"/>
  <c r="AK248" s="1"/>
  <c r="AI249"/>
  <c r="AK249" s="1"/>
  <c r="AI250"/>
  <c r="AK250" s="1"/>
  <c r="AI251"/>
  <c r="AI252"/>
  <c r="AK252" s="1"/>
  <c r="AI253"/>
  <c r="AK253" s="1"/>
  <c r="AI254"/>
  <c r="AK254" s="1"/>
  <c r="AI79"/>
  <c r="AJ528"/>
  <c r="AJ529"/>
  <c r="AJ530"/>
  <c r="AJ531"/>
  <c r="AJ532"/>
  <c r="AJ544"/>
  <c r="AJ546"/>
  <c r="AJ552"/>
  <c r="AJ524"/>
  <c r="AJ433"/>
  <c r="AJ434"/>
  <c r="AJ443"/>
  <c r="AJ457"/>
  <c r="AJ459"/>
  <c r="AJ466"/>
  <c r="AJ467"/>
  <c r="AJ468"/>
  <c r="AJ483"/>
  <c r="AJ490"/>
  <c r="AJ505"/>
  <c r="AJ507"/>
  <c r="AJ514"/>
  <c r="AJ425"/>
  <c r="AJ383"/>
  <c r="AJ384"/>
  <c r="AJ385"/>
  <c r="AJ391"/>
  <c r="AJ392"/>
  <c r="AJ409"/>
  <c r="AJ415"/>
  <c r="AJ416"/>
  <c r="AJ378"/>
  <c r="AJ261"/>
  <c r="AJ269"/>
  <c r="AJ271"/>
  <c r="AJ283"/>
  <c r="AJ285"/>
  <c r="AJ293"/>
  <c r="AJ309"/>
  <c r="AJ317"/>
  <c r="AJ319"/>
  <c r="AJ333"/>
  <c r="AJ341"/>
  <c r="AJ357"/>
  <c r="AJ372"/>
  <c r="AJ255"/>
  <c r="AJ82"/>
  <c r="AJ91"/>
  <c r="AJ107"/>
  <c r="AJ120"/>
  <c r="AJ130"/>
  <c r="AJ139"/>
  <c r="AJ163"/>
  <c r="AJ168"/>
  <c r="AJ169"/>
  <c r="AJ178"/>
  <c r="AJ187"/>
  <c r="AJ211"/>
  <c r="AJ216"/>
  <c r="AJ226"/>
  <c r="AJ235"/>
  <c r="AJ252"/>
  <c r="AJ79"/>
  <c r="AK529"/>
  <c r="AK534"/>
  <c r="AK552"/>
  <c r="AK553"/>
  <c r="AK524"/>
  <c r="AK442"/>
  <c r="AK446"/>
  <c r="AK480"/>
  <c r="AK481"/>
  <c r="AK482"/>
  <c r="AK490"/>
  <c r="AK514"/>
  <c r="AK425"/>
  <c r="AK391"/>
  <c r="AK415"/>
  <c r="AK416"/>
  <c r="AK378"/>
  <c r="AK260"/>
  <c r="AK268"/>
  <c r="AK292"/>
  <c r="AK293"/>
  <c r="AK308"/>
  <c r="AK316"/>
  <c r="AK334"/>
  <c r="AK340"/>
  <c r="AK341"/>
  <c r="AK358"/>
  <c r="AK365"/>
  <c r="AK255"/>
  <c r="AK83"/>
  <c r="AK89"/>
  <c r="AK131"/>
  <c r="AK161"/>
  <c r="AK203"/>
  <c r="AK209"/>
  <c r="AK251"/>
  <c r="AK79"/>
  <c r="AI7"/>
  <c r="AK7" s="1"/>
  <c r="AI8"/>
  <c r="AK8" s="1"/>
  <c r="AI9"/>
  <c r="AK9" s="1"/>
  <c r="AI10"/>
  <c r="AK10" s="1"/>
  <c r="AI11"/>
  <c r="AK11" s="1"/>
  <c r="AI12"/>
  <c r="AK12" s="1"/>
  <c r="AI13"/>
  <c r="AK13" s="1"/>
  <c r="AI14"/>
  <c r="AK14" s="1"/>
  <c r="AI15"/>
  <c r="AK15" s="1"/>
  <c r="AI16"/>
  <c r="AK16" s="1"/>
  <c r="AI17"/>
  <c r="AK17" s="1"/>
  <c r="AI18"/>
  <c r="AK18" s="1"/>
  <c r="AI19"/>
  <c r="AK19" s="1"/>
  <c r="AI20"/>
  <c r="AK20" s="1"/>
  <c r="AI21"/>
  <c r="AK21" s="1"/>
  <c r="AI22"/>
  <c r="AK22" s="1"/>
  <c r="AI23"/>
  <c r="AK23" s="1"/>
  <c r="AI24"/>
  <c r="AK24" s="1"/>
  <c r="AI25"/>
  <c r="AK25" s="1"/>
  <c r="AI26"/>
  <c r="AK26" s="1"/>
  <c r="AI27"/>
  <c r="AK27" s="1"/>
  <c r="AI28"/>
  <c r="AK28" s="1"/>
  <c r="AI29"/>
  <c r="AK29" s="1"/>
  <c r="AI30"/>
  <c r="AK30" s="1"/>
  <c r="AI31"/>
  <c r="AK31" s="1"/>
  <c r="AI32"/>
  <c r="AK32" s="1"/>
  <c r="AI33"/>
  <c r="AK33" s="1"/>
  <c r="AI34"/>
  <c r="AK34" s="1"/>
  <c r="AI35"/>
  <c r="AK35" s="1"/>
  <c r="AI36"/>
  <c r="AK36" s="1"/>
  <c r="AI37"/>
  <c r="AK37" s="1"/>
  <c r="AI38"/>
  <c r="AK38" s="1"/>
  <c r="AI39"/>
  <c r="AK39" s="1"/>
  <c r="AI40"/>
  <c r="AK40" s="1"/>
  <c r="AI41"/>
  <c r="AK41" s="1"/>
  <c r="AI42"/>
  <c r="AK42" s="1"/>
  <c r="AI43"/>
  <c r="AK43" s="1"/>
  <c r="AI44"/>
  <c r="AK44" s="1"/>
  <c r="AI45"/>
  <c r="AK45" s="1"/>
  <c r="AI46"/>
  <c r="AK46" s="1"/>
  <c r="AI47"/>
  <c r="AK47" s="1"/>
  <c r="AI48"/>
  <c r="AK48" s="1"/>
  <c r="AI49"/>
  <c r="AK49" s="1"/>
  <c r="AI50"/>
  <c r="AK50" s="1"/>
  <c r="AI51"/>
  <c r="AK51" s="1"/>
  <c r="AI52"/>
  <c r="AK52" s="1"/>
  <c r="AI53"/>
  <c r="AK53" s="1"/>
  <c r="AI54"/>
  <c r="AK54" s="1"/>
  <c r="AI55"/>
  <c r="AK55" s="1"/>
  <c r="AI56"/>
  <c r="AK56" s="1"/>
  <c r="AI57"/>
  <c r="AK57" s="1"/>
  <c r="AI58"/>
  <c r="AK58" s="1"/>
  <c r="AI59"/>
  <c r="AK59" s="1"/>
  <c r="AI60"/>
  <c r="AK60" s="1"/>
  <c r="AI61"/>
  <c r="AK61" s="1"/>
  <c r="AI62"/>
  <c r="AK62" s="1"/>
  <c r="AI63"/>
  <c r="AK63" s="1"/>
  <c r="AI64"/>
  <c r="AK64" s="1"/>
  <c r="AI65"/>
  <c r="AK65" s="1"/>
  <c r="AI66"/>
  <c r="AK66" s="1"/>
  <c r="AI67"/>
  <c r="AK67" s="1"/>
  <c r="AI68"/>
  <c r="AK68" s="1"/>
  <c r="AI69"/>
  <c r="AK69" s="1"/>
  <c r="AI70"/>
  <c r="AK70" s="1"/>
  <c r="AI71"/>
  <c r="AK71" s="1"/>
  <c r="AI72"/>
  <c r="AK72" s="1"/>
  <c r="AI73"/>
  <c r="AK73" s="1"/>
  <c r="AI74"/>
  <c r="AK74" s="1"/>
  <c r="AI75"/>
  <c r="AK75" s="1"/>
  <c r="AI76"/>
  <c r="AK76" s="1"/>
  <c r="AI77"/>
  <c r="AK77" s="1"/>
  <c r="AI78"/>
  <c r="AK78" s="1"/>
  <c r="AI6"/>
  <c r="AK6" s="1"/>
  <c r="AH7"/>
  <c r="AJ7" s="1"/>
  <c r="AH8"/>
  <c r="AJ8" s="1"/>
  <c r="AH9"/>
  <c r="AJ9" s="1"/>
  <c r="AH10"/>
  <c r="AJ10" s="1"/>
  <c r="AH11"/>
  <c r="AJ11" s="1"/>
  <c r="AH12"/>
  <c r="AJ12" s="1"/>
  <c r="AH13"/>
  <c r="AJ13" s="1"/>
  <c r="AH14"/>
  <c r="AJ14" s="1"/>
  <c r="AH15"/>
  <c r="AJ15" s="1"/>
  <c r="AH16"/>
  <c r="AJ16" s="1"/>
  <c r="AH17"/>
  <c r="AJ17" s="1"/>
  <c r="AH18"/>
  <c r="AJ18" s="1"/>
  <c r="AH19"/>
  <c r="AJ19" s="1"/>
  <c r="AH20"/>
  <c r="AJ20" s="1"/>
  <c r="AH21"/>
  <c r="AJ21" s="1"/>
  <c r="AH22"/>
  <c r="AJ22" s="1"/>
  <c r="AH23"/>
  <c r="AJ23" s="1"/>
  <c r="AH24"/>
  <c r="AJ24" s="1"/>
  <c r="AH25"/>
  <c r="AJ25" s="1"/>
  <c r="AH26"/>
  <c r="AJ26" s="1"/>
  <c r="AH27"/>
  <c r="AJ27" s="1"/>
  <c r="AH28"/>
  <c r="AJ28" s="1"/>
  <c r="AH29"/>
  <c r="AJ29" s="1"/>
  <c r="AH30"/>
  <c r="AJ30" s="1"/>
  <c r="AH31"/>
  <c r="AJ31" s="1"/>
  <c r="AH32"/>
  <c r="AJ32" s="1"/>
  <c r="AH33"/>
  <c r="AJ33" s="1"/>
  <c r="AH34"/>
  <c r="AJ34" s="1"/>
  <c r="AH35"/>
  <c r="AJ35" s="1"/>
  <c r="AH36"/>
  <c r="AJ36" s="1"/>
  <c r="AH37"/>
  <c r="AJ37" s="1"/>
  <c r="AH38"/>
  <c r="AJ38" s="1"/>
  <c r="AH39"/>
  <c r="AJ39" s="1"/>
  <c r="AH40"/>
  <c r="AJ40" s="1"/>
  <c r="AH41"/>
  <c r="AJ41" s="1"/>
  <c r="AH42"/>
  <c r="AJ42" s="1"/>
  <c r="AH43"/>
  <c r="AJ43" s="1"/>
  <c r="AH44"/>
  <c r="AJ44" s="1"/>
  <c r="AH45"/>
  <c r="AJ45" s="1"/>
  <c r="AH46"/>
  <c r="AJ46" s="1"/>
  <c r="AH47"/>
  <c r="AJ47" s="1"/>
  <c r="AH48"/>
  <c r="AJ48" s="1"/>
  <c r="AH49"/>
  <c r="AJ49" s="1"/>
  <c r="AH50"/>
  <c r="AJ50" s="1"/>
  <c r="AH51"/>
  <c r="AJ51" s="1"/>
  <c r="AH52"/>
  <c r="AJ52" s="1"/>
  <c r="AH53"/>
  <c r="AJ53" s="1"/>
  <c r="AH54"/>
  <c r="AJ54" s="1"/>
  <c r="AH55"/>
  <c r="AJ55" s="1"/>
  <c r="AH56"/>
  <c r="AJ56" s="1"/>
  <c r="AH57"/>
  <c r="AJ57" s="1"/>
  <c r="AH58"/>
  <c r="AJ58" s="1"/>
  <c r="AH59"/>
  <c r="AJ59" s="1"/>
  <c r="AH60"/>
  <c r="AJ60" s="1"/>
  <c r="AH61"/>
  <c r="AJ61" s="1"/>
  <c r="AH62"/>
  <c r="AJ62" s="1"/>
  <c r="AH63"/>
  <c r="AJ63" s="1"/>
  <c r="AH64"/>
  <c r="AJ64" s="1"/>
  <c r="AH65"/>
  <c r="AJ65" s="1"/>
  <c r="AH66"/>
  <c r="AJ66" s="1"/>
  <c r="AH67"/>
  <c r="AJ67" s="1"/>
  <c r="AH68"/>
  <c r="AJ68" s="1"/>
  <c r="AH69"/>
  <c r="AJ69" s="1"/>
  <c r="AH70"/>
  <c r="AJ70" s="1"/>
  <c r="AH71"/>
  <c r="AJ71" s="1"/>
  <c r="AH72"/>
  <c r="AJ72" s="1"/>
  <c r="AH73"/>
  <c r="AJ73" s="1"/>
  <c r="AH74"/>
  <c r="AJ74" s="1"/>
  <c r="AH75"/>
  <c r="AJ75" s="1"/>
  <c r="AH76"/>
  <c r="AJ76" s="1"/>
  <c r="AH77"/>
  <c r="AJ77" s="1"/>
  <c r="AH78"/>
  <c r="AJ78" s="1"/>
  <c r="AH6"/>
  <c r="AJ6" s="1"/>
  <c r="I442" l="1"/>
  <c r="H442"/>
  <c r="I441"/>
  <c r="H441"/>
  <c r="B533" i="5" l="1"/>
  <c r="DE21" i="1"/>
  <c r="DD21"/>
  <c r="CX21"/>
  <c r="CW21"/>
  <c r="CP21"/>
  <c r="CO21"/>
  <c r="CN21"/>
  <c r="CM21"/>
  <c r="CF21"/>
  <c r="CG21"/>
  <c r="CA21"/>
  <c r="BZ21"/>
  <c r="BY21"/>
  <c r="BX21"/>
  <c r="BQ21"/>
  <c r="BP21"/>
  <c r="BO21"/>
  <c r="BN21"/>
  <c r="BM21"/>
  <c r="BL21"/>
  <c r="BK21"/>
  <c r="BJ21"/>
  <c r="BH21"/>
  <c r="BE21"/>
  <c r="BD21"/>
  <c r="AU21"/>
  <c r="AT21"/>
  <c r="AS21"/>
  <c r="AR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E21"/>
  <c r="C21"/>
  <c r="DF20"/>
  <c r="DG20" s="1"/>
  <c r="DH20" s="1"/>
  <c r="CY20"/>
  <c r="CZ20" s="1"/>
  <c r="DA20" s="1"/>
  <c r="CI20"/>
  <c r="CJ20" s="1"/>
  <c r="CB20"/>
  <c r="CC20" s="1"/>
  <c r="AW20"/>
  <c r="AY20" s="1"/>
  <c r="AV20"/>
  <c r="AX20" s="1"/>
  <c r="AZ20" s="1"/>
  <c r="BA20" s="1"/>
  <c r="G20"/>
  <c r="F20"/>
  <c r="DF19"/>
  <c r="DG19" s="1"/>
  <c r="DH19" s="1"/>
  <c r="CY19"/>
  <c r="CZ19" s="1"/>
  <c r="DA19" s="1"/>
  <c r="CI19"/>
  <c r="CJ19" s="1"/>
  <c r="CB19"/>
  <c r="CC19" s="1"/>
  <c r="AW19"/>
  <c r="AY19" s="1"/>
  <c r="AV19"/>
  <c r="AX19" s="1"/>
  <c r="AZ19" s="1"/>
  <c r="BA19" s="1"/>
  <c r="G19"/>
  <c r="F19"/>
  <c r="DF18"/>
  <c r="DG18" s="1"/>
  <c r="DH18" s="1"/>
  <c r="CY18"/>
  <c r="CZ18" s="1"/>
  <c r="DA18" s="1"/>
  <c r="CI18"/>
  <c r="CJ18" s="1"/>
  <c r="CB18"/>
  <c r="CC18" s="1"/>
  <c r="AW18"/>
  <c r="AY18" s="1"/>
  <c r="AV18"/>
  <c r="AX18" s="1"/>
  <c r="AZ18" s="1"/>
  <c r="BA18" s="1"/>
  <c r="G18"/>
  <c r="F18"/>
  <c r="DF17"/>
  <c r="DG17" s="1"/>
  <c r="DH17" s="1"/>
  <c r="CY17"/>
  <c r="CZ17" s="1"/>
  <c r="DA17" s="1"/>
  <c r="CI17"/>
  <c r="CJ17" s="1"/>
  <c r="CB17"/>
  <c r="CC17" s="1"/>
  <c r="AW17"/>
  <c r="AY17" s="1"/>
  <c r="AV17"/>
  <c r="AX17" s="1"/>
  <c r="AZ17" s="1"/>
  <c r="BA17" s="1"/>
  <c r="G17"/>
  <c r="F17"/>
  <c r="DF16"/>
  <c r="DG16" s="1"/>
  <c r="DH16" s="1"/>
  <c r="CY16"/>
  <c r="CZ16" s="1"/>
  <c r="DA16" s="1"/>
  <c r="CI16"/>
  <c r="CJ16" s="1"/>
  <c r="CB16"/>
  <c r="CC16" s="1"/>
  <c r="AW16"/>
  <c r="AY16" s="1"/>
  <c r="AV16"/>
  <c r="AX16" s="1"/>
  <c r="AZ16" s="1"/>
  <c r="BA16" s="1"/>
  <c r="G16"/>
  <c r="F16"/>
  <c r="DF15"/>
  <c r="DG15" s="1"/>
  <c r="DH15" s="1"/>
  <c r="CY15"/>
  <c r="CZ15" s="1"/>
  <c r="DA15" s="1"/>
  <c r="CI15"/>
  <c r="CJ15" s="1"/>
  <c r="CB15"/>
  <c r="CC15" s="1"/>
  <c r="AW15"/>
  <c r="AY15" s="1"/>
  <c r="AV15"/>
  <c r="AX15" s="1"/>
  <c r="AZ15" s="1"/>
  <c r="BA15" s="1"/>
  <c r="G15"/>
  <c r="F15"/>
  <c r="DF14"/>
  <c r="DG14" s="1"/>
  <c r="DH14" s="1"/>
  <c r="CY14"/>
  <c r="CZ14" s="1"/>
  <c r="DA14" s="1"/>
  <c r="CI14"/>
  <c r="CJ14" s="1"/>
  <c r="CB14"/>
  <c r="CC14" s="1"/>
  <c r="AW14"/>
  <c r="AY14" s="1"/>
  <c r="AV14"/>
  <c r="AX14" s="1"/>
  <c r="AZ14" s="1"/>
  <c r="BA14" s="1"/>
  <c r="G14"/>
  <c r="F14"/>
  <c r="DF13"/>
  <c r="DG13" s="1"/>
  <c r="DH13" s="1"/>
  <c r="CY13"/>
  <c r="CZ13" s="1"/>
  <c r="DA13" s="1"/>
  <c r="CI13"/>
  <c r="CJ13" s="1"/>
  <c r="CB13"/>
  <c r="CC13" s="1"/>
  <c r="AW13"/>
  <c r="AY13" s="1"/>
  <c r="AV13"/>
  <c r="AX13" s="1"/>
  <c r="AZ13" s="1"/>
  <c r="BA13" s="1"/>
  <c r="G13"/>
  <c r="F13"/>
  <c r="DF12"/>
  <c r="DG12" s="1"/>
  <c r="DH12" s="1"/>
  <c r="CY12"/>
  <c r="CZ12" s="1"/>
  <c r="DA12" s="1"/>
  <c r="CI12"/>
  <c r="CJ12" s="1"/>
  <c r="CB12"/>
  <c r="CC12" s="1"/>
  <c r="AW12"/>
  <c r="AY12" s="1"/>
  <c r="AV12"/>
  <c r="AX12" s="1"/>
  <c r="AZ12" s="1"/>
  <c r="BA12" s="1"/>
  <c r="G12"/>
  <c r="F12"/>
  <c r="DF11"/>
  <c r="DG11" s="1"/>
  <c r="DH11" s="1"/>
  <c r="CY11"/>
  <c r="CZ11" s="1"/>
  <c r="DA11" s="1"/>
  <c r="CI11"/>
  <c r="CJ11" s="1"/>
  <c r="CB11"/>
  <c r="CC11" s="1"/>
  <c r="AW11"/>
  <c r="AY11" s="1"/>
  <c r="AV11"/>
  <c r="AX11" s="1"/>
  <c r="AZ11" s="1"/>
  <c r="BA11" s="1"/>
  <c r="G11"/>
  <c r="F11"/>
  <c r="DF10"/>
  <c r="DG10" s="1"/>
  <c r="DH10" s="1"/>
  <c r="CY10"/>
  <c r="CZ10" s="1"/>
  <c r="DA10" s="1"/>
  <c r="CI10"/>
  <c r="CJ10" s="1"/>
  <c r="CB10"/>
  <c r="CC10" s="1"/>
  <c r="AW10"/>
  <c r="AY10" s="1"/>
  <c r="AV10"/>
  <c r="AX10" s="1"/>
  <c r="AZ10" s="1"/>
  <c r="BA10" s="1"/>
  <c r="G10"/>
  <c r="F10"/>
  <c r="DF9"/>
  <c r="DG9" s="1"/>
  <c r="DH9" s="1"/>
  <c r="CY9"/>
  <c r="CZ9" s="1"/>
  <c r="DA9" s="1"/>
  <c r="CI9"/>
  <c r="CJ9" s="1"/>
  <c r="CB9"/>
  <c r="CC9" s="1"/>
  <c r="AW9"/>
  <c r="AY9" s="1"/>
  <c r="AV9"/>
  <c r="AX9" s="1"/>
  <c r="AZ9" s="1"/>
  <c r="BA9" s="1"/>
  <c r="G9"/>
  <c r="F9"/>
  <c r="DF8"/>
  <c r="DG8" s="1"/>
  <c r="DH8" s="1"/>
  <c r="CY8"/>
  <c r="CZ8" s="1"/>
  <c r="DA8" s="1"/>
  <c r="CI8"/>
  <c r="CJ8" s="1"/>
  <c r="CB8"/>
  <c r="CC8" s="1"/>
  <c r="AW8"/>
  <c r="AY8" s="1"/>
  <c r="AV8"/>
  <c r="AX8" s="1"/>
  <c r="AZ8" s="1"/>
  <c r="BA8" s="1"/>
  <c r="G8"/>
  <c r="F8"/>
  <c r="DF7"/>
  <c r="DG7" s="1"/>
  <c r="DH7" s="1"/>
  <c r="CY7"/>
  <c r="CZ7" s="1"/>
  <c r="DA7" s="1"/>
  <c r="CI7"/>
  <c r="CJ7" s="1"/>
  <c r="CB7"/>
  <c r="CC7" s="1"/>
  <c r="AW7"/>
  <c r="AV7"/>
  <c r="G7"/>
  <c r="D21"/>
  <c r="CH21" l="1"/>
  <c r="H11"/>
  <c r="CY21"/>
  <c r="H15"/>
  <c r="H16"/>
  <c r="H17"/>
  <c r="H18"/>
  <c r="H19"/>
  <c r="DF21"/>
  <c r="H13"/>
  <c r="CJ21"/>
  <c r="H9"/>
  <c r="H20"/>
  <c r="H10"/>
  <c r="H12"/>
  <c r="H8"/>
  <c r="H14"/>
  <c r="E22"/>
  <c r="AV21"/>
  <c r="AX21" s="1"/>
  <c r="AX7"/>
  <c r="AZ7" s="1"/>
  <c r="BA7" s="1"/>
  <c r="BA21" s="1"/>
  <c r="G21"/>
  <c r="AY7"/>
  <c r="AW21"/>
  <c r="AY21" s="1"/>
  <c r="CC21"/>
  <c r="DA21"/>
  <c r="F7"/>
  <c r="DH21"/>
  <c r="F21" l="1"/>
  <c r="H7"/>
  <c r="H21" l="1"/>
  <c r="K23" s="1"/>
  <c r="K28" l="1"/>
  <c r="CK21" l="1"/>
  <c r="DI21"/>
  <c r="DB21"/>
  <c r="CD21"/>
  <c r="K29"/>
  <c r="BB21"/>
  <c r="CD20" l="1"/>
  <c r="CD18"/>
  <c r="CD16"/>
  <c r="CD14"/>
  <c r="CD12"/>
  <c r="CD10"/>
  <c r="CD17"/>
  <c r="CD9"/>
  <c r="CD8"/>
  <c r="CD19"/>
  <c r="CD11"/>
  <c r="CD7"/>
  <c r="CD13"/>
  <c r="CD15"/>
  <c r="DB20"/>
  <c r="DB18"/>
  <c r="DB16"/>
  <c r="DB14"/>
  <c r="DB12"/>
  <c r="DB10"/>
  <c r="DB13"/>
  <c r="DB8"/>
  <c r="DB15"/>
  <c r="DB17"/>
  <c r="DB11"/>
  <c r="DB9"/>
  <c r="DB7"/>
  <c r="DB19"/>
  <c r="BB20"/>
  <c r="BB19"/>
  <c r="BB12"/>
  <c r="BB11"/>
  <c r="BB14"/>
  <c r="BB13"/>
  <c r="BB7"/>
  <c r="BB18"/>
  <c r="BB15"/>
  <c r="BB9"/>
  <c r="BB8"/>
  <c r="BB17"/>
  <c r="BB16"/>
  <c r="BB10"/>
  <c r="DI20"/>
  <c r="DI18"/>
  <c r="DI16"/>
  <c r="DI14"/>
  <c r="DI12"/>
  <c r="DI10"/>
  <c r="DI19"/>
  <c r="DI11"/>
  <c r="DI8"/>
  <c r="DI13"/>
  <c r="DI15"/>
  <c r="DI9"/>
  <c r="DI17"/>
  <c r="DI7"/>
  <c r="CK20"/>
  <c r="CK18"/>
  <c r="CK16"/>
  <c r="CK14"/>
  <c r="CK12"/>
  <c r="CK10"/>
  <c r="CK15"/>
  <c r="CK8"/>
  <c r="CK17"/>
  <c r="CK9"/>
  <c r="CK19"/>
  <c r="CK7"/>
  <c r="CK11"/>
  <c r="CK13"/>
  <c r="K11" l="1"/>
  <c r="L11" s="1"/>
  <c r="K17"/>
  <c r="L17" s="1"/>
  <c r="K18"/>
  <c r="K7"/>
  <c r="K10"/>
  <c r="K9"/>
  <c r="K13"/>
  <c r="K19"/>
  <c r="K8"/>
  <c r="K12"/>
  <c r="K16"/>
  <c r="K15"/>
  <c r="K14"/>
  <c r="K20"/>
  <c r="L15" l="1"/>
  <c r="L13"/>
  <c r="L16"/>
  <c r="L12"/>
  <c r="L10"/>
  <c r="L18"/>
  <c r="L9"/>
  <c r="L20"/>
  <c r="L14"/>
  <c r="L8"/>
  <c r="L19"/>
  <c r="K21"/>
  <c r="J13" s="1"/>
  <c r="L7"/>
  <c r="J7" l="1"/>
  <c r="J18"/>
  <c r="J19"/>
  <c r="J8"/>
  <c r="I16"/>
  <c r="J9"/>
  <c r="I17"/>
  <c r="I11"/>
  <c r="J17"/>
  <c r="J11"/>
  <c r="I19"/>
  <c r="I20"/>
  <c r="I9"/>
  <c r="I12"/>
  <c r="J16"/>
  <c r="I7"/>
  <c r="I14"/>
  <c r="J20"/>
  <c r="I10"/>
  <c r="J12"/>
  <c r="I15"/>
  <c r="L21"/>
  <c r="I8"/>
  <c r="J14"/>
  <c r="I18"/>
  <c r="J10"/>
  <c r="I13"/>
  <c r="J15"/>
</calcChain>
</file>

<file path=xl/sharedStrings.xml><?xml version="1.0" encoding="utf-8"?>
<sst xmlns="http://schemas.openxmlformats.org/spreadsheetml/2006/main" count="9102" uniqueCount="1135">
  <si>
    <t>Kraj</t>
  </si>
  <si>
    <t>Název</t>
  </si>
  <si>
    <t>Rozdělení základu dotace</t>
  </si>
  <si>
    <t>Rozdělení nadstavby dotace</t>
  </si>
  <si>
    <t>Dotace celkem</t>
  </si>
  <si>
    <t>A - Nárůst počtu mladších členů</t>
  </si>
  <si>
    <t>B - Délka členství odcházejících ml. členů</t>
  </si>
  <si>
    <t>D - Tábory</t>
  </si>
  <si>
    <t>E - Velikost oddílů v kraji</t>
  </si>
  <si>
    <t>členů celkem</t>
  </si>
  <si>
    <t>Členů do 26 let</t>
  </si>
  <si>
    <t>Členů nad 26 let</t>
  </si>
  <si>
    <t>Dotace 
do 26</t>
  </si>
  <si>
    <t>Dotace 
nad 26</t>
  </si>
  <si>
    <t>Celkem</t>
  </si>
  <si>
    <t>Relativní úspěšnost</t>
  </si>
  <si>
    <t>Podíl z nadstavby</t>
  </si>
  <si>
    <t>Nadstavba dotace</t>
  </si>
  <si>
    <t>Absolutní změna</t>
  </si>
  <si>
    <t>Relativní změna</t>
  </si>
  <si>
    <t>Body</t>
  </si>
  <si>
    <t>Body x členové</t>
  </si>
  <si>
    <t>Dotace na krit.</t>
  </si>
  <si>
    <t>Podíl</t>
  </si>
  <si>
    <t>Počet oddílů</t>
  </si>
  <si>
    <t>Body pro jednotku</t>
  </si>
  <si>
    <t>Mladší</t>
  </si>
  <si>
    <t>Odchozí</t>
  </si>
  <si>
    <t>Délka čl.</t>
  </si>
  <si>
    <t>Děťodny</t>
  </si>
  <si>
    <t>Ml. Členů</t>
  </si>
  <si>
    <t>Ml. členů</t>
  </si>
  <si>
    <t>Dětodny</t>
  </si>
  <si>
    <t>Kraj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</si>
  <si>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</si>
  <si>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</si>
  <si>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</si>
  <si>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</si>
  <si>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</si>
  <si>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</si>
  <si>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</si>
  <si>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</si>
  <si>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</si>
  <si>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 TGM</t>
  </si>
  <si>
    <t>Olomoucký kraj</t>
  </si>
  <si>
    <t>Zlínský kraj</t>
  </si>
  <si>
    <t>Moravskoslezský kraj</t>
  </si>
  <si>
    <t>Celkový součet</t>
  </si>
  <si>
    <t>x</t>
  </si>
  <si>
    <t>X</t>
  </si>
  <si>
    <t>sazba do 26 let</t>
  </si>
  <si>
    <t>Výše nadstavby dotace</t>
  </si>
  <si>
    <t>min</t>
  </si>
  <si>
    <t>sazba nad 26 let</t>
  </si>
  <si>
    <t>max</t>
  </si>
  <si>
    <t>váha</t>
  </si>
  <si>
    <t>Celková částka dotace</t>
  </si>
  <si>
    <t>podíl základu:</t>
  </si>
  <si>
    <t>podíl nadstavby:</t>
  </si>
  <si>
    <t>OJ</t>
  </si>
  <si>
    <t>Název OJ</t>
  </si>
  <si>
    <t>kraj Praha</t>
  </si>
  <si>
    <t>okres Praha 2</t>
  </si>
  <si>
    <t>112.02</t>
  </si>
  <si>
    <t>středisko Dvojka Praha</t>
  </si>
  <si>
    <t>112.31</t>
  </si>
  <si>
    <t>středisko Polaris Praha</t>
  </si>
  <si>
    <t>112.47</t>
  </si>
  <si>
    <t>středisko Maják Praha</t>
  </si>
  <si>
    <t>112.53</t>
  </si>
  <si>
    <t>středisko Bratří Mašínů Praha</t>
  </si>
  <si>
    <t>112.99</t>
  </si>
  <si>
    <t>středisko Arcus Praha</t>
  </si>
  <si>
    <t>okres Praha 3</t>
  </si>
  <si>
    <t>113.04</t>
  </si>
  <si>
    <t>4. přístav Jana Nerudy Praha</t>
  </si>
  <si>
    <t>113.05</t>
  </si>
  <si>
    <t>přístav Pětka Praha</t>
  </si>
  <si>
    <t>113.61</t>
  </si>
  <si>
    <t>61. středisko Vítkov Praha</t>
  </si>
  <si>
    <t>okres Praha 4</t>
  </si>
  <si>
    <t>114.05</t>
  </si>
  <si>
    <t>5. středisko Modřany</t>
  </si>
  <si>
    <t>114.07</t>
  </si>
  <si>
    <t>7. středisko Blaník Praha</t>
  </si>
  <si>
    <t>114.32</t>
  </si>
  <si>
    <t>středisko Platan Praha</t>
  </si>
  <si>
    <t>114.34</t>
  </si>
  <si>
    <t>34. středisko Ostříž Praha</t>
  </si>
  <si>
    <t>114.42</t>
  </si>
  <si>
    <t>středisko Keya Praha</t>
  </si>
  <si>
    <t>114.43</t>
  </si>
  <si>
    <t>středisko Paprsek Praha-Kunratice</t>
  </si>
  <si>
    <t>114.57</t>
  </si>
  <si>
    <t>středisko Trilobit Praha</t>
  </si>
  <si>
    <t>okres Praha 5</t>
  </si>
  <si>
    <t>115.55</t>
  </si>
  <si>
    <t>středisko 55 Vatra Praha</t>
  </si>
  <si>
    <t>115.56</t>
  </si>
  <si>
    <t>středisko Hiawatha Praha</t>
  </si>
  <si>
    <t>115.58</t>
  </si>
  <si>
    <t>středisko Mawadani Praha 5</t>
  </si>
  <si>
    <t>115.76</t>
  </si>
  <si>
    <t>středisko 5. květen Radotín</t>
  </si>
  <si>
    <t>115.85</t>
  </si>
  <si>
    <t>středisko Bílý Albatros Praha</t>
  </si>
  <si>
    <t>okres Praha 6</t>
  </si>
  <si>
    <t>116.06</t>
  </si>
  <si>
    <t>středisko Vočko Praha</t>
  </si>
  <si>
    <t>116.08</t>
  </si>
  <si>
    <t>116.10</t>
  </si>
  <si>
    <t>10. středisko Bílá Hora Praha</t>
  </si>
  <si>
    <t>116.11</t>
  </si>
  <si>
    <t>středisko Pplk. Vally Praha</t>
  </si>
  <si>
    <t>116.18</t>
  </si>
  <si>
    <t>18. středisko Kruh Praha</t>
  </si>
  <si>
    <t>116.22</t>
  </si>
  <si>
    <t>středisko Šipka Praha</t>
  </si>
  <si>
    <t>116.30</t>
  </si>
  <si>
    <t>středisko Jiskra Praha</t>
  </si>
  <si>
    <t>116.33</t>
  </si>
  <si>
    <t>středisko Bílý los Praha</t>
  </si>
  <si>
    <t>116.73</t>
  </si>
  <si>
    <t>středisko Javor Praha</t>
  </si>
  <si>
    <t>116.74</t>
  </si>
  <si>
    <t>středisko Střelka Kralupy nad Vltavou</t>
  </si>
  <si>
    <t>116.81</t>
  </si>
  <si>
    <t>středisko Lípa Roztoky</t>
  </si>
  <si>
    <t>okres Praha 8</t>
  </si>
  <si>
    <t>118.24</t>
  </si>
  <si>
    <t>středisko 24 Sever Praha</t>
  </si>
  <si>
    <t>118.39</t>
  </si>
  <si>
    <t>středisko Vatra Praha</t>
  </si>
  <si>
    <t>118.42</t>
  </si>
  <si>
    <t>středisko Ibis Odolena Voda</t>
  </si>
  <si>
    <t>118.45</t>
  </si>
  <si>
    <t>středisko Silmaril Praha</t>
  </si>
  <si>
    <t>118.46</t>
  </si>
  <si>
    <t>středisko Sfinx Praha</t>
  </si>
  <si>
    <t>118.52</t>
  </si>
  <si>
    <t>středisko Stopaři Praha</t>
  </si>
  <si>
    <t>118.88</t>
  </si>
  <si>
    <t>středisko 88 Radost Praha</t>
  </si>
  <si>
    <t>okres Praha 9</t>
  </si>
  <si>
    <t>119.17</t>
  </si>
  <si>
    <t>středisko Athabaska Praha</t>
  </si>
  <si>
    <t>119.23</t>
  </si>
  <si>
    <t>středisko Douglaska Praha</t>
  </si>
  <si>
    <t>119.27</t>
  </si>
  <si>
    <t>středisko Oheň Horní Počernice</t>
  </si>
  <si>
    <t>119.67</t>
  </si>
  <si>
    <t>středisko Prosek Praha</t>
  </si>
  <si>
    <t>119.84</t>
  </si>
  <si>
    <t>středisko Kyje Praha</t>
  </si>
  <si>
    <t>11A</t>
  </si>
  <si>
    <t>okres Praha 10</t>
  </si>
  <si>
    <t>11A.10</t>
  </si>
  <si>
    <t>středisko STOVKA Praha</t>
  </si>
  <si>
    <t>11A.20</t>
  </si>
  <si>
    <t>středisko Pasát Praha</t>
  </si>
  <si>
    <t>11A.35</t>
  </si>
  <si>
    <t>středisko J. Rady Praha</t>
  </si>
  <si>
    <t>11A.50</t>
  </si>
  <si>
    <t>středisko Sova Praha</t>
  </si>
  <si>
    <t>11A.77</t>
  </si>
  <si>
    <t>středisko 77 ROD SOVY Praha</t>
  </si>
  <si>
    <t>11A.92</t>
  </si>
  <si>
    <t>středisko Šípů Praha</t>
  </si>
  <si>
    <t>11A.93</t>
  </si>
  <si>
    <t>středisko 93 Praha</t>
  </si>
  <si>
    <t>11A.96</t>
  </si>
  <si>
    <t>středisko Scarabeus Praha</t>
  </si>
  <si>
    <t>okres Benešov</t>
  </si>
  <si>
    <t>211.01</t>
  </si>
  <si>
    <t>středisko Fr. Konáše Benešov</t>
  </si>
  <si>
    <t>211.02</t>
  </si>
  <si>
    <t>středisko Vlašim</t>
  </si>
  <si>
    <t>211.03</t>
  </si>
  <si>
    <t>středisko Kamenice</t>
  </si>
  <si>
    <t>211.05</t>
  </si>
  <si>
    <t>středisko Úsvit Votice</t>
  </si>
  <si>
    <t>okres Beroun</t>
  </si>
  <si>
    <t>212.01</t>
  </si>
  <si>
    <t>středisko 01 Beroun</t>
  </si>
  <si>
    <t>212.03</t>
  </si>
  <si>
    <t>středisko 03 Králův Dvůr</t>
  </si>
  <si>
    <t>212.04</t>
  </si>
  <si>
    <t>212.07</t>
  </si>
  <si>
    <t>středisko Balvan Rudná</t>
  </si>
  <si>
    <t>212.08</t>
  </si>
  <si>
    <t>středisko 08 Mořina</t>
  </si>
  <si>
    <t>212.10</t>
  </si>
  <si>
    <t>středisko Mušketýři Nové Strašecí</t>
  </si>
  <si>
    <t>okres Kladno</t>
  </si>
  <si>
    <t>213.01</t>
  </si>
  <si>
    <t>středisko Orion Kladno</t>
  </si>
  <si>
    <t>213.02</t>
  </si>
  <si>
    <t>středisko Stopa Kladno</t>
  </si>
  <si>
    <t>213.03</t>
  </si>
  <si>
    <t>středisko Stráž Lidic Buštěhrad</t>
  </si>
  <si>
    <t>213.04</t>
  </si>
  <si>
    <t>středisko Mír Libušín</t>
  </si>
  <si>
    <t>213.05</t>
  </si>
  <si>
    <t>středisko Modrý Kruh Slaný</t>
  </si>
  <si>
    <t>okres Kolín</t>
  </si>
  <si>
    <t>214.01</t>
  </si>
  <si>
    <t>1. středisko Kolín</t>
  </si>
  <si>
    <t>214.02</t>
  </si>
  <si>
    <t>přístav Poutníci Kolín</t>
  </si>
  <si>
    <t>214.04</t>
  </si>
  <si>
    <t>středisko Starý Kolín</t>
  </si>
  <si>
    <t>214.05</t>
  </si>
  <si>
    <t>středisko Červené Pečky</t>
  </si>
  <si>
    <t>214.07</t>
  </si>
  <si>
    <t>středisko Ing. Ládi Nováka Český Brod</t>
  </si>
  <si>
    <t>214.09</t>
  </si>
  <si>
    <t>přístav Slanečci Kolín</t>
  </si>
  <si>
    <t>214.11</t>
  </si>
  <si>
    <t>středisko Kouřim</t>
  </si>
  <si>
    <t>214.12</t>
  </si>
  <si>
    <t>středisko Modrá želva Ratboř</t>
  </si>
  <si>
    <t>214.14</t>
  </si>
  <si>
    <t>středisko Psohlavci Český Brod</t>
  </si>
  <si>
    <t>214.15</t>
  </si>
  <si>
    <t>středisko Datel Kostelec nad Černými lesy</t>
  </si>
  <si>
    <t>214.19</t>
  </si>
  <si>
    <t>středisko Plaňany</t>
  </si>
  <si>
    <t>okres Kutná Hora</t>
  </si>
  <si>
    <t>215.01</t>
  </si>
  <si>
    <t>středisko Kutná Hora</t>
  </si>
  <si>
    <t>215.02</t>
  </si>
  <si>
    <t>středisko Čáslav</t>
  </si>
  <si>
    <t>215.04</t>
  </si>
  <si>
    <t>přístav Dobré naděje Kutná Hora</t>
  </si>
  <si>
    <t>215.05</t>
  </si>
  <si>
    <t>středisko Vrdy - Bučice</t>
  </si>
  <si>
    <t>215.06</t>
  </si>
  <si>
    <t>středisko Jana Roháče z Dubé a na Sioně Uhlířské Janovice</t>
  </si>
  <si>
    <t>215.07</t>
  </si>
  <si>
    <t>středisko Doubrava Ronov nad Doubravou</t>
  </si>
  <si>
    <t>okres Mělník</t>
  </si>
  <si>
    <t>216.01</t>
  </si>
  <si>
    <t>středisko Mělník</t>
  </si>
  <si>
    <t>216.03</t>
  </si>
  <si>
    <t>středisko Kostelec nad Labem</t>
  </si>
  <si>
    <t>216.04</t>
  </si>
  <si>
    <t>středisko Lišák Neratovice</t>
  </si>
  <si>
    <t>216.07</t>
  </si>
  <si>
    <t>přístav Modrá kotva Liběchov</t>
  </si>
  <si>
    <t>216.08</t>
  </si>
  <si>
    <t>přístav Neratovice</t>
  </si>
  <si>
    <t>okres Mladá Boleslav</t>
  </si>
  <si>
    <t>217.01</t>
  </si>
  <si>
    <t>středisko Dakota Mladá Boleslav</t>
  </si>
  <si>
    <t>217.02</t>
  </si>
  <si>
    <t>středisko Povodeň Benátky nad Jizerou</t>
  </si>
  <si>
    <t>217.08</t>
  </si>
  <si>
    <t>středisko Mnichovo Hradiště</t>
  </si>
  <si>
    <t>217.10</t>
  </si>
  <si>
    <t>přístav Mladá Boleslav</t>
  </si>
  <si>
    <t>217.11</t>
  </si>
  <si>
    <t>středisko Svornost Bělá pod Bezdězem</t>
  </si>
  <si>
    <t>okres Nymburk</t>
  </si>
  <si>
    <t>218.01</t>
  </si>
  <si>
    <t>středisko Cefeus Nymburk</t>
  </si>
  <si>
    <t>218.02</t>
  </si>
  <si>
    <t>přístav Modrá flotila Nymburk</t>
  </si>
  <si>
    <t>218.03</t>
  </si>
  <si>
    <t>středisko Lysá nad Labem</t>
  </si>
  <si>
    <t>218.04</t>
  </si>
  <si>
    <t>středisko Městec Králové</t>
  </si>
  <si>
    <t>218.07</t>
  </si>
  <si>
    <t>středisko Krále Jiřího Poděbrady</t>
  </si>
  <si>
    <t>218.09</t>
  </si>
  <si>
    <t>středisko Sadská</t>
  </si>
  <si>
    <t>218.10</t>
  </si>
  <si>
    <t>středisko Krahujec Nymburk</t>
  </si>
  <si>
    <t>okres Praha-východ</t>
  </si>
  <si>
    <t>219.01</t>
  </si>
  <si>
    <t>středisko VJAS Brandýs n. L.</t>
  </si>
  <si>
    <t>219.02</t>
  </si>
  <si>
    <t>středisko Br. Fandy Antoše Jirny</t>
  </si>
  <si>
    <t>219.03</t>
  </si>
  <si>
    <t>středisko Havran Klecany</t>
  </si>
  <si>
    <t>219.04</t>
  </si>
  <si>
    <t>středisko Willi Líbeznice</t>
  </si>
  <si>
    <t>219.05</t>
  </si>
  <si>
    <t>středisko Čelákovice</t>
  </si>
  <si>
    <t>219.06</t>
  </si>
  <si>
    <t>středisko Lípa Říčany</t>
  </si>
  <si>
    <t>219.08</t>
  </si>
  <si>
    <t>středisko Jiřího Bubáka Úvaly</t>
  </si>
  <si>
    <t>219.09</t>
  </si>
  <si>
    <t>středisko Stará Boleslav</t>
  </si>
  <si>
    <t>219.10</t>
  </si>
  <si>
    <t>přístav RETRA Brandýs nad Labem</t>
  </si>
  <si>
    <t>219.11</t>
  </si>
  <si>
    <t>21A</t>
  </si>
  <si>
    <t>okres Praha-západ</t>
  </si>
  <si>
    <t>21A.01</t>
  </si>
  <si>
    <t>středisko Skalka Mníšek pod Brdy</t>
  </si>
  <si>
    <t>21A.02</t>
  </si>
  <si>
    <t>středisko Lesní Moudrost Dobřichovice</t>
  </si>
  <si>
    <t>21A.06</t>
  </si>
  <si>
    <t>středisko Vltava Vrané nad Vltavou</t>
  </si>
  <si>
    <t>21A.07</t>
  </si>
  <si>
    <t>přístav Dub Všenory</t>
  </si>
  <si>
    <t>21A.08</t>
  </si>
  <si>
    <t>středisko Uragan Zbraslav</t>
  </si>
  <si>
    <t>21A.13</t>
  </si>
  <si>
    <t>středisko Černošice</t>
  </si>
  <si>
    <t>21B</t>
  </si>
  <si>
    <t>okres Příbram</t>
  </si>
  <si>
    <t>21B.01</t>
  </si>
  <si>
    <t>středisko Hiawatha Příbram</t>
  </si>
  <si>
    <t>21B.02</t>
  </si>
  <si>
    <t>středisko Clan Hiawatha Příbram</t>
  </si>
  <si>
    <t>21B.04</t>
  </si>
  <si>
    <t>středisko Rožmitál p. Tř.</t>
  </si>
  <si>
    <t>21B.07</t>
  </si>
  <si>
    <t>středisko Sedlčany</t>
  </si>
  <si>
    <t>21B.08</t>
  </si>
  <si>
    <t>středisko prof. Oliče Dobříš</t>
  </si>
  <si>
    <t>310.31</t>
  </si>
  <si>
    <t>středisko Zlatá Růže Jindřichův Hradec</t>
  </si>
  <si>
    <t>310.32</t>
  </si>
  <si>
    <t>středisko Rožmberská růže Třeboň</t>
  </si>
  <si>
    <t>310.41</t>
  </si>
  <si>
    <t>středisko Gáhál Písek</t>
  </si>
  <si>
    <t>311.01</t>
  </si>
  <si>
    <t>středisko Zlatá stezka Prachatice</t>
  </si>
  <si>
    <t>311.02</t>
  </si>
  <si>
    <t>středisko Vimperk</t>
  </si>
  <si>
    <t>311.03</t>
  </si>
  <si>
    <t>středisko Walden České Budějovice</t>
  </si>
  <si>
    <t>311.04</t>
  </si>
  <si>
    <t>středisko VAVÉHA České Budějovice</t>
  </si>
  <si>
    <t>311.07</t>
  </si>
  <si>
    <t>středisko Týn nad Vltavou</t>
  </si>
  <si>
    <t>311.13</t>
  </si>
  <si>
    <t>středisko Jantar Kaplice</t>
  </si>
  <si>
    <t>312.06</t>
  </si>
  <si>
    <t>středisko Pod Kletí Holubov</t>
  </si>
  <si>
    <t>313.03</t>
  </si>
  <si>
    <t>přístav Dačice</t>
  </si>
  <si>
    <t>313.04</t>
  </si>
  <si>
    <t>středisko Slavonice</t>
  </si>
  <si>
    <t>313.08</t>
  </si>
  <si>
    <t>středisko 13 klíčů Lomnice nad Lužnicí</t>
  </si>
  <si>
    <t>313.13</t>
  </si>
  <si>
    <t>středisko Fidelis et Fortis Kamenice nad Lipou</t>
  </si>
  <si>
    <t>314.01</t>
  </si>
  <si>
    <t>středisko Šipka Písek</t>
  </si>
  <si>
    <t>314.02</t>
  </si>
  <si>
    <t>středisko Oheň života Písek</t>
  </si>
  <si>
    <t>314.03</t>
  </si>
  <si>
    <t>středisko Stínadla Písek</t>
  </si>
  <si>
    <t>314.07</t>
  </si>
  <si>
    <t>středisko Sedmička Milevsko</t>
  </si>
  <si>
    <t>314.08</t>
  </si>
  <si>
    <t>středisko Blanice Protivín</t>
  </si>
  <si>
    <t>316.01</t>
  </si>
  <si>
    <t>středisko Strakonice</t>
  </si>
  <si>
    <t>316.02</t>
  </si>
  <si>
    <t>středisko RNDr. Rudolfa Plajnera Volyně</t>
  </si>
  <si>
    <t>316.04</t>
  </si>
  <si>
    <t>středisko Vodňany</t>
  </si>
  <si>
    <t>okres Tábor</t>
  </si>
  <si>
    <t>317.01</t>
  </si>
  <si>
    <t>středisko Kalich Tábor</t>
  </si>
  <si>
    <t>317.03</t>
  </si>
  <si>
    <t>středisko Černá růže Sezimovo Ústí</t>
  </si>
  <si>
    <t>317.04</t>
  </si>
  <si>
    <t>středisko Bechyně</t>
  </si>
  <si>
    <t>317.05</t>
  </si>
  <si>
    <t>středisko Racek Veselí nad Lužnicí</t>
  </si>
  <si>
    <t>317.07</t>
  </si>
  <si>
    <t>středisko Borotín</t>
  </si>
  <si>
    <t>317.09</t>
  </si>
  <si>
    <t>středisko Planá nad Lužnicí</t>
  </si>
  <si>
    <t>317.13</t>
  </si>
  <si>
    <t>přístav Třináctka Opařany</t>
  </si>
  <si>
    <t>okres Domažlice</t>
  </si>
  <si>
    <t>321.01</t>
  </si>
  <si>
    <t>středisko Jiřinky Paroubkové Domažlice</t>
  </si>
  <si>
    <t>321.03</t>
  </si>
  <si>
    <t>středisko A.B.S. Holýšov</t>
  </si>
  <si>
    <t>321.05</t>
  </si>
  <si>
    <t>středisko Lípa Prapořiště</t>
  </si>
  <si>
    <t>321.07</t>
  </si>
  <si>
    <t>středisko Tajfun Tachov</t>
  </si>
  <si>
    <t>okres Klatovy</t>
  </si>
  <si>
    <t>322.01</t>
  </si>
  <si>
    <t>středisko Královák Klatovy</t>
  </si>
  <si>
    <t>322.02</t>
  </si>
  <si>
    <t>středisko Prácheň</t>
  </si>
  <si>
    <t>322.03</t>
  </si>
  <si>
    <t>středisko Vydří stopa Sušice</t>
  </si>
  <si>
    <t>322.04</t>
  </si>
  <si>
    <t>středisko Jestřáb Pačejov</t>
  </si>
  <si>
    <t>322.05</t>
  </si>
  <si>
    <t>středisko Javor Klatovy</t>
  </si>
  <si>
    <t>okres Plzeň - město</t>
  </si>
  <si>
    <t>323.01</t>
  </si>
  <si>
    <t>středisko Jožky Knappa Plzeň</t>
  </si>
  <si>
    <t>323.02</t>
  </si>
  <si>
    <t>středisko Stopa Plzeň</t>
  </si>
  <si>
    <t>323.03</t>
  </si>
  <si>
    <t>středisko 5. květen Plzeň</t>
  </si>
  <si>
    <t>323.04</t>
  </si>
  <si>
    <t>středisko ICHTHYS Plzeň</t>
  </si>
  <si>
    <t>323.05</t>
  </si>
  <si>
    <t>středisko Střela Plzeň</t>
  </si>
  <si>
    <t>323.06</t>
  </si>
  <si>
    <t>středisko Krokodýl Tlučná</t>
  </si>
  <si>
    <t>323.07</t>
  </si>
  <si>
    <t>středisko Limba Plzeň</t>
  </si>
  <si>
    <t>323.08</t>
  </si>
  <si>
    <t>středisko Omaha Kralovice</t>
  </si>
  <si>
    <t>323.09</t>
  </si>
  <si>
    <t>přístav Omaha Plzeň</t>
  </si>
  <si>
    <t>okres Plzeň - jih</t>
  </si>
  <si>
    <t>324.02</t>
  </si>
  <si>
    <t>středisko Dr. Bečváře Přeštice</t>
  </si>
  <si>
    <t>324.03</t>
  </si>
  <si>
    <t>středisko Palcát Dnešice</t>
  </si>
  <si>
    <t>324.04</t>
  </si>
  <si>
    <t>středisko Příchovice</t>
  </si>
  <si>
    <t>324.05</t>
  </si>
  <si>
    <t>středisko Zelený šíp Dobřany</t>
  </si>
  <si>
    <t>324.07</t>
  </si>
  <si>
    <t>středisko Devětsil Spálené Poříčí</t>
  </si>
  <si>
    <t>okres Rokycany</t>
  </si>
  <si>
    <t>326.01</t>
  </si>
  <si>
    <t>středisko Rarášek Rokycany</t>
  </si>
  <si>
    <t>326.03</t>
  </si>
  <si>
    <t>středisko Omaha Radnice</t>
  </si>
  <si>
    <t>326.09</t>
  </si>
  <si>
    <t>středisko Čertovka Zbiroh</t>
  </si>
  <si>
    <t>411.01</t>
  </si>
  <si>
    <t>středisko Šedého vlka Cheb</t>
  </si>
  <si>
    <t>411.03</t>
  </si>
  <si>
    <t>středisko Dakota Cheb</t>
  </si>
  <si>
    <t>411.04</t>
  </si>
  <si>
    <t>středisko Smrčina Aš</t>
  </si>
  <si>
    <t>411.06</t>
  </si>
  <si>
    <t>středisko Stopa Mariánské Lázně</t>
  </si>
  <si>
    <t>411.07</t>
  </si>
  <si>
    <t>středisko Vysoký kámen Luby u Chebu</t>
  </si>
  <si>
    <t>412.04</t>
  </si>
  <si>
    <t>středisko Arnika Jáchymov</t>
  </si>
  <si>
    <t>412.05</t>
  </si>
  <si>
    <t>středisko Kompas Nejdek</t>
  </si>
  <si>
    <t>412.11</t>
  </si>
  <si>
    <t>přístav ORION Karlovy Vary</t>
  </si>
  <si>
    <t>413.04</t>
  </si>
  <si>
    <t>středisko Jestřáb Chodov</t>
  </si>
  <si>
    <t>413.05</t>
  </si>
  <si>
    <t>středisko Lípa Kynšperk nad Ohří</t>
  </si>
  <si>
    <t>413.07</t>
  </si>
  <si>
    <t>středisko Dýmka Habartov</t>
  </si>
  <si>
    <t>413.09</t>
  </si>
  <si>
    <t>středisko Arnika Horní Slavkov</t>
  </si>
  <si>
    <t>413.10</t>
  </si>
  <si>
    <t>středisko Jitřenka Loket</t>
  </si>
  <si>
    <t>423.01</t>
  </si>
  <si>
    <t>středisko Nereus Terezín</t>
  </si>
  <si>
    <t>423.02</t>
  </si>
  <si>
    <t>středisko Říp Roudnice nad Labem</t>
  </si>
  <si>
    <t>423.03</t>
  </si>
  <si>
    <t>středisko Brána Lovosice</t>
  </si>
  <si>
    <t>423.04</t>
  </si>
  <si>
    <t>středisko Libochovice</t>
  </si>
  <si>
    <t>423.05</t>
  </si>
  <si>
    <t>středisko Štětí</t>
  </si>
  <si>
    <t>423.06</t>
  </si>
  <si>
    <t>středisko Radobýl Litoměřice</t>
  </si>
  <si>
    <t>426.01</t>
  </si>
  <si>
    <t>středisko Doubravka Teplice</t>
  </si>
  <si>
    <t>426.02</t>
  </si>
  <si>
    <t>středisko Dvojka Teplice</t>
  </si>
  <si>
    <t>427.01</t>
  </si>
  <si>
    <t>středisko Ústí nad Labem</t>
  </si>
  <si>
    <t>427.02</t>
  </si>
  <si>
    <t>středisko Šíp Neštěmice</t>
  </si>
  <si>
    <t>okres Děčín</t>
  </si>
  <si>
    <t>421.01</t>
  </si>
  <si>
    <t>středisko Úsvit Děčín</t>
  </si>
  <si>
    <t>421.02</t>
  </si>
  <si>
    <t>středisko Lužan Varnsdorf</t>
  </si>
  <si>
    <t>421.03</t>
  </si>
  <si>
    <t>středisko Rumburk</t>
  </si>
  <si>
    <t>421.04</t>
  </si>
  <si>
    <t>středisko Sojčáci Děčín</t>
  </si>
  <si>
    <t>421.08</t>
  </si>
  <si>
    <t>středisko Seveřan Šluknov</t>
  </si>
  <si>
    <t>okres Chomutov</t>
  </si>
  <si>
    <t>422.01</t>
  </si>
  <si>
    <t>středisko Český lev Chomutov</t>
  </si>
  <si>
    <t>422.03</t>
  </si>
  <si>
    <t>středisko Br. Zubra Klášterec nad Ohří</t>
  </si>
  <si>
    <t>422.04</t>
  </si>
  <si>
    <t>středisko Hraničář Jirkov</t>
  </si>
  <si>
    <t>422.05</t>
  </si>
  <si>
    <t>středisko Úhošť Kadaň</t>
  </si>
  <si>
    <t>422.06</t>
  </si>
  <si>
    <t>středisko Žatec</t>
  </si>
  <si>
    <t>okres Most</t>
  </si>
  <si>
    <t>425.01</t>
  </si>
  <si>
    <t>středisko Oheň Most</t>
  </si>
  <si>
    <t>425.02</t>
  </si>
  <si>
    <t>středisko Perun Litvínov</t>
  </si>
  <si>
    <t>425.03</t>
  </si>
  <si>
    <t>středisko Louny</t>
  </si>
  <si>
    <t>511.01</t>
  </si>
  <si>
    <t>středisko Řetěz Česká Lípa</t>
  </si>
  <si>
    <t>511.02</t>
  </si>
  <si>
    <t>středisko Klíč Nový Bor</t>
  </si>
  <si>
    <t>511.04</t>
  </si>
  <si>
    <t>středisko Doksy</t>
  </si>
  <si>
    <t>511.05</t>
  </si>
  <si>
    <t>přístav Ralsko Mimoň</t>
  </si>
  <si>
    <t>512.01</t>
  </si>
  <si>
    <t>středisko Jablonec nad Nisou</t>
  </si>
  <si>
    <t>513.01</t>
  </si>
  <si>
    <t>středisko Ještěd Liberec</t>
  </si>
  <si>
    <t>513.04</t>
  </si>
  <si>
    <t>středisko Stopa Liberec</t>
  </si>
  <si>
    <t>513.05</t>
  </si>
  <si>
    <t>středisko Mustang Liberec</t>
  </si>
  <si>
    <t>513.07</t>
  </si>
  <si>
    <t>přístav Flotila Liberec</t>
  </si>
  <si>
    <t>513.09</t>
  </si>
  <si>
    <t>středisko Šurean Liberec</t>
  </si>
  <si>
    <t>513.10</t>
  </si>
  <si>
    <t>přístav Maják Liberec</t>
  </si>
  <si>
    <t>513.12</t>
  </si>
  <si>
    <t>513.15</t>
  </si>
  <si>
    <t>středisko Dub Český Dub</t>
  </si>
  <si>
    <t>514.01</t>
  </si>
  <si>
    <t>středisko Varta Semily</t>
  </si>
  <si>
    <t>514.02</t>
  </si>
  <si>
    <t>středisko Štika Turnov</t>
  </si>
  <si>
    <t>514.03</t>
  </si>
  <si>
    <t>středisko Jilm Jilemnice</t>
  </si>
  <si>
    <t>514.06</t>
  </si>
  <si>
    <t>středisko Údolí Železný Brod</t>
  </si>
  <si>
    <t>514.07</t>
  </si>
  <si>
    <t>středisko Lípa Tatobity</t>
  </si>
  <si>
    <t>514.11</t>
  </si>
  <si>
    <t>středisko Jestřáb Jilemnice</t>
  </si>
  <si>
    <t>523.01</t>
  </si>
  <si>
    <t>středisko Náchod</t>
  </si>
  <si>
    <t>523.04</t>
  </si>
  <si>
    <t>středisko Skaláci Police nad Metují</t>
  </si>
  <si>
    <t>523.06</t>
  </si>
  <si>
    <t>středisko Šedého vlka Broumov</t>
  </si>
  <si>
    <t>523.07</t>
  </si>
  <si>
    <t>středisko Červený Kostelec</t>
  </si>
  <si>
    <t>523.09</t>
  </si>
  <si>
    <t>středisko Jiřího Šimáně Česká Skalice</t>
  </si>
  <si>
    <t>523.10</t>
  </si>
  <si>
    <t>středisko ÚTA Nové Město nad Metují</t>
  </si>
  <si>
    <t>523.11</t>
  </si>
  <si>
    <t>středisko Jaroměř</t>
  </si>
  <si>
    <t>525.01</t>
  </si>
  <si>
    <t>středisko Hraničář Trutnov</t>
  </si>
  <si>
    <t>525.02</t>
  </si>
  <si>
    <t>středisko Zvičina Dvůr Králové nad Labem</t>
  </si>
  <si>
    <t>525.03</t>
  </si>
  <si>
    <t>středisko Permoník Rtyně v Podkrkonoší</t>
  </si>
  <si>
    <t>525.04</t>
  </si>
  <si>
    <t>středisko Dobráček Hostinné</t>
  </si>
  <si>
    <t>525.05</t>
  </si>
  <si>
    <t>středisko Krakonoš Vrchlabí</t>
  </si>
  <si>
    <t>525.06</t>
  </si>
  <si>
    <t>středisko Araukarit Malé Svatoňovice</t>
  </si>
  <si>
    <t>525.07</t>
  </si>
  <si>
    <t>středisko Svoboda nad Úpou</t>
  </si>
  <si>
    <t>okres Hradec Králové-venkov</t>
  </si>
  <si>
    <t>521.01</t>
  </si>
  <si>
    <t>středisko Františka Barvíře Třebechovice pod Orebem</t>
  </si>
  <si>
    <t>521.02</t>
  </si>
  <si>
    <t>středisko Střela Stěžery</t>
  </si>
  <si>
    <t>521.03</t>
  </si>
  <si>
    <t>středisko Černého havrana Chlumec nad Cidlinou</t>
  </si>
  <si>
    <t>okres Jičín</t>
  </si>
  <si>
    <t>522.01</t>
  </si>
  <si>
    <t>středisko Brána Jičín</t>
  </si>
  <si>
    <t>522.02</t>
  </si>
  <si>
    <t>středisko Hořice</t>
  </si>
  <si>
    <t>522.03</t>
  </si>
  <si>
    <t>středisko Sopka Nová Paka</t>
  </si>
  <si>
    <t>522.05</t>
  </si>
  <si>
    <t>středisko Lázně Bělohrad</t>
  </si>
  <si>
    <t>okres Rychnov nad Kněžnou</t>
  </si>
  <si>
    <t>524.01</t>
  </si>
  <si>
    <t>středisko Stetson Rychnov nad Kněžnou</t>
  </si>
  <si>
    <t>524.03</t>
  </si>
  <si>
    <t>středisko Kostelec nad Orlicí</t>
  </si>
  <si>
    <t>524.06</t>
  </si>
  <si>
    <t>středisko Opočno</t>
  </si>
  <si>
    <t>524.07</t>
  </si>
  <si>
    <t>středisko Dobruška</t>
  </si>
  <si>
    <t>524.09</t>
  </si>
  <si>
    <t>středisko Vamberk</t>
  </si>
  <si>
    <t>okres Hradec Králové-město</t>
  </si>
  <si>
    <t>526.01</t>
  </si>
  <si>
    <t>středisko K. Šimka Hradec Králové</t>
  </si>
  <si>
    <t>526.02</t>
  </si>
  <si>
    <t>středisko Rotunda Hradec Králové</t>
  </si>
  <si>
    <t>526.04</t>
  </si>
  <si>
    <t>středisko Kukleny Hradec Králové</t>
  </si>
  <si>
    <t>526.05</t>
  </si>
  <si>
    <t>středisko Svatého Jiří Hradec Králové</t>
  </si>
  <si>
    <t>526.06</t>
  </si>
  <si>
    <t>středisko Rybárny Hradec Králové</t>
  </si>
  <si>
    <t>526.07</t>
  </si>
  <si>
    <t>středisko Želivák Hradec Králové</t>
  </si>
  <si>
    <t>532.03</t>
  </si>
  <si>
    <t>středisko Lázně Bohdaneč</t>
  </si>
  <si>
    <t>532.04</t>
  </si>
  <si>
    <t>středisko Chvaletice</t>
  </si>
  <si>
    <t>532.05</t>
  </si>
  <si>
    <t>středisko Holice</t>
  </si>
  <si>
    <t>532.06</t>
  </si>
  <si>
    <t>středisko Šestka Pardubice</t>
  </si>
  <si>
    <t>532.07</t>
  </si>
  <si>
    <t>přístav Sedmička Pardubice</t>
  </si>
  <si>
    <t>532.08</t>
  </si>
  <si>
    <t>středisko Přelouč</t>
  </si>
  <si>
    <t>532.10</t>
  </si>
  <si>
    <t>středisko Dívčí Pardubice</t>
  </si>
  <si>
    <t>532.11</t>
  </si>
  <si>
    <t>středisko A. Bartoše Sezemice</t>
  </si>
  <si>
    <t>532.12</t>
  </si>
  <si>
    <t>středisko Polaris Pardubice</t>
  </si>
  <si>
    <t>okres Chrudim</t>
  </si>
  <si>
    <t>531.01</t>
  </si>
  <si>
    <t>středisko Chrudim</t>
  </si>
  <si>
    <t>531.02</t>
  </si>
  <si>
    <t>středisko Slatiňany</t>
  </si>
  <si>
    <t>531.03</t>
  </si>
  <si>
    <t>středisko Skála Hlinsko</t>
  </si>
  <si>
    <t>531.04</t>
  </si>
  <si>
    <t>středisko Ležáky Skuteč</t>
  </si>
  <si>
    <t>531.06</t>
  </si>
  <si>
    <t>středisko Chrast</t>
  </si>
  <si>
    <t>531.07</t>
  </si>
  <si>
    <t>středisko Kelt Nasavrky</t>
  </si>
  <si>
    <t>531.08</t>
  </si>
  <si>
    <t>středisko Leknín Heřmanův Městec</t>
  </si>
  <si>
    <t>531.10</t>
  </si>
  <si>
    <t>středisko Toulovec Proseč</t>
  </si>
  <si>
    <t>531.11</t>
  </si>
  <si>
    <t>středisko Tangram Luže</t>
  </si>
  <si>
    <t>531.13</t>
  </si>
  <si>
    <t>středisko Kameničky</t>
  </si>
  <si>
    <t>okres Svitavy</t>
  </si>
  <si>
    <t>533.01</t>
  </si>
  <si>
    <t>středisko Smrček Svitavy</t>
  </si>
  <si>
    <t>533.02</t>
  </si>
  <si>
    <t>středisko Liliový kruh Litomyšl</t>
  </si>
  <si>
    <t>533.03</t>
  </si>
  <si>
    <t>středisko Tilia Polička</t>
  </si>
  <si>
    <t>533.04</t>
  </si>
  <si>
    <t>středisko Moravská Třebová</t>
  </si>
  <si>
    <t>533.07</t>
  </si>
  <si>
    <t>středisko Dolní Újezd</t>
  </si>
  <si>
    <t>okres Ústí nad Orlicí</t>
  </si>
  <si>
    <t>534.01</t>
  </si>
  <si>
    <t>středisko Orlice Ústí nad Orlicí</t>
  </si>
  <si>
    <t>534.03</t>
  </si>
  <si>
    <t>středisko Javor Česká Třebová</t>
  </si>
  <si>
    <t>534.04</t>
  </si>
  <si>
    <t>středisko Skály Choceň</t>
  </si>
  <si>
    <t>534.05</t>
  </si>
  <si>
    <t>středisko Vysoké Mýto</t>
  </si>
  <si>
    <t>534.06</t>
  </si>
  <si>
    <t>středisko Zubr a Dikobraz Lanškroun</t>
  </si>
  <si>
    <t>534.07</t>
  </si>
  <si>
    <t>středisko Žamberk</t>
  </si>
  <si>
    <t>534.08</t>
  </si>
  <si>
    <t>středisko Bratra Robina Letohrad</t>
  </si>
  <si>
    <t>534.09</t>
  </si>
  <si>
    <t>středisko Medvěd Jablonné nad Orlicí</t>
  </si>
  <si>
    <t>534.11</t>
  </si>
  <si>
    <t>středisko Rikitan Brandýs nad Orlicí</t>
  </si>
  <si>
    <t>534.12</t>
  </si>
  <si>
    <t>středisko Dolní Dobrouč</t>
  </si>
  <si>
    <t>534.15</t>
  </si>
  <si>
    <t>středisko Bílá liška Červená Voda</t>
  </si>
  <si>
    <t>kraj Vysočina</t>
  </si>
  <si>
    <t>610.23</t>
  </si>
  <si>
    <t>středisko Doubravka Chotěboř</t>
  </si>
  <si>
    <t>612.01</t>
  </si>
  <si>
    <t>středisko Zvon Jihlava</t>
  </si>
  <si>
    <t>612.02</t>
  </si>
  <si>
    <t>středisko Batelov</t>
  </si>
  <si>
    <t>612.04</t>
  </si>
  <si>
    <t>středisko Divočáci Jihlava</t>
  </si>
  <si>
    <t>613.03</t>
  </si>
  <si>
    <t>středisko Orlík Humpolec</t>
  </si>
  <si>
    <t>613.04</t>
  </si>
  <si>
    <t>středisko Sušený tresky Počátky</t>
  </si>
  <si>
    <t>613.05</t>
  </si>
  <si>
    <t>středisko Pelhřimov</t>
  </si>
  <si>
    <t>615.02</t>
  </si>
  <si>
    <t>středisko Bílý štít Nové Město na Moravě</t>
  </si>
  <si>
    <t>615.03</t>
  </si>
  <si>
    <t>středisko Klen Bystřice nad Pernštejnem</t>
  </si>
  <si>
    <t>615.04</t>
  </si>
  <si>
    <t>přístav Racek Žďár nad Sázavou</t>
  </si>
  <si>
    <t>615.05</t>
  </si>
  <si>
    <t>středisko Svratka</t>
  </si>
  <si>
    <t>615.06</t>
  </si>
  <si>
    <t>středisko Parkán Polná</t>
  </si>
  <si>
    <t>okres Havlíčkův Brod</t>
  </si>
  <si>
    <t>611.01</t>
  </si>
  <si>
    <t>středisko Bobři Havlíčkův Brod</t>
  </si>
  <si>
    <t>611.04</t>
  </si>
  <si>
    <t>středisko Ledeč nad Sázavou</t>
  </si>
  <si>
    <t>611.05</t>
  </si>
  <si>
    <t>středisko Goliath Přibyslav</t>
  </si>
  <si>
    <t>611.10</t>
  </si>
  <si>
    <t>středisko Bobříci Havlíčkův Brod</t>
  </si>
  <si>
    <t>okres Třebíč</t>
  </si>
  <si>
    <t>614.01</t>
  </si>
  <si>
    <t>středisko Srdíčko Třebíč</t>
  </si>
  <si>
    <t>614.03</t>
  </si>
  <si>
    <t>středisko Luka nad Jihlavou</t>
  </si>
  <si>
    <t>614.04</t>
  </si>
  <si>
    <t>středisko Moravská Orlice Moravské Budějovice</t>
  </si>
  <si>
    <t>614.05</t>
  </si>
  <si>
    <t>středisko Jemnice</t>
  </si>
  <si>
    <t>614.06</t>
  </si>
  <si>
    <t>středisko Budišov</t>
  </si>
  <si>
    <t>614.07</t>
  </si>
  <si>
    <t>středisko Velké Meziříčí</t>
  </si>
  <si>
    <t>614.10</t>
  </si>
  <si>
    <t>přístav Žlutá Ponorka Třebíč</t>
  </si>
  <si>
    <t>626.01</t>
  </si>
  <si>
    <t>středisko Vyškov</t>
  </si>
  <si>
    <t>626.03</t>
  </si>
  <si>
    <t>středisko Slavkov u Brna</t>
  </si>
  <si>
    <t>627.01</t>
  </si>
  <si>
    <t>středisko Jevišovice</t>
  </si>
  <si>
    <t>627.02</t>
  </si>
  <si>
    <t>středisko Podyjí Znojmo</t>
  </si>
  <si>
    <t>627.03</t>
  </si>
  <si>
    <t>přístav Neptun Znojmo</t>
  </si>
  <si>
    <t>okres Blansko</t>
  </si>
  <si>
    <t>621.01</t>
  </si>
  <si>
    <t>středisko Srdce na dlani Blansko</t>
  </si>
  <si>
    <t>621.02</t>
  </si>
  <si>
    <t>středisko Rájec-Jestřebí</t>
  </si>
  <si>
    <t>621.03</t>
  </si>
  <si>
    <t>středisko Boskovice</t>
  </si>
  <si>
    <t>621.04</t>
  </si>
  <si>
    <t>středisko Erb Letovice</t>
  </si>
  <si>
    <t>621.05</t>
  </si>
  <si>
    <t>středisko Jedovnice</t>
  </si>
  <si>
    <t>621.07</t>
  </si>
  <si>
    <t>středisko Světla Blansko</t>
  </si>
  <si>
    <t>621.08</t>
  </si>
  <si>
    <t>středisko Ad fontes</t>
  </si>
  <si>
    <t>621.09</t>
  </si>
  <si>
    <t>středisko Fénix Blansko</t>
  </si>
  <si>
    <t>okres Brno-město</t>
  </si>
  <si>
    <t>622.01</t>
  </si>
  <si>
    <t>středisko Řehoře Mendla Brno</t>
  </si>
  <si>
    <t>622.02</t>
  </si>
  <si>
    <t>středisko Dvojka Brno</t>
  </si>
  <si>
    <t>622.06</t>
  </si>
  <si>
    <t>středisko A je to! Brno</t>
  </si>
  <si>
    <t>622.08</t>
  </si>
  <si>
    <t>středisko Milana Genserka Brno</t>
  </si>
  <si>
    <t>622.09</t>
  </si>
  <si>
    <t>středisko Ignis Brno</t>
  </si>
  <si>
    <t>622.10</t>
  </si>
  <si>
    <t>středisko Mafeking Brno</t>
  </si>
  <si>
    <t>622.12</t>
  </si>
  <si>
    <t>středisko Královo Pole Brno</t>
  </si>
  <si>
    <t>622.13</t>
  </si>
  <si>
    <t>středisko Hiawatha Brno</t>
  </si>
  <si>
    <t>622.15</t>
  </si>
  <si>
    <t>středisko Kompas Brno</t>
  </si>
  <si>
    <t>622.16</t>
  </si>
  <si>
    <t>středisko Duha Brno</t>
  </si>
  <si>
    <t>622.22</t>
  </si>
  <si>
    <t>středisko Stopadesáttrojka Brno</t>
  </si>
  <si>
    <t>622.24</t>
  </si>
  <si>
    <t>středisko Vrbovec Brno</t>
  </si>
  <si>
    <t>622.25</t>
  </si>
  <si>
    <t>středisko Axinit Brno</t>
  </si>
  <si>
    <t>622.26</t>
  </si>
  <si>
    <t>středisko Žabovřesky Brno</t>
  </si>
  <si>
    <t>622.27</t>
  </si>
  <si>
    <t>středisko Starý Lískovec Brno</t>
  </si>
  <si>
    <t>622.28</t>
  </si>
  <si>
    <t>středisko Brána Brno</t>
  </si>
  <si>
    <t>okres Brno-venkov</t>
  </si>
  <si>
    <t>623.01</t>
  </si>
  <si>
    <t>středisko Oslavany</t>
  </si>
  <si>
    <t>623.04</t>
  </si>
  <si>
    <t>středisko Ivančice</t>
  </si>
  <si>
    <t>623.11</t>
  </si>
  <si>
    <t>středisko Wahinkpe Střelice</t>
  </si>
  <si>
    <t>623.14</t>
  </si>
  <si>
    <t>středisko Tumulus Újezd u Brna</t>
  </si>
  <si>
    <t>623.15</t>
  </si>
  <si>
    <t>středisko Květnice Tišnov</t>
  </si>
  <si>
    <t>623.16</t>
  </si>
  <si>
    <t>středisko Kuřim</t>
  </si>
  <si>
    <t>623.17</t>
  </si>
  <si>
    <t>středisko Veverská Bítýška</t>
  </si>
  <si>
    <t>623.18</t>
  </si>
  <si>
    <t>středisko Křtiny</t>
  </si>
  <si>
    <t>623.21</t>
  </si>
  <si>
    <t>středisko Pozořice</t>
  </si>
  <si>
    <t>623.25</t>
  </si>
  <si>
    <t>středisko Hrozen Židlochovice</t>
  </si>
  <si>
    <t>623.26</t>
  </si>
  <si>
    <t>středisko Devíti Křížů Domašov</t>
  </si>
  <si>
    <t>623.30</t>
  </si>
  <si>
    <t>středisko Šlapanice</t>
  </si>
  <si>
    <t>623.31</t>
  </si>
  <si>
    <t>středisko Vranovice</t>
  </si>
  <si>
    <t>okres Břeclav</t>
  </si>
  <si>
    <t>624.01</t>
  </si>
  <si>
    <t>středisko Svatopluk Břeclav</t>
  </si>
  <si>
    <t>624.03</t>
  </si>
  <si>
    <t>středisko Mikulov</t>
  </si>
  <si>
    <t>okres Hodonín</t>
  </si>
  <si>
    <t>625.02</t>
  </si>
  <si>
    <t>středisko Kyjov</t>
  </si>
  <si>
    <t>625.03</t>
  </si>
  <si>
    <t>středisko Čejka Veselí nad Moravou</t>
  </si>
  <si>
    <t>625.04</t>
  </si>
  <si>
    <t>středisko Ratíškovice</t>
  </si>
  <si>
    <t>625.05</t>
  </si>
  <si>
    <t>středisko Mikulčice</t>
  </si>
  <si>
    <t>625.06</t>
  </si>
  <si>
    <t>středisko Přátelství Hodonín</t>
  </si>
  <si>
    <t>625.09</t>
  </si>
  <si>
    <t>středisko Ichthys Klobouky u Brna</t>
  </si>
  <si>
    <t>okres Olomouc</t>
  </si>
  <si>
    <t>712.03</t>
  </si>
  <si>
    <t>středisko Zdimíra Touška Olomouc</t>
  </si>
  <si>
    <t>712.04</t>
  </si>
  <si>
    <t>středisko Mjr. Karla Haase Olomouc</t>
  </si>
  <si>
    <t>712.05</t>
  </si>
  <si>
    <t>středisko J. E. Kosiny Olomouc</t>
  </si>
  <si>
    <t>712.06</t>
  </si>
  <si>
    <t>středisko Dvanáctka Olomouc</t>
  </si>
  <si>
    <t>712.07</t>
  </si>
  <si>
    <t>středisko Žlutý kvítek Olomouc</t>
  </si>
  <si>
    <t>712.08</t>
  </si>
  <si>
    <t>středisko Vládi Tylšara Olomouc</t>
  </si>
  <si>
    <t>712.09</t>
  </si>
  <si>
    <t>středisko Jana Boska Olomouc</t>
  </si>
  <si>
    <t>712.13</t>
  </si>
  <si>
    <t>středisko Šternberk</t>
  </si>
  <si>
    <t>712.18</t>
  </si>
  <si>
    <t>středisko Quercus Dub nad moravou</t>
  </si>
  <si>
    <t>712.19</t>
  </si>
  <si>
    <t>středisko Ladislava Ruska</t>
  </si>
  <si>
    <t>712.21</t>
  </si>
  <si>
    <t>středisko Bělkovice - Lašťany</t>
  </si>
  <si>
    <t>okres Prostějov</t>
  </si>
  <si>
    <t>713.02</t>
  </si>
  <si>
    <t>středisko Děti přírody Prostějov</t>
  </si>
  <si>
    <t>713.03</t>
  </si>
  <si>
    <t>středisko Pelikáni Prostějov</t>
  </si>
  <si>
    <t>713.04</t>
  </si>
  <si>
    <t>středisko Petra Bezruče Kostelec na Hané</t>
  </si>
  <si>
    <t>713.05</t>
  </si>
  <si>
    <t>středisko Járy Kaštila Prostějov</t>
  </si>
  <si>
    <t>713.07</t>
  </si>
  <si>
    <t>středisko Konice</t>
  </si>
  <si>
    <t>713.08</t>
  </si>
  <si>
    <t>přístav Tamatea Vrbátky</t>
  </si>
  <si>
    <t>okres Přerov</t>
  </si>
  <si>
    <t>714.01</t>
  </si>
  <si>
    <t>středisko Prof. Skoumala Přerov</t>
  </si>
  <si>
    <t>714.02</t>
  </si>
  <si>
    <t>středisko Táborníci Brodek u Přerova</t>
  </si>
  <si>
    <t>714.03</t>
  </si>
  <si>
    <t>středisko Kojetín</t>
  </si>
  <si>
    <t>714.04</t>
  </si>
  <si>
    <t>středisko Ing. L. Cagaše Lipník nad Bečvou</t>
  </si>
  <si>
    <t>714.05</t>
  </si>
  <si>
    <t>středisko Psohlavci Hranice</t>
  </si>
  <si>
    <t>okres Šumperk</t>
  </si>
  <si>
    <t>715.01</t>
  </si>
  <si>
    <t>středisko Rudy Knotka Šumperk</t>
  </si>
  <si>
    <t>715.03</t>
  </si>
  <si>
    <t>středisko Františka Pecháčka Bludov</t>
  </si>
  <si>
    <t>715.04</t>
  </si>
  <si>
    <t>středisko Bukůvka Postřelmov</t>
  </si>
  <si>
    <t>715.06</t>
  </si>
  <si>
    <t>středisko Zábřeh</t>
  </si>
  <si>
    <t>715.07</t>
  </si>
  <si>
    <t>středisko Skalička Zábřeh</t>
  </si>
  <si>
    <t>715.08</t>
  </si>
  <si>
    <t>středisko Šíp Loštice</t>
  </si>
  <si>
    <t>715.10</t>
  </si>
  <si>
    <t>středisko Blesk Lesnice</t>
  </si>
  <si>
    <t>715.11</t>
  </si>
  <si>
    <t>středisko Ruda nad Moravou</t>
  </si>
  <si>
    <t>715.13</t>
  </si>
  <si>
    <t>středisko Rovensko</t>
  </si>
  <si>
    <t>715.15</t>
  </si>
  <si>
    <t>středisko Slunce Jeseník</t>
  </si>
  <si>
    <t>715.18</t>
  </si>
  <si>
    <t>středisko Sněžník Staré Město</t>
  </si>
  <si>
    <t>okres Kroměříž</t>
  </si>
  <si>
    <t>721.01</t>
  </si>
  <si>
    <t>středisko Mirka Svobody Kroměříž</t>
  </si>
  <si>
    <t>721.02</t>
  </si>
  <si>
    <t>středisko Lipenská dvojka Lipník nad Bečvou</t>
  </si>
  <si>
    <t>721.03</t>
  </si>
  <si>
    <t>středisko Polárka Kroměříž</t>
  </si>
  <si>
    <t>721.06</t>
  </si>
  <si>
    <t>středisko Holešov</t>
  </si>
  <si>
    <t>721.07</t>
  </si>
  <si>
    <t>středisko Krále Ječmínka Chropyně</t>
  </si>
  <si>
    <t>okres Uherské Hradiště</t>
  </si>
  <si>
    <t>722.01</t>
  </si>
  <si>
    <t>středisko Psohlavci Uherské Hradiště</t>
  </si>
  <si>
    <t>722.02</t>
  </si>
  <si>
    <t>středisko Dvojka Staré Město</t>
  </si>
  <si>
    <t>722.03</t>
  </si>
  <si>
    <t>středisko Jantar Polešovice</t>
  </si>
  <si>
    <t>722.08</t>
  </si>
  <si>
    <t>středisko Uherský Brod</t>
  </si>
  <si>
    <t>722.09</t>
  </si>
  <si>
    <t>středisko Bojkovice</t>
  </si>
  <si>
    <t>722.10</t>
  </si>
  <si>
    <t>středisko Suchá Loz</t>
  </si>
  <si>
    <t>722.11</t>
  </si>
  <si>
    <t>středisko Modrá</t>
  </si>
  <si>
    <t>okres Vsetín</t>
  </si>
  <si>
    <t>723.01</t>
  </si>
  <si>
    <t>středisko Vsetín</t>
  </si>
  <si>
    <t>723.02</t>
  </si>
  <si>
    <t>středisko Valašské Meziříčí</t>
  </si>
  <si>
    <t>723.03</t>
  </si>
  <si>
    <t>středisko Lidečko</t>
  </si>
  <si>
    <t>723.04</t>
  </si>
  <si>
    <t>středisko Rožnov pod Radhoštěm</t>
  </si>
  <si>
    <t>723.06</t>
  </si>
  <si>
    <t>středisko Kelč</t>
  </si>
  <si>
    <t>okres Zlín</t>
  </si>
  <si>
    <t>724.03</t>
  </si>
  <si>
    <t>3. středisko Zlín</t>
  </si>
  <si>
    <t>724.04</t>
  </si>
  <si>
    <t>středisko Impeesa Zlín</t>
  </si>
  <si>
    <t>724.06</t>
  </si>
  <si>
    <t>6. středisko Zlín</t>
  </si>
  <si>
    <t>724.07</t>
  </si>
  <si>
    <t>středisko Malenovice Zlín</t>
  </si>
  <si>
    <t>724.08</t>
  </si>
  <si>
    <t>středisko Josefa Šivela Otrokovice</t>
  </si>
  <si>
    <t>724.09</t>
  </si>
  <si>
    <t>středisko Jerry Hodného Napajedla</t>
  </si>
  <si>
    <t>724.10</t>
  </si>
  <si>
    <t>středisko Osamělý Jestřáb Luhačovice</t>
  </si>
  <si>
    <t>724.11</t>
  </si>
  <si>
    <t>středisko A. B. Svojsíka Slavičín</t>
  </si>
  <si>
    <t>724.12</t>
  </si>
  <si>
    <t>středisko Vizovice</t>
  </si>
  <si>
    <t>724.14</t>
  </si>
  <si>
    <t>středisko Františka Matulíka Pozlovice</t>
  </si>
  <si>
    <t>724.15</t>
  </si>
  <si>
    <t>středisko Vatra Štítná nad Vláří</t>
  </si>
  <si>
    <t>724.17</t>
  </si>
  <si>
    <t>středisko Brumov-Bylnice</t>
  </si>
  <si>
    <t>724.18</t>
  </si>
  <si>
    <t>středisko Slušovice</t>
  </si>
  <si>
    <t>okres Bruntál</t>
  </si>
  <si>
    <t>811.01</t>
  </si>
  <si>
    <t>středisko Bruntál</t>
  </si>
  <si>
    <t>811.02</t>
  </si>
  <si>
    <t>středisko Krnov</t>
  </si>
  <si>
    <t>811.03</t>
  </si>
  <si>
    <t>středisko Rýmařov</t>
  </si>
  <si>
    <t>811.04</t>
  </si>
  <si>
    <t>středisko Zlaté Hory</t>
  </si>
  <si>
    <t>okres Frýdek-Místek</t>
  </si>
  <si>
    <t>812.01</t>
  </si>
  <si>
    <t>středisko 8. pěšího pluku Slezského Frýdek-Místek</t>
  </si>
  <si>
    <t>812.02</t>
  </si>
  <si>
    <t>středisko Kruh Frýdek-Místek</t>
  </si>
  <si>
    <t>812.04</t>
  </si>
  <si>
    <t>středisko Ondřejník Frýdlant nad Ostravicí</t>
  </si>
  <si>
    <t>812.05</t>
  </si>
  <si>
    <t>středisko Šenov</t>
  </si>
  <si>
    <t>812.06</t>
  </si>
  <si>
    <t>středisko P. Bezruče Frýdek-Místek</t>
  </si>
  <si>
    <t>812.07</t>
  </si>
  <si>
    <t>středisko Svatý Jiří</t>
  </si>
  <si>
    <t>812.09</t>
  </si>
  <si>
    <t>středisko Štít Pražmo</t>
  </si>
  <si>
    <t>812.10</t>
  </si>
  <si>
    <t>středisko Doberčata Dobrá</t>
  </si>
  <si>
    <t>okres Karviná</t>
  </si>
  <si>
    <t>813.01</t>
  </si>
  <si>
    <t>středisko Evžena Cedivody Karviná</t>
  </si>
  <si>
    <t>813.02</t>
  </si>
  <si>
    <t>středisko Havířov</t>
  </si>
  <si>
    <t>813.03</t>
  </si>
  <si>
    <t>středisko Hraničář Třinec</t>
  </si>
  <si>
    <t>813.08</t>
  </si>
  <si>
    <t>středisko Zlatá Orlice Český Těšín</t>
  </si>
  <si>
    <t>okres Nový Jičín</t>
  </si>
  <si>
    <t>814.01</t>
  </si>
  <si>
    <t>středisko Pagoda Nový Jičín</t>
  </si>
  <si>
    <t>814.02</t>
  </si>
  <si>
    <t>středisko Příbor</t>
  </si>
  <si>
    <t>814.04</t>
  </si>
  <si>
    <t>středisko Kopřivnice</t>
  </si>
  <si>
    <t>814.05</t>
  </si>
  <si>
    <t>středisko Štramberk</t>
  </si>
  <si>
    <t>814.06</t>
  </si>
  <si>
    <t>středisko Odry</t>
  </si>
  <si>
    <t>814.07</t>
  </si>
  <si>
    <t>středisko Albrechtičky</t>
  </si>
  <si>
    <t>okres Opava</t>
  </si>
  <si>
    <t>815.01</t>
  </si>
  <si>
    <t>přístav Černý Čáp Opava</t>
  </si>
  <si>
    <t>815.02</t>
  </si>
  <si>
    <t>středisko Zvon Opava</t>
  </si>
  <si>
    <t>815.03</t>
  </si>
  <si>
    <t>středisko Jih Opava</t>
  </si>
  <si>
    <t>815.04</t>
  </si>
  <si>
    <t>přístav Poseidon Opava</t>
  </si>
  <si>
    <t>815.05</t>
  </si>
  <si>
    <t>středisko Ostrá Hůrka Háj ve Slezsku</t>
  </si>
  <si>
    <t>815.08</t>
  </si>
  <si>
    <t>středisko Salvator Dolní Životice</t>
  </si>
  <si>
    <t>815.09</t>
  </si>
  <si>
    <t>středisko DVOJKA Nový Jičín</t>
  </si>
  <si>
    <t>okres Ostrava - město</t>
  </si>
  <si>
    <t>816.01</t>
  </si>
  <si>
    <t>středisko Ludgeřovice</t>
  </si>
  <si>
    <t>816.02</t>
  </si>
  <si>
    <t>středisko Mariánské Ostrava</t>
  </si>
  <si>
    <t>816.03</t>
  </si>
  <si>
    <t>středisko Těrlicko</t>
  </si>
  <si>
    <t>816.04</t>
  </si>
  <si>
    <t>středisko Svatý Jiří Ostrava</t>
  </si>
  <si>
    <t>816.05</t>
  </si>
  <si>
    <t>středisko Strážci Ostrava</t>
  </si>
  <si>
    <t>816.06</t>
  </si>
  <si>
    <t>středisko Ještěr Ostrava</t>
  </si>
  <si>
    <t>816.07</t>
  </si>
  <si>
    <t>středisko Klimkovice</t>
  </si>
  <si>
    <t>816.08</t>
  </si>
  <si>
    <t>přístav VIRIBUS UNITIS Ostrava</t>
  </si>
  <si>
    <t>816.09</t>
  </si>
  <si>
    <t>středisko Osmačtyřicítka Ostrava</t>
  </si>
  <si>
    <t>816.10</t>
  </si>
  <si>
    <t>středisko Modrý šíp Ostrava</t>
  </si>
  <si>
    <t>816.11</t>
  </si>
  <si>
    <t>středisko Zábřeh Ostrava</t>
  </si>
  <si>
    <t>816.14</t>
  </si>
  <si>
    <t>přístav Eskadra Ostrava</t>
  </si>
  <si>
    <t>816.15</t>
  </si>
  <si>
    <t>816.16</t>
  </si>
  <si>
    <t>středisko Polanka nad Odrou</t>
  </si>
  <si>
    <t>Průměrná délka členství odcházejících mladších členů</t>
  </si>
  <si>
    <t>průměrná délka členství odcházejících mladších členů v Junáku, význam 30 %</t>
  </si>
  <si>
    <t>počet odchozích</t>
  </si>
  <si>
    <t>prům. délka čl. odchozích</t>
  </si>
  <si>
    <t>počet odchozích dětí</t>
  </si>
  <si>
    <t>Počet odchozích dětí</t>
  </si>
  <si>
    <t>Prům. délka čl. odchozích</t>
  </si>
  <si>
    <t xml:space="preserve"> </t>
  </si>
  <si>
    <t>přístav Černý čáp Opava</t>
  </si>
  <si>
    <t>Kvalifikovanost vedoucích a zástupců vedoucích oddílů</t>
  </si>
  <si>
    <t>Kvalifikovaní</t>
  </si>
  <si>
    <t>Poměr děťodnů táborů k počtu dětí</t>
  </si>
  <si>
    <t>počet dětodnů na letních táborech připadajících na jednoho mladšího člena, význam 10 %;</t>
  </si>
  <si>
    <t>Děťodnů</t>
  </si>
  <si>
    <t>Dětodnů</t>
  </si>
  <si>
    <t>středisko pro. Oliče Dobříš</t>
  </si>
  <si>
    <t>Hodnocení oddílů dle počtu mladších členů</t>
  </si>
  <si>
    <t>poměr bodového ohodnocení k celkovému počtu oddílů mladších členů, přičemž jeden bod obdrží oddíl mladších členů s počtem nejméně 13 mladších členů, dva body oddíl s nejméně 19 mladšími členy a tři body s nejméně 25 mladšími členy, význam 10 %</t>
  </si>
  <si>
    <t>počet oddílů</t>
  </si>
  <si>
    <t>body</t>
  </si>
  <si>
    <t>prof. Oliče Dobříš</t>
  </si>
  <si>
    <t>středisko Osmička Libčice nad Vltavou</t>
  </si>
  <si>
    <t>středisko Radost a Naděje Beroun</t>
  </si>
  <si>
    <t>středisko ZáZemí Zápy a Zeleneč</t>
  </si>
  <si>
    <t>219.13</t>
  </si>
  <si>
    <t>středisko Modrý květ Mnichovice</t>
  </si>
  <si>
    <t>středisko Chotyně</t>
  </si>
  <si>
    <t>621.10</t>
  </si>
  <si>
    <t>středisko Labyrint Blansko</t>
  </si>
  <si>
    <t>středisko Stará Bělá</t>
  </si>
  <si>
    <t>Je ve stromu jednotek?</t>
  </si>
  <si>
    <t>Součet z Body</t>
  </si>
  <si>
    <t>podíl počtu vedoucích oddílů mladších členů a alespoň jednoho jeho zástupce, kteří oba mají vůdcovskou zkoušku na celkovém počtu oddílů mladších členů, význam 20 %</t>
  </si>
  <si>
    <t>Meziroční změna počtu řádně registrovaných v OJ</t>
  </si>
  <si>
    <r>
      <rPr>
        <sz val="10"/>
        <color theme="1"/>
        <rFont val="Calibri"/>
        <family val="2"/>
        <charset val="238"/>
      </rPr>
      <t xml:space="preserve">změna počtu mladších členů v běžném roce proti roku minulému, </t>
    </r>
    <r>
      <rPr>
        <b/>
        <sz val="10"/>
        <color theme="1"/>
        <rFont val="Calibri"/>
        <family val="2"/>
        <charset val="238"/>
      </rPr>
      <t>význam 30 %</t>
    </r>
  </si>
  <si>
    <t xml:space="preserve">Mladší </t>
  </si>
  <si>
    <t>*=SVYHLEDAT(B6; AQ:AT; 4; 0)</t>
  </si>
  <si>
    <t>*=SVYHLEDAT(B6; AQ:AT; 3; 0)</t>
  </si>
  <si>
    <t>středisko Ichthys Plzeň</t>
  </si>
  <si>
    <t>středisko Quercus Dub nad Moravou</t>
  </si>
  <si>
    <t>212.42</t>
  </si>
  <si>
    <t>středisko Fénix Rakovník</t>
  </si>
  <si>
    <t>středisko Lomnice nad Popelkou</t>
  </si>
  <si>
    <t>510.14</t>
  </si>
  <si>
    <t>přístav Luleč</t>
  </si>
  <si>
    <t>620.01</t>
  </si>
  <si>
    <t>středisko Esox Rosice</t>
  </si>
  <si>
    <t>623.32</t>
  </si>
  <si>
    <t>812.11</t>
  </si>
  <si>
    <t>středisko Nashuro Kozlovice</t>
  </si>
  <si>
    <t>720.01</t>
  </si>
  <si>
    <t>Součet z Požadovaný počet kvalifikací</t>
  </si>
  <si>
    <t>Součet z Reálný počet kvalifikací</t>
  </si>
  <si>
    <r>
      <t>rok 2022</t>
    </r>
    <r>
      <rPr>
        <b/>
        <sz val="10"/>
        <rFont val="Calibri"/>
        <family val="2"/>
        <charset val="238"/>
      </rPr>
      <t xml:space="preserve"> </t>
    </r>
    <r>
      <rPr>
        <i/>
        <sz val="10"/>
        <rFont val="Calibri"/>
        <family val="2"/>
        <charset val="238"/>
      </rPr>
      <t>(=dle předchozího roku)</t>
    </r>
  </si>
  <si>
    <t>C - Kvalifikace vedení oddílů ml. členů</t>
  </si>
  <si>
    <t>Celkem VO a ZVO</t>
  </si>
  <si>
    <t>Počet kvalif.</t>
  </si>
  <si>
    <r>
      <t xml:space="preserve">rok 2017 </t>
    </r>
    <r>
      <rPr>
        <i/>
        <sz val="11"/>
        <color theme="1"/>
        <rFont val="calibri"/>
        <family val="2"/>
        <charset val="238"/>
        <scheme val="minor"/>
      </rPr>
      <t>(= dle předchozího roku)</t>
    </r>
  </si>
  <si>
    <r>
      <t xml:space="preserve">rok 2018 </t>
    </r>
    <r>
      <rPr>
        <i/>
        <sz val="11"/>
        <color theme="1"/>
        <rFont val="calibri"/>
        <family val="2"/>
        <charset val="238"/>
        <scheme val="minor"/>
      </rPr>
      <t>(= dle předchozího roku)</t>
    </r>
  </si>
  <si>
    <r>
      <t xml:space="preserve">rok 2019 </t>
    </r>
    <r>
      <rPr>
        <i/>
        <sz val="11"/>
        <color theme="1"/>
        <rFont val="calibri"/>
        <family val="2"/>
        <charset val="238"/>
        <scheme val="minor"/>
      </rPr>
      <t>(=dle předchozího roku)</t>
    </r>
  </si>
  <si>
    <r>
      <t xml:space="preserve">rok 2020 </t>
    </r>
    <r>
      <rPr>
        <i/>
        <sz val="11"/>
        <rFont val="calibri"/>
        <family val="2"/>
        <charset val="238"/>
        <scheme val="minor"/>
      </rPr>
      <t>(=dle předchozího roku)</t>
    </r>
  </si>
  <si>
    <r>
      <t xml:space="preserve">rok 2021 </t>
    </r>
    <r>
      <rPr>
        <i/>
        <sz val="11"/>
        <rFont val="calibri"/>
        <family val="2"/>
        <charset val="238"/>
        <scheme val="minor"/>
      </rPr>
      <t>(=dle předchozího roku)</t>
    </r>
  </si>
  <si>
    <r>
      <t xml:space="preserve">rok 2022 </t>
    </r>
    <r>
      <rPr>
        <i/>
        <sz val="11"/>
        <rFont val="calibri"/>
        <family val="2"/>
        <charset val="238"/>
        <scheme val="minor"/>
      </rPr>
      <t>(=dle předchozího roku)</t>
    </r>
  </si>
  <si>
    <t>Souhrn kritérií z registrace pro dotace 2023</t>
  </si>
</sst>
</file>

<file path=xl/styles.xml><?xml version="1.0" encoding="utf-8"?>
<styleSheet xmlns="http://schemas.openxmlformats.org/spreadsheetml/2006/main">
  <numFmts count="6">
    <numFmt numFmtId="164" formatCode="0_ ;[Red]\-0\ "/>
    <numFmt numFmtId="165" formatCode="0.00_ ;[Red]\-0.00\ "/>
    <numFmt numFmtId="166" formatCode="#,##0_ ;[Red]\-#,##0\ "/>
    <numFmt numFmtId="167" formatCode="#,##0.00_ ;[Red]\-#,##0.00\ "/>
    <numFmt numFmtId="168" formatCode="#,##0.000"/>
    <numFmt numFmtId="169" formatCode="0.000"/>
  </numFmts>
  <fonts count="50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5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CCCCFF"/>
        <bgColor rgb="FFCCCCFF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B8CCE4"/>
      </patternFill>
    </fill>
    <fill>
      <patternFill patternType="solid">
        <fgColor rgb="FF92D050"/>
        <bgColor rgb="FFFFC000"/>
      </patternFill>
    </fill>
  </fills>
  <borders count="1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4" fillId="0" borderId="1"/>
    <xf numFmtId="0" fontId="28" fillId="0" borderId="1"/>
  </cellStyleXfs>
  <cellXfs count="783">
    <xf numFmtId="0" fontId="0" fillId="0" borderId="0" xfId="0" applyFont="1" applyAlignment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0" xfId="0" applyFont="1"/>
    <xf numFmtId="1" fontId="4" fillId="0" borderId="0" xfId="0" applyNumberFormat="1" applyFont="1"/>
    <xf numFmtId="0" fontId="4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/>
    <xf numFmtId="0" fontId="8" fillId="3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/>
    <xf numFmtId="0" fontId="8" fillId="3" borderId="1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 wrapText="1"/>
    </xf>
    <xf numFmtId="0" fontId="8" fillId="3" borderId="38" xfId="0" applyFont="1" applyFill="1" applyBorder="1" applyAlignment="1">
      <alignment horizontal="center" wrapText="1"/>
    </xf>
    <xf numFmtId="0" fontId="8" fillId="3" borderId="39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36" xfId="0" applyFont="1" applyFill="1" applyBorder="1" applyAlignment="1">
      <alignment horizontal="center" wrapText="1"/>
    </xf>
    <xf numFmtId="0" fontId="8" fillId="3" borderId="35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37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8" fillId="3" borderId="45" xfId="0" applyFont="1" applyFill="1" applyBorder="1" applyAlignment="1">
      <alignment horizontal="center" wrapText="1"/>
    </xf>
    <xf numFmtId="164" fontId="8" fillId="3" borderId="46" xfId="0" applyNumberFormat="1" applyFont="1" applyFill="1" applyBorder="1" applyAlignment="1">
      <alignment horizontal="center" wrapText="1"/>
    </xf>
    <xf numFmtId="164" fontId="8" fillId="3" borderId="43" xfId="0" applyNumberFormat="1" applyFont="1" applyFill="1" applyBorder="1" applyAlignment="1">
      <alignment horizontal="center" wrapText="1"/>
    </xf>
    <xf numFmtId="165" fontId="8" fillId="3" borderId="46" xfId="0" applyNumberFormat="1" applyFont="1" applyFill="1" applyBorder="1" applyAlignment="1">
      <alignment horizontal="center" wrapText="1"/>
    </xf>
    <xf numFmtId="165" fontId="8" fillId="3" borderId="43" xfId="0" applyNumberFormat="1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8" fillId="3" borderId="1" xfId="0" applyFont="1" applyFill="1" applyBorder="1"/>
    <xf numFmtId="0" fontId="8" fillId="3" borderId="35" xfId="0" applyFont="1" applyFill="1" applyBorder="1"/>
    <xf numFmtId="0" fontId="8" fillId="3" borderId="46" xfId="0" applyFont="1" applyFill="1" applyBorder="1"/>
    <xf numFmtId="0" fontId="8" fillId="3" borderId="43" xfId="0" applyFont="1" applyFill="1" applyBorder="1"/>
    <xf numFmtId="0" fontId="8" fillId="3" borderId="36" xfId="0" applyFont="1" applyFill="1" applyBorder="1"/>
    <xf numFmtId="0" fontId="8" fillId="3" borderId="37" xfId="0" applyFont="1" applyFill="1" applyBorder="1"/>
    <xf numFmtId="0" fontId="8" fillId="3" borderId="47" xfId="0" applyFont="1" applyFill="1" applyBorder="1"/>
    <xf numFmtId="0" fontId="8" fillId="3" borderId="46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/>
    </xf>
    <xf numFmtId="0" fontId="5" fillId="4" borderId="51" xfId="0" applyFont="1" applyFill="1" applyBorder="1"/>
    <xf numFmtId="3" fontId="4" fillId="4" borderId="52" xfId="0" applyNumberFormat="1" applyFont="1" applyFill="1" applyBorder="1"/>
    <xf numFmtId="3" fontId="4" fillId="4" borderId="53" xfId="0" applyNumberFormat="1" applyFont="1" applyFill="1" applyBorder="1"/>
    <xf numFmtId="3" fontId="5" fillId="4" borderId="54" xfId="0" applyNumberFormat="1" applyFont="1" applyFill="1" applyBorder="1"/>
    <xf numFmtId="10" fontId="4" fillId="4" borderId="55" xfId="0" applyNumberFormat="1" applyFont="1" applyFill="1" applyBorder="1"/>
    <xf numFmtId="10" fontId="4" fillId="4" borderId="53" xfId="0" applyNumberFormat="1" applyFont="1" applyFill="1" applyBorder="1"/>
    <xf numFmtId="3" fontId="5" fillId="4" borderId="51" xfId="0" applyNumberFormat="1" applyFont="1" applyFill="1" applyBorder="1"/>
    <xf numFmtId="3" fontId="4" fillId="4" borderId="51" xfId="0" applyNumberFormat="1" applyFont="1" applyFill="1" applyBorder="1"/>
    <xf numFmtId="0" fontId="4" fillId="4" borderId="56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3" fontId="4" fillId="4" borderId="55" xfId="0" applyNumberFormat="1" applyFont="1" applyFill="1" applyBorder="1"/>
    <xf numFmtId="3" fontId="4" fillId="4" borderId="57" xfId="0" applyNumberFormat="1" applyFont="1" applyFill="1" applyBorder="1"/>
    <xf numFmtId="3" fontId="4" fillId="4" borderId="58" xfId="0" applyNumberFormat="1" applyFont="1" applyFill="1" applyBorder="1"/>
    <xf numFmtId="0" fontId="10" fillId="4" borderId="55" xfId="0" applyFont="1" applyFill="1" applyBorder="1"/>
    <xf numFmtId="3" fontId="4" fillId="4" borderId="8" xfId="0" applyNumberFormat="1" applyFont="1" applyFill="1" applyBorder="1"/>
    <xf numFmtId="3" fontId="4" fillId="4" borderId="59" xfId="0" applyNumberFormat="1" applyFont="1" applyFill="1" applyBorder="1"/>
    <xf numFmtId="165" fontId="4" fillId="4" borderId="60" xfId="0" applyNumberFormat="1" applyFont="1" applyFill="1" applyBorder="1" applyAlignment="1">
      <alignment horizontal="right"/>
    </xf>
    <xf numFmtId="166" fontId="4" fillId="4" borderId="60" xfId="0" applyNumberFormat="1" applyFont="1" applyFill="1" applyBorder="1" applyAlignment="1">
      <alignment horizontal="right"/>
    </xf>
    <xf numFmtId="166" fontId="5" fillId="4" borderId="60" xfId="0" applyNumberFormat="1" applyFont="1" applyFill="1" applyBorder="1" applyAlignment="1">
      <alignment horizontal="right"/>
    </xf>
    <xf numFmtId="166" fontId="5" fillId="4" borderId="50" xfId="0" applyNumberFormat="1" applyFont="1" applyFill="1" applyBorder="1" applyAlignment="1">
      <alignment horizontal="right"/>
    </xf>
    <xf numFmtId="0" fontId="4" fillId="4" borderId="56" xfId="0" applyFont="1" applyFill="1" applyBorder="1"/>
    <xf numFmtId="0" fontId="4" fillId="4" borderId="57" xfId="0" applyFont="1" applyFill="1" applyBorder="1"/>
    <xf numFmtId="0" fontId="10" fillId="4" borderId="61" xfId="0" applyFont="1" applyFill="1" applyBorder="1"/>
    <xf numFmtId="0" fontId="10" fillId="4" borderId="62" xfId="0" applyFont="1" applyFill="1" applyBorder="1"/>
    <xf numFmtId="0" fontId="4" fillId="4" borderId="55" xfId="0" applyFont="1" applyFill="1" applyBorder="1"/>
    <xf numFmtId="0" fontId="4" fillId="4" borderId="52" xfId="0" applyFont="1" applyFill="1" applyBorder="1"/>
    <xf numFmtId="0" fontId="4" fillId="4" borderId="61" xfId="0" applyFont="1" applyFill="1" applyBorder="1"/>
    <xf numFmtId="2" fontId="4" fillId="4" borderId="62" xfId="0" applyNumberFormat="1" applyFont="1" applyFill="1" applyBorder="1"/>
    <xf numFmtId="0" fontId="10" fillId="4" borderId="52" xfId="0" applyFont="1" applyFill="1" applyBorder="1"/>
    <xf numFmtId="0" fontId="10" fillId="4" borderId="63" xfId="0" applyFont="1" applyFill="1" applyBorder="1"/>
    <xf numFmtId="4" fontId="10" fillId="4" borderId="57" xfId="0" applyNumberFormat="1" applyFont="1" applyFill="1" applyBorder="1"/>
    <xf numFmtId="1" fontId="10" fillId="4" borderId="61" xfId="0" applyNumberFormat="1" applyFont="1" applyFill="1" applyBorder="1"/>
    <xf numFmtId="4" fontId="10" fillId="4" borderId="64" xfId="0" applyNumberFormat="1" applyFont="1" applyFill="1" applyBorder="1"/>
    <xf numFmtId="4" fontId="10" fillId="4" borderId="65" xfId="0" applyNumberFormat="1" applyFont="1" applyFill="1" applyBorder="1"/>
    <xf numFmtId="4" fontId="10" fillId="4" borderId="60" xfId="0" applyNumberFormat="1" applyFont="1" applyFill="1" applyBorder="1"/>
    <xf numFmtId="166" fontId="4" fillId="4" borderId="53" xfId="0" applyNumberFormat="1" applyFont="1" applyFill="1" applyBorder="1"/>
    <xf numFmtId="3" fontId="5" fillId="4" borderId="53" xfId="0" applyNumberFormat="1" applyFont="1" applyFill="1" applyBorder="1"/>
    <xf numFmtId="3" fontId="4" fillId="4" borderId="54" xfId="0" applyNumberFormat="1" applyFont="1" applyFill="1" applyBorder="1"/>
    <xf numFmtId="10" fontId="5" fillId="4" borderId="60" xfId="0" applyNumberFormat="1" applyFont="1" applyFill="1" applyBorder="1"/>
    <xf numFmtId="165" fontId="4" fillId="4" borderId="51" xfId="0" applyNumberFormat="1" applyFont="1" applyFill="1" applyBorder="1"/>
    <xf numFmtId="166" fontId="4" fillId="4" borderId="51" xfId="0" applyNumberFormat="1" applyFont="1" applyFill="1" applyBorder="1"/>
    <xf numFmtId="166" fontId="5" fillId="4" borderId="53" xfId="0" applyNumberFormat="1" applyFont="1" applyFill="1" applyBorder="1" applyAlignment="1">
      <alignment horizontal="right"/>
    </xf>
    <xf numFmtId="4" fontId="10" fillId="4" borderId="51" xfId="0" applyNumberFormat="1" applyFont="1" applyFill="1" applyBorder="1"/>
    <xf numFmtId="4" fontId="10" fillId="4" borderId="51" xfId="0" applyNumberFormat="1" applyFont="1" applyFill="1" applyBorder="1" applyAlignment="1">
      <alignment horizontal="center"/>
    </xf>
    <xf numFmtId="166" fontId="5" fillId="4" borderId="53" xfId="0" applyNumberFormat="1" applyFont="1" applyFill="1" applyBorder="1"/>
    <xf numFmtId="0" fontId="4" fillId="4" borderId="51" xfId="0" applyFont="1" applyFill="1" applyBorder="1"/>
    <xf numFmtId="4" fontId="4" fillId="4" borderId="66" xfId="0" applyNumberFormat="1" applyFont="1" applyFill="1" applyBorder="1"/>
    <xf numFmtId="165" fontId="4" fillId="4" borderId="50" xfId="0" applyNumberFormat="1" applyFont="1" applyFill="1" applyBorder="1" applyAlignment="1">
      <alignment horizontal="center"/>
    </xf>
    <xf numFmtId="166" fontId="4" fillId="4" borderId="51" xfId="0" applyNumberFormat="1" applyFont="1" applyFill="1" applyBorder="1" applyAlignment="1">
      <alignment horizontal="right"/>
    </xf>
    <xf numFmtId="0" fontId="5" fillId="3" borderId="67" xfId="0" applyFont="1" applyFill="1" applyBorder="1" applyAlignment="1">
      <alignment horizontal="center"/>
    </xf>
    <xf numFmtId="0" fontId="5" fillId="3" borderId="67" xfId="0" applyFont="1" applyFill="1" applyBorder="1"/>
    <xf numFmtId="3" fontId="4" fillId="3" borderId="65" xfId="0" applyNumberFormat="1" applyFont="1" applyFill="1" applyBorder="1"/>
    <xf numFmtId="3" fontId="4" fillId="3" borderId="68" xfId="0" applyNumberFormat="1" applyFont="1" applyFill="1" applyBorder="1"/>
    <xf numFmtId="3" fontId="5" fillId="3" borderId="69" xfId="0" applyNumberFormat="1" applyFont="1" applyFill="1" applyBorder="1"/>
    <xf numFmtId="10" fontId="4" fillId="3" borderId="70" xfId="0" applyNumberFormat="1" applyFont="1" applyFill="1" applyBorder="1"/>
    <xf numFmtId="10" fontId="4" fillId="3" borderId="68" xfId="0" applyNumberFormat="1" applyFont="1" applyFill="1" applyBorder="1"/>
    <xf numFmtId="3" fontId="5" fillId="3" borderId="67" xfId="0" applyNumberFormat="1" applyFont="1" applyFill="1" applyBorder="1"/>
    <xf numFmtId="3" fontId="4" fillId="3" borderId="67" xfId="0" applyNumberFormat="1" applyFont="1" applyFill="1" applyBorder="1"/>
    <xf numFmtId="0" fontId="4" fillId="3" borderId="71" xfId="0" applyFont="1" applyFill="1" applyBorder="1" applyAlignment="1">
      <alignment horizontal="center"/>
    </xf>
    <xf numFmtId="0" fontId="4" fillId="3" borderId="72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4" fillId="3" borderId="70" xfId="0" applyFont="1" applyFill="1" applyBorder="1"/>
    <xf numFmtId="3" fontId="4" fillId="3" borderId="70" xfId="0" applyNumberFormat="1" applyFont="1" applyFill="1" applyBorder="1"/>
    <xf numFmtId="3" fontId="4" fillId="3" borderId="72" xfId="0" applyNumberFormat="1" applyFont="1" applyFill="1" applyBorder="1"/>
    <xf numFmtId="3" fontId="4" fillId="3" borderId="73" xfId="0" applyNumberFormat="1" applyFont="1" applyFill="1" applyBorder="1"/>
    <xf numFmtId="0" fontId="10" fillId="3" borderId="70" xfId="0" applyFont="1" applyFill="1" applyBorder="1"/>
    <xf numFmtId="165" fontId="4" fillId="3" borderId="60" xfId="0" applyNumberFormat="1" applyFont="1" applyFill="1" applyBorder="1" applyAlignment="1">
      <alignment horizontal="right"/>
    </xf>
    <xf numFmtId="166" fontId="4" fillId="3" borderId="60" xfId="0" applyNumberFormat="1" applyFont="1" applyFill="1" applyBorder="1" applyAlignment="1">
      <alignment horizontal="right"/>
    </xf>
    <xf numFmtId="166" fontId="5" fillId="3" borderId="68" xfId="0" applyNumberFormat="1" applyFont="1" applyFill="1" applyBorder="1" applyAlignment="1">
      <alignment horizontal="right"/>
    </xf>
    <xf numFmtId="166" fontId="5" fillId="3" borderId="67" xfId="0" applyNumberFormat="1" applyFont="1" applyFill="1" applyBorder="1" applyAlignment="1">
      <alignment horizontal="right"/>
    </xf>
    <xf numFmtId="0" fontId="4" fillId="3" borderId="71" xfId="0" applyFont="1" applyFill="1" applyBorder="1"/>
    <xf numFmtId="0" fontId="4" fillId="3" borderId="72" xfId="0" applyFont="1" applyFill="1" applyBorder="1"/>
    <xf numFmtId="0" fontId="10" fillId="3" borderId="72" xfId="0" applyFont="1" applyFill="1" applyBorder="1"/>
    <xf numFmtId="0" fontId="4" fillId="3" borderId="65" xfId="0" applyFont="1" applyFill="1" applyBorder="1"/>
    <xf numFmtId="2" fontId="4" fillId="3" borderId="72" xfId="0" applyNumberFormat="1" applyFont="1" applyFill="1" applyBorder="1"/>
    <xf numFmtId="0" fontId="10" fillId="3" borderId="65" xfId="0" applyFont="1" applyFill="1" applyBorder="1"/>
    <xf numFmtId="0" fontId="10" fillId="3" borderId="71" xfId="0" applyFont="1" applyFill="1" applyBorder="1"/>
    <xf numFmtId="4" fontId="10" fillId="3" borderId="72" xfId="0" applyNumberFormat="1" applyFont="1" applyFill="1" applyBorder="1"/>
    <xf numFmtId="1" fontId="10" fillId="3" borderId="70" xfId="0" applyNumberFormat="1" applyFont="1" applyFill="1" applyBorder="1"/>
    <xf numFmtId="4" fontId="10" fillId="3" borderId="65" xfId="0" applyNumberFormat="1" applyFont="1" applyFill="1" applyBorder="1"/>
    <xf numFmtId="4" fontId="10" fillId="3" borderId="60" xfId="0" applyNumberFormat="1" applyFont="1" applyFill="1" applyBorder="1"/>
    <xf numFmtId="166" fontId="4" fillId="3" borderId="68" xfId="0" applyNumberFormat="1" applyFont="1" applyFill="1" applyBorder="1"/>
    <xf numFmtId="3" fontId="5" fillId="3" borderId="68" xfId="0" applyNumberFormat="1" applyFont="1" applyFill="1" applyBorder="1"/>
    <xf numFmtId="3" fontId="4" fillId="3" borderId="69" xfId="0" applyNumberFormat="1" applyFont="1" applyFill="1" applyBorder="1"/>
    <xf numFmtId="10" fontId="5" fillId="3" borderId="68" xfId="0" applyNumberFormat="1" applyFont="1" applyFill="1" applyBorder="1"/>
    <xf numFmtId="165" fontId="4" fillId="3" borderId="67" xfId="0" applyNumberFormat="1" applyFont="1" applyFill="1" applyBorder="1"/>
    <xf numFmtId="166" fontId="4" fillId="3" borderId="67" xfId="0" applyNumberFormat="1" applyFont="1" applyFill="1" applyBorder="1"/>
    <xf numFmtId="4" fontId="10" fillId="3" borderId="67" xfId="0" applyNumberFormat="1" applyFont="1" applyFill="1" applyBorder="1"/>
    <xf numFmtId="4" fontId="10" fillId="3" borderId="67" xfId="0" applyNumberFormat="1" applyFont="1" applyFill="1" applyBorder="1" applyAlignment="1">
      <alignment horizontal="center"/>
    </xf>
    <xf numFmtId="166" fontId="5" fillId="3" borderId="68" xfId="0" applyNumberFormat="1" applyFont="1" applyFill="1" applyBorder="1"/>
    <xf numFmtId="0" fontId="4" fillId="3" borderId="67" xfId="0" applyFont="1" applyFill="1" applyBorder="1"/>
    <xf numFmtId="4" fontId="4" fillId="3" borderId="67" xfId="0" applyNumberFormat="1" applyFont="1" applyFill="1" applyBorder="1"/>
    <xf numFmtId="165" fontId="4" fillId="3" borderId="50" xfId="0" applyNumberFormat="1" applyFont="1" applyFill="1" applyBorder="1" applyAlignment="1">
      <alignment horizontal="center"/>
    </xf>
    <xf numFmtId="166" fontId="4" fillId="3" borderId="67" xfId="0" applyNumberFormat="1" applyFont="1" applyFill="1" applyBorder="1" applyAlignment="1">
      <alignment horizontal="right"/>
    </xf>
    <xf numFmtId="166" fontId="5" fillId="3" borderId="50" xfId="0" applyNumberFormat="1" applyFont="1" applyFill="1" applyBorder="1" applyAlignment="1">
      <alignment horizontal="right"/>
    </xf>
    <xf numFmtId="0" fontId="5" fillId="4" borderId="67" xfId="0" applyFont="1" applyFill="1" applyBorder="1" applyAlignment="1">
      <alignment horizontal="center"/>
    </xf>
    <xf numFmtId="0" fontId="5" fillId="4" borderId="67" xfId="0" applyFont="1" applyFill="1" applyBorder="1"/>
    <xf numFmtId="3" fontId="4" fillId="4" borderId="65" xfId="0" applyNumberFormat="1" applyFont="1" applyFill="1" applyBorder="1"/>
    <xf numFmtId="3" fontId="4" fillId="4" borderId="68" xfId="0" applyNumberFormat="1" applyFont="1" applyFill="1" applyBorder="1"/>
    <xf numFmtId="3" fontId="5" fillId="4" borderId="69" xfId="0" applyNumberFormat="1" applyFont="1" applyFill="1" applyBorder="1"/>
    <xf numFmtId="10" fontId="4" fillId="4" borderId="70" xfId="0" applyNumberFormat="1" applyFont="1" applyFill="1" applyBorder="1"/>
    <xf numFmtId="10" fontId="4" fillId="4" borderId="68" xfId="0" applyNumberFormat="1" applyFont="1" applyFill="1" applyBorder="1"/>
    <xf numFmtId="3" fontId="5" fillId="4" borderId="67" xfId="0" applyNumberFormat="1" applyFont="1" applyFill="1" applyBorder="1"/>
    <xf numFmtId="3" fontId="4" fillId="4" borderId="67" xfId="0" applyNumberFormat="1" applyFont="1" applyFill="1" applyBorder="1"/>
    <xf numFmtId="0" fontId="4" fillId="4" borderId="71" xfId="0" applyFont="1" applyFill="1" applyBorder="1" applyAlignment="1">
      <alignment horizontal="center"/>
    </xf>
    <xf numFmtId="0" fontId="4" fillId="4" borderId="72" xfId="0" applyFont="1" applyFill="1" applyBorder="1" applyAlignment="1">
      <alignment horizontal="center"/>
    </xf>
    <xf numFmtId="0" fontId="9" fillId="4" borderId="70" xfId="0" applyFont="1" applyFill="1" applyBorder="1" applyAlignment="1">
      <alignment horizontal="center"/>
    </xf>
    <xf numFmtId="0" fontId="9" fillId="4" borderId="72" xfId="0" applyFont="1" applyFill="1" applyBorder="1" applyAlignment="1">
      <alignment horizontal="center"/>
    </xf>
    <xf numFmtId="0" fontId="4" fillId="4" borderId="70" xfId="0" applyFont="1" applyFill="1" applyBorder="1"/>
    <xf numFmtId="3" fontId="4" fillId="4" borderId="70" xfId="0" applyNumberFormat="1" applyFont="1" applyFill="1" applyBorder="1"/>
    <xf numFmtId="3" fontId="4" fillId="4" borderId="72" xfId="0" applyNumberFormat="1" applyFont="1" applyFill="1" applyBorder="1"/>
    <xf numFmtId="3" fontId="4" fillId="4" borderId="73" xfId="0" applyNumberFormat="1" applyFont="1" applyFill="1" applyBorder="1"/>
    <xf numFmtId="0" fontId="10" fillId="4" borderId="70" xfId="0" applyFont="1" applyFill="1" applyBorder="1"/>
    <xf numFmtId="166" fontId="5" fillId="4" borderId="68" xfId="0" applyNumberFormat="1" applyFont="1" applyFill="1" applyBorder="1" applyAlignment="1">
      <alignment horizontal="right"/>
    </xf>
    <xf numFmtId="166" fontId="5" fillId="4" borderId="67" xfId="0" applyNumberFormat="1" applyFont="1" applyFill="1" applyBorder="1" applyAlignment="1">
      <alignment horizontal="right"/>
    </xf>
    <xf numFmtId="3" fontId="4" fillId="4" borderId="71" xfId="0" applyNumberFormat="1" applyFont="1" applyFill="1" applyBorder="1"/>
    <xf numFmtId="0" fontId="4" fillId="4" borderId="72" xfId="0" applyFont="1" applyFill="1" applyBorder="1"/>
    <xf numFmtId="0" fontId="10" fillId="4" borderId="72" xfId="0" applyFont="1" applyFill="1" applyBorder="1"/>
    <xf numFmtId="0" fontId="4" fillId="4" borderId="65" xfId="0" applyFont="1" applyFill="1" applyBorder="1"/>
    <xf numFmtId="2" fontId="4" fillId="4" borderId="72" xfId="0" applyNumberFormat="1" applyFont="1" applyFill="1" applyBorder="1"/>
    <xf numFmtId="0" fontId="10" fillId="4" borderId="65" xfId="0" applyFont="1" applyFill="1" applyBorder="1"/>
    <xf numFmtId="0" fontId="10" fillId="4" borderId="74" xfId="0" applyFont="1" applyFill="1" applyBorder="1"/>
    <xf numFmtId="4" fontId="10" fillId="4" borderId="72" xfId="0" applyNumberFormat="1" applyFont="1" applyFill="1" applyBorder="1"/>
    <xf numFmtId="1" fontId="10" fillId="4" borderId="70" xfId="0" applyNumberFormat="1" applyFont="1" applyFill="1" applyBorder="1"/>
    <xf numFmtId="166" fontId="4" fillId="4" borderId="68" xfId="0" applyNumberFormat="1" applyFont="1" applyFill="1" applyBorder="1"/>
    <xf numFmtId="3" fontId="5" fillId="4" borderId="68" xfId="0" applyNumberFormat="1" applyFont="1" applyFill="1" applyBorder="1"/>
    <xf numFmtId="3" fontId="4" fillId="4" borderId="69" xfId="0" applyNumberFormat="1" applyFont="1" applyFill="1" applyBorder="1"/>
    <xf numFmtId="165" fontId="4" fillId="4" borderId="67" xfId="0" applyNumberFormat="1" applyFont="1" applyFill="1" applyBorder="1"/>
    <xf numFmtId="166" fontId="4" fillId="4" borderId="67" xfId="0" applyNumberFormat="1" applyFont="1" applyFill="1" applyBorder="1"/>
    <xf numFmtId="4" fontId="10" fillId="4" borderId="67" xfId="0" applyNumberFormat="1" applyFont="1" applyFill="1" applyBorder="1"/>
    <xf numFmtId="4" fontId="10" fillId="4" borderId="67" xfId="0" applyNumberFormat="1" applyFont="1" applyFill="1" applyBorder="1" applyAlignment="1">
      <alignment horizontal="center"/>
    </xf>
    <xf numFmtId="166" fontId="5" fillId="4" borderId="68" xfId="0" applyNumberFormat="1" applyFont="1" applyFill="1" applyBorder="1"/>
    <xf numFmtId="0" fontId="4" fillId="4" borderId="67" xfId="0" applyFont="1" applyFill="1" applyBorder="1"/>
    <xf numFmtId="4" fontId="4" fillId="4" borderId="67" xfId="0" applyNumberFormat="1" applyFont="1" applyFill="1" applyBorder="1"/>
    <xf numFmtId="166" fontId="4" fillId="4" borderId="67" xfId="0" applyNumberFormat="1" applyFont="1" applyFill="1" applyBorder="1" applyAlignment="1">
      <alignment horizontal="right"/>
    </xf>
    <xf numFmtId="3" fontId="4" fillId="3" borderId="71" xfId="0" applyNumberFormat="1" applyFont="1" applyFill="1" applyBorder="1"/>
    <xf numFmtId="0" fontId="10" fillId="3" borderId="74" xfId="0" applyFont="1" applyFill="1" applyBorder="1"/>
    <xf numFmtId="0" fontId="5" fillId="3" borderId="75" xfId="0" applyFont="1" applyFill="1" applyBorder="1" applyAlignment="1">
      <alignment horizontal="center"/>
    </xf>
    <xf numFmtId="0" fontId="5" fillId="3" borderId="75" xfId="0" applyFont="1" applyFill="1" applyBorder="1"/>
    <xf numFmtId="3" fontId="4" fillId="3" borderId="43" xfId="0" applyNumberFormat="1" applyFont="1" applyFill="1" applyBorder="1"/>
    <xf numFmtId="3" fontId="4" fillId="3" borderId="45" xfId="0" applyNumberFormat="1" applyFont="1" applyFill="1" applyBorder="1"/>
    <xf numFmtId="3" fontId="5" fillId="3" borderId="41" xfId="0" applyNumberFormat="1" applyFont="1" applyFill="1" applyBorder="1"/>
    <xf numFmtId="10" fontId="4" fillId="3" borderId="46" xfId="0" applyNumberFormat="1" applyFont="1" applyFill="1" applyBorder="1"/>
    <xf numFmtId="10" fontId="4" fillId="3" borderId="76" xfId="0" applyNumberFormat="1" applyFont="1" applyFill="1" applyBorder="1"/>
    <xf numFmtId="3" fontId="5" fillId="3" borderId="75" xfId="0" applyNumberFormat="1" applyFont="1" applyFill="1" applyBorder="1"/>
    <xf numFmtId="3" fontId="4" fillId="3" borderId="77" xfId="0" applyNumberFormat="1" applyFont="1" applyFill="1" applyBorder="1"/>
    <xf numFmtId="0" fontId="4" fillId="3" borderId="78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4" fillId="3" borderId="46" xfId="0" applyFont="1" applyFill="1" applyBorder="1"/>
    <xf numFmtId="3" fontId="4" fillId="3" borderId="46" xfId="0" applyNumberFormat="1" applyFont="1" applyFill="1" applyBorder="1"/>
    <xf numFmtId="3" fontId="4" fillId="3" borderId="47" xfId="0" applyNumberFormat="1" applyFont="1" applyFill="1" applyBorder="1"/>
    <xf numFmtId="3" fontId="4" fillId="3" borderId="36" xfId="0" applyNumberFormat="1" applyFont="1" applyFill="1" applyBorder="1"/>
    <xf numFmtId="3" fontId="4" fillId="3" borderId="35" xfId="0" applyNumberFormat="1" applyFont="1" applyFill="1" applyBorder="1"/>
    <xf numFmtId="3" fontId="4" fillId="3" borderId="79" xfId="0" applyNumberFormat="1" applyFont="1" applyFill="1" applyBorder="1"/>
    <xf numFmtId="0" fontId="10" fillId="3" borderId="46" xfId="0" applyFont="1" applyFill="1" applyBorder="1"/>
    <xf numFmtId="165" fontId="4" fillId="3" borderId="80" xfId="0" applyNumberFormat="1" applyFont="1" applyFill="1" applyBorder="1" applyAlignment="1">
      <alignment horizontal="right"/>
    </xf>
    <xf numFmtId="166" fontId="5" fillId="3" borderId="45" xfId="0" applyNumberFormat="1" applyFont="1" applyFill="1" applyBorder="1" applyAlignment="1">
      <alignment horizontal="right"/>
    </xf>
    <xf numFmtId="166" fontId="5" fillId="3" borderId="77" xfId="0" applyNumberFormat="1" applyFont="1" applyFill="1" applyBorder="1" applyAlignment="1">
      <alignment horizontal="right"/>
    </xf>
    <xf numFmtId="3" fontId="4" fillId="3" borderId="78" xfId="0" applyNumberFormat="1" applyFont="1" applyFill="1" applyBorder="1"/>
    <xf numFmtId="0" fontId="4" fillId="3" borderId="47" xfId="0" applyFont="1" applyFill="1" applyBorder="1"/>
    <xf numFmtId="0" fontId="10" fillId="3" borderId="36" xfId="0" applyFont="1" applyFill="1" applyBorder="1"/>
    <xf numFmtId="0" fontId="10" fillId="3" borderId="35" xfId="0" applyFont="1" applyFill="1" applyBorder="1"/>
    <xf numFmtId="0" fontId="4" fillId="3" borderId="36" xfId="0" applyFont="1" applyFill="1" applyBorder="1"/>
    <xf numFmtId="0" fontId="4" fillId="3" borderId="37" xfId="0" applyFont="1" applyFill="1" applyBorder="1"/>
    <xf numFmtId="2" fontId="4" fillId="3" borderId="35" xfId="0" applyNumberFormat="1" applyFont="1" applyFill="1" applyBorder="1"/>
    <xf numFmtId="0" fontId="10" fillId="3" borderId="43" xfId="0" applyFont="1" applyFill="1" applyBorder="1"/>
    <xf numFmtId="0" fontId="10" fillId="3" borderId="78" xfId="0" applyFont="1" applyFill="1" applyBorder="1"/>
    <xf numFmtId="4" fontId="10" fillId="3" borderId="47" xfId="0" applyNumberFormat="1" applyFont="1" applyFill="1" applyBorder="1"/>
    <xf numFmtId="1" fontId="10" fillId="3" borderId="46" xfId="0" applyNumberFormat="1" applyFont="1" applyFill="1" applyBorder="1"/>
    <xf numFmtId="4" fontId="10" fillId="3" borderId="43" xfId="0" applyNumberFormat="1" applyFont="1" applyFill="1" applyBorder="1"/>
    <xf numFmtId="166" fontId="4" fillId="3" borderId="76" xfId="0" applyNumberFormat="1" applyFont="1" applyFill="1" applyBorder="1"/>
    <xf numFmtId="3" fontId="5" fillId="3" borderId="76" xfId="0" applyNumberFormat="1" applyFont="1" applyFill="1" applyBorder="1"/>
    <xf numFmtId="3" fontId="4" fillId="3" borderId="41" xfId="0" applyNumberFormat="1" applyFont="1" applyFill="1" applyBorder="1"/>
    <xf numFmtId="10" fontId="5" fillId="3" borderId="76" xfId="0" applyNumberFormat="1" applyFont="1" applyFill="1" applyBorder="1"/>
    <xf numFmtId="165" fontId="4" fillId="3" borderId="75" xfId="0" applyNumberFormat="1" applyFont="1" applyFill="1" applyBorder="1"/>
    <xf numFmtId="166" fontId="4" fillId="3" borderId="75" xfId="0" applyNumberFormat="1" applyFont="1" applyFill="1" applyBorder="1"/>
    <xf numFmtId="166" fontId="5" fillId="3" borderId="76" xfId="0" applyNumberFormat="1" applyFont="1" applyFill="1" applyBorder="1" applyAlignment="1">
      <alignment horizontal="right"/>
    </xf>
    <xf numFmtId="4" fontId="10" fillId="3" borderId="75" xfId="0" applyNumberFormat="1" applyFont="1" applyFill="1" applyBorder="1"/>
    <xf numFmtId="4" fontId="10" fillId="3" borderId="75" xfId="0" applyNumberFormat="1" applyFont="1" applyFill="1" applyBorder="1" applyAlignment="1">
      <alignment horizontal="center"/>
    </xf>
    <xf numFmtId="166" fontId="5" fillId="3" borderId="76" xfId="0" applyNumberFormat="1" applyFont="1" applyFill="1" applyBorder="1"/>
    <xf numFmtId="0" fontId="4" fillId="3" borderId="75" xfId="0" applyFont="1" applyFill="1" applyBorder="1"/>
    <xf numFmtId="4" fontId="4" fillId="3" borderId="60" xfId="0" applyNumberFormat="1" applyFont="1" applyFill="1" applyBorder="1"/>
    <xf numFmtId="166" fontId="4" fillId="3" borderId="75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8" xfId="0" applyNumberFormat="1" applyFont="1" applyBorder="1"/>
    <xf numFmtId="3" fontId="5" fillId="0" borderId="83" xfId="0" applyNumberFormat="1" applyFont="1" applyBorder="1"/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/>
    <xf numFmtId="3" fontId="4" fillId="0" borderId="18" xfId="0" applyNumberFormat="1" applyFont="1" applyBorder="1"/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8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85" xfId="0" applyNumberFormat="1" applyFont="1" applyBorder="1" applyAlignment="1">
      <alignment horizontal="right"/>
    </xf>
    <xf numFmtId="3" fontId="5" fillId="0" borderId="86" xfId="0" applyNumberFormat="1" applyFont="1" applyBorder="1" applyAlignment="1">
      <alignment horizontal="right"/>
    </xf>
    <xf numFmtId="3" fontId="5" fillId="0" borderId="87" xfId="0" applyNumberFormat="1" applyFont="1" applyBorder="1" applyAlignment="1">
      <alignment horizontal="right"/>
    </xf>
    <xf numFmtId="3" fontId="5" fillId="0" borderId="83" xfId="0" applyNumberFormat="1" applyFont="1" applyBorder="1" applyAlignment="1">
      <alignment horizontal="right"/>
    </xf>
    <xf numFmtId="3" fontId="5" fillId="0" borderId="88" xfId="0" applyNumberFormat="1" applyFont="1" applyBorder="1" applyAlignment="1">
      <alignment horizontal="right"/>
    </xf>
    <xf numFmtId="3" fontId="5" fillId="0" borderId="86" xfId="0" applyNumberFormat="1" applyFont="1" applyBorder="1"/>
    <xf numFmtId="3" fontId="5" fillId="0" borderId="89" xfId="0" applyNumberFormat="1" applyFont="1" applyBorder="1"/>
    <xf numFmtId="10" fontId="9" fillId="0" borderId="86" xfId="0" applyNumberFormat="1" applyFont="1" applyBorder="1"/>
    <xf numFmtId="0" fontId="5" fillId="0" borderId="83" xfId="0" applyFont="1" applyBorder="1" applyAlignment="1">
      <alignment horizontal="center"/>
    </xf>
    <xf numFmtId="166" fontId="5" fillId="0" borderId="83" xfId="0" applyNumberFormat="1" applyFont="1" applyBorder="1"/>
    <xf numFmtId="3" fontId="5" fillId="0" borderId="84" xfId="0" applyNumberFormat="1" applyFont="1" applyBorder="1"/>
    <xf numFmtId="0" fontId="5" fillId="0" borderId="85" xfId="0" applyFont="1" applyBorder="1"/>
    <xf numFmtId="0" fontId="5" fillId="0" borderId="87" xfId="0" applyFont="1" applyBorder="1"/>
    <xf numFmtId="2" fontId="5" fillId="0" borderId="87" xfId="0" applyNumberFormat="1" applyFont="1" applyBorder="1"/>
    <xf numFmtId="3" fontId="5" fillId="0" borderId="48" xfId="0" applyNumberFormat="1" applyFont="1" applyBorder="1"/>
    <xf numFmtId="2" fontId="5" fillId="0" borderId="15" xfId="0" applyNumberFormat="1" applyFont="1" applyBorder="1"/>
    <xf numFmtId="2" fontId="5" fillId="0" borderId="14" xfId="0" applyNumberFormat="1" applyFont="1" applyBorder="1"/>
    <xf numFmtId="2" fontId="5" fillId="0" borderId="49" xfId="0" applyNumberFormat="1" applyFont="1" applyBorder="1"/>
    <xf numFmtId="1" fontId="5" fillId="0" borderId="49" xfId="0" applyNumberFormat="1" applyFont="1" applyBorder="1"/>
    <xf numFmtId="166" fontId="5" fillId="0" borderId="18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10" fontId="5" fillId="0" borderId="83" xfId="0" applyNumberFormat="1" applyFont="1" applyBorder="1"/>
    <xf numFmtId="3" fontId="5" fillId="0" borderId="83" xfId="0" applyNumberFormat="1" applyFont="1" applyBorder="1" applyAlignment="1">
      <alignment horizontal="center"/>
    </xf>
    <xf numFmtId="165" fontId="5" fillId="0" borderId="83" xfId="0" applyNumberFormat="1" applyFont="1" applyBorder="1"/>
    <xf numFmtId="167" fontId="5" fillId="0" borderId="90" xfId="0" applyNumberFormat="1" applyFont="1" applyBorder="1" applyAlignment="1">
      <alignment horizontal="right"/>
    </xf>
    <xf numFmtId="0" fontId="5" fillId="0" borderId="91" xfId="0" applyFont="1" applyBorder="1" applyAlignment="1">
      <alignment horizontal="center"/>
    </xf>
    <xf numFmtId="166" fontId="5" fillId="0" borderId="90" xfId="0" applyNumberFormat="1" applyFont="1" applyBorder="1" applyAlignment="1">
      <alignment horizontal="right"/>
    </xf>
    <xf numFmtId="3" fontId="11" fillId="0" borderId="0" xfId="0" applyNumberFormat="1" applyFont="1" applyAlignment="1">
      <alignment vertical="top"/>
    </xf>
    <xf numFmtId="3" fontId="10" fillId="0" borderId="0" xfId="0" applyNumberFormat="1" applyFont="1"/>
    <xf numFmtId="10" fontId="4" fillId="0" borderId="0" xfId="0" applyNumberFormat="1" applyFont="1"/>
    <xf numFmtId="9" fontId="10" fillId="0" borderId="0" xfId="0" applyNumberFormat="1" applyFont="1"/>
    <xf numFmtId="9" fontId="4" fillId="0" borderId="0" xfId="0" applyNumberFormat="1" applyFont="1"/>
    <xf numFmtId="166" fontId="4" fillId="0" borderId="0" xfId="0" applyNumberFormat="1" applyFont="1"/>
    <xf numFmtId="3" fontId="4" fillId="0" borderId="0" xfId="0" applyNumberFormat="1" applyFont="1"/>
    <xf numFmtId="3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4" fillId="0" borderId="0" xfId="0" applyNumberFormat="1" applyFont="1" applyAlignment="1">
      <alignment wrapText="1"/>
    </xf>
    <xf numFmtId="4" fontId="4" fillId="0" borderId="0" xfId="0" applyNumberFormat="1" applyFont="1"/>
    <xf numFmtId="3" fontId="5" fillId="0" borderId="0" xfId="0" applyNumberFormat="1" applyFont="1"/>
    <xf numFmtId="0" fontId="10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5" borderId="7" xfId="0" applyFont="1" applyFill="1" applyBorder="1" applyAlignment="1">
      <alignment vertical="center"/>
    </xf>
    <xf numFmtId="0" fontId="5" fillId="5" borderId="7" xfId="0" applyFont="1" applyFill="1" applyBorder="1"/>
    <xf numFmtId="0" fontId="5" fillId="5" borderId="46" xfId="0" applyFont="1" applyFill="1" applyBorder="1" applyAlignment="1">
      <alignment horizontal="left"/>
    </xf>
    <xf numFmtId="0" fontId="5" fillId="5" borderId="43" xfId="0" applyFont="1" applyFill="1" applyBorder="1" applyAlignment="1">
      <alignment horizontal="left"/>
    </xf>
    <xf numFmtId="0" fontId="5" fillId="5" borderId="42" xfId="0" applyFont="1" applyFill="1" applyBorder="1" applyAlignment="1">
      <alignment horizontal="left"/>
    </xf>
    <xf numFmtId="0" fontId="5" fillId="5" borderId="47" xfId="0" applyFont="1" applyFill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0" fontId="16" fillId="6" borderId="100" xfId="0" applyFont="1" applyFill="1" applyBorder="1"/>
    <xf numFmtId="0" fontId="10" fillId="0" borderId="95" xfId="0" applyFont="1" applyBorder="1"/>
    <xf numFmtId="0" fontId="15" fillId="0" borderId="0" xfId="0" applyFont="1" applyAlignment="1">
      <alignment horizontal="left"/>
    </xf>
    <xf numFmtId="0" fontId="5" fillId="5" borderId="102" xfId="0" applyFont="1" applyFill="1" applyBorder="1" applyAlignment="1">
      <alignment horizontal="left" vertical="center"/>
    </xf>
    <xf numFmtId="0" fontId="5" fillId="5" borderId="10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5" borderId="16" xfId="0" applyFont="1" applyFill="1" applyBorder="1" applyAlignment="1">
      <alignment vertical="center"/>
    </xf>
    <xf numFmtId="0" fontId="10" fillId="0" borderId="65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9" fillId="0" borderId="0" xfId="0" applyFont="1"/>
    <xf numFmtId="0" fontId="4" fillId="0" borderId="5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NumberFormat="1"/>
    <xf numFmtId="0" fontId="24" fillId="5" borderId="109" xfId="0" applyFont="1" applyFill="1" applyBorder="1" applyAlignment="1">
      <alignment vertical="center"/>
    </xf>
    <xf numFmtId="0" fontId="10" fillId="0" borderId="34" xfId="0" applyFont="1" applyBorder="1"/>
    <xf numFmtId="0" fontId="10" fillId="0" borderId="100" xfId="0" applyFont="1" applyBorder="1"/>
    <xf numFmtId="0" fontId="24" fillId="5" borderId="110" xfId="0" applyFont="1" applyFill="1" applyBorder="1" applyAlignment="1">
      <alignment vertical="center"/>
    </xf>
    <xf numFmtId="0" fontId="27" fillId="9" borderId="111" xfId="0" applyFont="1" applyFill="1" applyBorder="1"/>
    <xf numFmtId="0" fontId="28" fillId="0" borderId="95" xfId="0" applyFont="1" applyFill="1" applyBorder="1"/>
    <xf numFmtId="0" fontId="30" fillId="0" borderId="0" xfId="0" applyFont="1" applyAlignment="1">
      <alignment vertical="center"/>
    </xf>
    <xf numFmtId="0" fontId="24" fillId="5" borderId="112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Alignment="1"/>
    <xf numFmtId="0" fontId="29" fillId="3" borderId="41" xfId="0" applyFont="1" applyFill="1" applyBorder="1" applyAlignment="1">
      <alignment horizontal="center" wrapText="1"/>
    </xf>
    <xf numFmtId="0" fontId="29" fillId="3" borderId="45" xfId="0" applyFont="1" applyFill="1" applyBorder="1" applyAlignment="1">
      <alignment horizontal="center" wrapText="1"/>
    </xf>
    <xf numFmtId="3" fontId="26" fillId="4" borderId="55" xfId="0" applyNumberFormat="1" applyFont="1" applyFill="1" applyBorder="1"/>
    <xf numFmtId="3" fontId="26" fillId="3" borderId="70" xfId="0" applyNumberFormat="1" applyFont="1" applyFill="1" applyBorder="1"/>
    <xf numFmtId="3" fontId="26" fillId="4" borderId="70" xfId="0" applyNumberFormat="1" applyFont="1" applyFill="1" applyBorder="1"/>
    <xf numFmtId="3" fontId="26" fillId="3" borderId="46" xfId="0" applyNumberFormat="1" applyFont="1" applyFill="1" applyBorder="1"/>
    <xf numFmtId="3" fontId="29" fillId="0" borderId="86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2" fontId="0" fillId="0" borderId="0" xfId="0" applyNumberFormat="1" applyFont="1" applyAlignment="1"/>
    <xf numFmtId="1" fontId="29" fillId="3" borderId="46" xfId="0" applyNumberFormat="1" applyFont="1" applyFill="1" applyBorder="1"/>
    <xf numFmtId="0" fontId="29" fillId="3" borderId="43" xfId="0" applyFont="1" applyFill="1" applyBorder="1"/>
    <xf numFmtId="4" fontId="26" fillId="4" borderId="55" xfId="0" applyNumberFormat="1" applyFont="1" applyFill="1" applyBorder="1"/>
    <xf numFmtId="4" fontId="26" fillId="3" borderId="70" xfId="0" applyNumberFormat="1" applyFont="1" applyFill="1" applyBorder="1"/>
    <xf numFmtId="4" fontId="26" fillId="4" borderId="70" xfId="0" applyNumberFormat="1" applyFont="1" applyFill="1" applyBorder="1"/>
    <xf numFmtId="4" fontId="26" fillId="3" borderId="46" xfId="0" applyNumberFormat="1" applyFont="1" applyFill="1" applyBorder="1"/>
    <xf numFmtId="3" fontId="29" fillId="0" borderId="13" xfId="0" applyNumberFormat="1" applyFont="1" applyBorder="1"/>
    <xf numFmtId="3" fontId="29" fillId="0" borderId="49" xfId="0" applyNumberFormat="1" applyFont="1" applyBorder="1"/>
    <xf numFmtId="0" fontId="29" fillId="3" borderId="46" xfId="0" applyFont="1" applyFill="1" applyBorder="1" applyAlignment="1">
      <alignment horizontal="center" wrapText="1"/>
    </xf>
    <xf numFmtId="0" fontId="29" fillId="3" borderId="43" xfId="0" applyFont="1" applyFill="1" applyBorder="1" applyAlignment="1">
      <alignment horizontal="center" wrapText="1"/>
    </xf>
    <xf numFmtId="3" fontId="29" fillId="0" borderId="15" xfId="0" applyNumberFormat="1" applyFont="1" applyBorder="1"/>
    <xf numFmtId="0" fontId="4" fillId="0" borderId="0" xfId="0" applyFont="1" applyFill="1"/>
    <xf numFmtId="165" fontId="4" fillId="0" borderId="73" xfId="0" applyNumberFormat="1" applyFont="1" applyFill="1" applyBorder="1" applyAlignment="1">
      <alignment horizontal="left"/>
    </xf>
    <xf numFmtId="165" fontId="4" fillId="0" borderId="73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166" fontId="4" fillId="0" borderId="73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9" fontId="10" fillId="0" borderId="0" xfId="0" applyNumberFormat="1" applyFont="1" applyFill="1"/>
    <xf numFmtId="9" fontId="4" fillId="0" borderId="0" xfId="0" applyNumberFormat="1" applyFont="1" applyFill="1"/>
    <xf numFmtId="168" fontId="10" fillId="0" borderId="0" xfId="0" applyNumberFormat="1" applyFont="1" applyFill="1"/>
    <xf numFmtId="2" fontId="0" fillId="0" borderId="0" xfId="0" applyNumberFormat="1" applyFont="1" applyFill="1" applyAlignment="1"/>
    <xf numFmtId="10" fontId="4" fillId="0" borderId="0" xfId="0" applyNumberFormat="1" applyFont="1" applyFill="1"/>
    <xf numFmtId="166" fontId="4" fillId="0" borderId="0" xfId="0" applyNumberFormat="1" applyFont="1" applyFill="1"/>
    <xf numFmtId="3" fontId="4" fillId="0" borderId="0" xfId="0" applyNumberFormat="1" applyFont="1" applyFill="1"/>
    <xf numFmtId="3" fontId="12" fillId="0" borderId="0" xfId="0" applyNumberFormat="1" applyFont="1" applyFill="1" applyAlignment="1">
      <alignment horizontal="right" vertical="center"/>
    </xf>
    <xf numFmtId="10" fontId="12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/>
    <xf numFmtId="10" fontId="4" fillId="8" borderId="92" xfId="0" applyNumberFormat="1" applyFont="1" applyFill="1" applyBorder="1"/>
    <xf numFmtId="3" fontId="4" fillId="8" borderId="93" xfId="0" applyNumberFormat="1" applyFont="1" applyFill="1" applyBorder="1"/>
    <xf numFmtId="3" fontId="26" fillId="8" borderId="73" xfId="0" applyNumberFormat="1" applyFont="1" applyFill="1" applyBorder="1"/>
    <xf numFmtId="0" fontId="4" fillId="0" borderId="1" xfId="1" applyFont="1"/>
    <xf numFmtId="0" fontId="13" fillId="0" borderId="1" xfId="1" applyFont="1" applyAlignment="1">
      <alignment horizontal="left"/>
    </xf>
    <xf numFmtId="0" fontId="14" fillId="0" borderId="1" xfId="1" applyFont="1"/>
    <xf numFmtId="0" fontId="0" fillId="0" borderId="1" xfId="1" applyFont="1" applyAlignment="1"/>
    <xf numFmtId="0" fontId="0" fillId="0" borderId="1" xfId="1" applyFont="1" applyAlignment="1">
      <alignment horizontal="left"/>
    </xf>
    <xf numFmtId="0" fontId="15" fillId="0" borderId="1" xfId="1" applyFont="1" applyAlignment="1">
      <alignment vertical="center"/>
    </xf>
    <xf numFmtId="0" fontId="4" fillId="0" borderId="1" xfId="1" applyFont="1" applyAlignment="1">
      <alignment horizontal="left"/>
    </xf>
    <xf numFmtId="0" fontId="5" fillId="5" borderId="7" xfId="1" applyFont="1" applyFill="1" applyBorder="1" applyAlignment="1">
      <alignment vertical="center"/>
    </xf>
    <xf numFmtId="0" fontId="5" fillId="5" borderId="7" xfId="1" applyFont="1" applyFill="1" applyBorder="1"/>
    <xf numFmtId="0" fontId="24" fillId="5" borderId="109" xfId="1" applyFont="1" applyFill="1" applyBorder="1"/>
    <xf numFmtId="0" fontId="5" fillId="5" borderId="18" xfId="1" applyFont="1" applyFill="1" applyBorder="1" applyAlignment="1">
      <alignment horizontal="left" vertical="center"/>
    </xf>
    <xf numFmtId="0" fontId="5" fillId="5" borderId="46" xfId="1" applyFont="1" applyFill="1" applyBorder="1" applyAlignment="1">
      <alignment horizontal="left"/>
    </xf>
    <xf numFmtId="0" fontId="5" fillId="5" borderId="43" xfId="1" applyFont="1" applyFill="1" applyBorder="1" applyAlignment="1">
      <alignment horizontal="left"/>
    </xf>
    <xf numFmtId="0" fontId="5" fillId="5" borderId="44" xfId="1" applyFont="1" applyFill="1" applyBorder="1" applyAlignment="1">
      <alignment horizontal="left"/>
    </xf>
    <xf numFmtId="0" fontId="5" fillId="5" borderId="42" xfId="1" applyFont="1" applyFill="1" applyBorder="1" applyAlignment="1">
      <alignment horizontal="left"/>
    </xf>
    <xf numFmtId="0" fontId="5" fillId="5" borderId="76" xfId="1" applyFont="1" applyFill="1" applyBorder="1" applyAlignment="1">
      <alignment horizontal="left"/>
    </xf>
    <xf numFmtId="164" fontId="5" fillId="5" borderId="78" xfId="1" applyNumberFormat="1" applyFont="1" applyFill="1" applyBorder="1" applyAlignment="1">
      <alignment horizontal="left"/>
    </xf>
    <xf numFmtId="0" fontId="5" fillId="5" borderId="47" xfId="1" applyFont="1" applyFill="1" applyBorder="1" applyAlignment="1">
      <alignment horizontal="left"/>
    </xf>
    <xf numFmtId="0" fontId="5" fillId="5" borderId="73" xfId="1" applyFont="1" applyFill="1" applyBorder="1" applyAlignment="1">
      <alignment horizontal="left"/>
    </xf>
    <xf numFmtId="165" fontId="5" fillId="5" borderId="46" xfId="1" applyNumberFormat="1" applyFont="1" applyFill="1" applyBorder="1" applyAlignment="1">
      <alignment horizontal="left"/>
    </xf>
    <xf numFmtId="165" fontId="5" fillId="5" borderId="43" xfId="1" applyNumberFormat="1" applyFont="1" applyFill="1" applyBorder="1" applyAlignment="1">
      <alignment horizontal="left"/>
    </xf>
    <xf numFmtId="0" fontId="5" fillId="5" borderId="18" xfId="1" applyFont="1" applyFill="1" applyBorder="1" applyAlignment="1">
      <alignment horizontal="left"/>
    </xf>
    <xf numFmtId="0" fontId="24" fillId="5" borderId="109" xfId="1" applyFont="1" applyFill="1" applyBorder="1" applyAlignment="1">
      <alignment horizontal="center"/>
    </xf>
    <xf numFmtId="0" fontId="23" fillId="0" borderId="108" xfId="1" applyFont="1" applyBorder="1" applyAlignment="1">
      <alignment horizontal="left" wrapText="1"/>
    </xf>
    <xf numFmtId="0" fontId="36" fillId="6" borderId="100" xfId="1" applyFont="1" applyFill="1" applyBorder="1"/>
    <xf numFmtId="0" fontId="23" fillId="0" borderId="108" xfId="1" applyFont="1" applyBorder="1" applyAlignment="1">
      <alignment horizontal="right" wrapText="1"/>
    </xf>
    <xf numFmtId="0" fontId="23" fillId="0" borderId="1" xfId="1" applyFont="1" applyAlignment="1"/>
    <xf numFmtId="0" fontId="37" fillId="7" borderId="95" xfId="1" applyFont="1" applyFill="1" applyBorder="1"/>
    <xf numFmtId="0" fontId="23" fillId="0" borderId="1" xfId="1" applyFont="1" applyBorder="1" applyAlignment="1">
      <alignment horizontal="right" wrapText="1"/>
    </xf>
    <xf numFmtId="0" fontId="35" fillId="0" borderId="95" xfId="1" applyFont="1" applyBorder="1"/>
    <xf numFmtId="0" fontId="28" fillId="0" borderId="95" xfId="1" applyFont="1" applyFill="1" applyBorder="1"/>
    <xf numFmtId="0" fontId="35" fillId="0" borderId="70" xfId="1" applyFont="1" applyBorder="1"/>
    <xf numFmtId="0" fontId="10" fillId="0" borderId="1" xfId="1" applyFont="1"/>
    <xf numFmtId="164" fontId="4" fillId="0" borderId="1" xfId="1" applyNumberFormat="1" applyFont="1"/>
    <xf numFmtId="165" fontId="4" fillId="0" borderId="1" xfId="1" applyNumberFormat="1" applyFont="1"/>
    <xf numFmtId="0" fontId="0" fillId="0" borderId="0" xfId="0" applyFont="1" applyAlignment="1"/>
    <xf numFmtId="0" fontId="29" fillId="5" borderId="25" xfId="0" applyFont="1" applyFill="1" applyBorder="1" applyAlignment="1">
      <alignment horizontal="center"/>
    </xf>
    <xf numFmtId="0" fontId="0" fillId="0" borderId="0" xfId="0" applyFont="1" applyAlignment="1"/>
    <xf numFmtId="0" fontId="25" fillId="5" borderId="46" xfId="0" applyFont="1" applyFill="1" applyBorder="1" applyAlignment="1">
      <alignment horizontal="left"/>
    </xf>
    <xf numFmtId="0" fontId="25" fillId="5" borderId="103" xfId="0" applyFont="1" applyFill="1" applyBorder="1" applyAlignment="1">
      <alignment horizontal="left"/>
    </xf>
    <xf numFmtId="0" fontId="0" fillId="0" borderId="0" xfId="0"/>
    <xf numFmtId="0" fontId="0" fillId="10" borderId="0" xfId="0" applyFill="1" applyAlignment="1">
      <alignment horizontal="left"/>
    </xf>
    <xf numFmtId="0" fontId="0" fillId="10" borderId="0" xfId="0" applyFill="1"/>
    <xf numFmtId="0" fontId="0" fillId="13" borderId="0" xfId="0" applyFill="1" applyAlignment="1">
      <alignment horizontal="left"/>
    </xf>
    <xf numFmtId="0" fontId="0" fillId="13" borderId="0" xfId="0" applyFill="1"/>
    <xf numFmtId="0" fontId="0" fillId="12" borderId="0" xfId="0" applyFill="1" applyAlignment="1">
      <alignment horizontal="left"/>
    </xf>
    <xf numFmtId="0" fontId="0" fillId="12" borderId="0" xfId="0" applyFill="1"/>
    <xf numFmtId="0" fontId="28" fillId="0" borderId="0" xfId="0" applyFont="1" applyAlignment="1"/>
    <xf numFmtId="0" fontId="29" fillId="5" borderId="16" xfId="0" applyFont="1" applyFill="1" applyBorder="1" applyAlignment="1">
      <alignment vertical="center"/>
    </xf>
    <xf numFmtId="0" fontId="29" fillId="5" borderId="75" xfId="0" applyFont="1" applyFill="1" applyBorder="1" applyAlignment="1">
      <alignment horizontal="center"/>
    </xf>
    <xf numFmtId="0" fontId="29" fillId="5" borderId="110" xfId="0" applyFont="1" applyFill="1" applyBorder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0" fillId="14" borderId="0" xfId="0" applyFill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165" fontId="4" fillId="8" borderId="73" xfId="0" applyNumberFormat="1" applyFont="1" applyFill="1" applyBorder="1" applyAlignment="1">
      <alignment horizontal="left"/>
    </xf>
    <xf numFmtId="165" fontId="4" fillId="8" borderId="73" xfId="0" applyNumberFormat="1" applyFont="1" applyFill="1" applyBorder="1" applyAlignment="1">
      <alignment horizontal="center"/>
    </xf>
    <xf numFmtId="166" fontId="26" fillId="8" borderId="7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7" fillId="0" borderId="1" xfId="1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2" fillId="0" borderId="97" xfId="1" applyFont="1" applyBorder="1"/>
    <xf numFmtId="0" fontId="2" fillId="0" borderId="98" xfId="1" applyFont="1" applyBorder="1"/>
    <xf numFmtId="0" fontId="2" fillId="0" borderId="96" xfId="1" applyFont="1" applyBorder="1"/>
    <xf numFmtId="0" fontId="2" fillId="0" borderId="99" xfId="1" applyFont="1" applyBorder="1"/>
    <xf numFmtId="0" fontId="2" fillId="0" borderId="54" xfId="1" applyFont="1" applyBorder="1"/>
    <xf numFmtId="0" fontId="2" fillId="0" borderId="73" xfId="1" applyFont="1" applyBorder="1" applyAlignment="1">
      <alignment horizontal="right"/>
    </xf>
    <xf numFmtId="0" fontId="2" fillId="0" borderId="101" xfId="1" applyFont="1" applyBorder="1"/>
    <xf numFmtId="0" fontId="41" fillId="0" borderId="101" xfId="1" applyFont="1" applyBorder="1"/>
    <xf numFmtId="0" fontId="41" fillId="0" borderId="119" xfId="1" applyFont="1" applyBorder="1"/>
    <xf numFmtId="164" fontId="41" fillId="0" borderId="97" xfId="1" applyNumberFormat="1" applyFont="1" applyBorder="1"/>
    <xf numFmtId="164" fontId="41" fillId="0" borderId="98" xfId="1" applyNumberFormat="1" applyFont="1" applyBorder="1"/>
    <xf numFmtId="165" fontId="41" fillId="0" borderId="97" xfId="1" applyNumberFormat="1" applyFont="1" applyBorder="1"/>
    <xf numFmtId="165" fontId="41" fillId="0" borderId="98" xfId="1" applyNumberFormat="1" applyFont="1" applyBorder="1"/>
    <xf numFmtId="0" fontId="39" fillId="6" borderId="100" xfId="1" applyFont="1" applyFill="1" applyBorder="1"/>
    <xf numFmtId="0" fontId="2" fillId="0" borderId="70" xfId="1" applyFont="1" applyBorder="1"/>
    <xf numFmtId="0" fontId="2" fillId="0" borderId="65" xfId="1" applyFont="1" applyBorder="1"/>
    <xf numFmtId="0" fontId="2" fillId="0" borderId="92" xfId="1" applyFont="1" applyBorder="1"/>
    <xf numFmtId="0" fontId="2" fillId="0" borderId="93" xfId="1" applyFont="1" applyBorder="1"/>
    <xf numFmtId="0" fontId="41" fillId="0" borderId="120" xfId="1" applyFont="1" applyBorder="1"/>
    <xf numFmtId="0" fontId="38" fillId="7" borderId="95" xfId="1" applyFont="1" applyFill="1" applyBorder="1"/>
    <xf numFmtId="0" fontId="40" fillId="0" borderId="70" xfId="1" applyFont="1" applyBorder="1"/>
    <xf numFmtId="0" fontId="41" fillId="0" borderId="99" xfId="1" applyFont="1" applyBorder="1"/>
    <xf numFmtId="0" fontId="2" fillId="0" borderId="69" xfId="1" applyFont="1" applyBorder="1"/>
    <xf numFmtId="0" fontId="2" fillId="0" borderId="96" xfId="1" applyFont="1" applyBorder="1" applyAlignment="1">
      <alignment horizontal="left"/>
    </xf>
    <xf numFmtId="0" fontId="41" fillId="0" borderId="113" xfId="0" applyFont="1" applyBorder="1" applyAlignment="1">
      <alignment horizontal="right" wrapText="1"/>
    </xf>
    <xf numFmtId="0" fontId="41" fillId="0" borderId="114" xfId="0" applyFont="1" applyBorder="1" applyAlignment="1">
      <alignment horizontal="right" wrapText="1"/>
    </xf>
    <xf numFmtId="0" fontId="2" fillId="0" borderId="92" xfId="1" applyFont="1" applyBorder="1" applyAlignment="1">
      <alignment horizontal="left"/>
    </xf>
    <xf numFmtId="0" fontId="41" fillId="0" borderId="115" xfId="0" applyFont="1" applyBorder="1" applyAlignment="1">
      <alignment horizontal="right" wrapText="1"/>
    </xf>
    <xf numFmtId="0" fontId="41" fillId="0" borderId="116" xfId="0" applyFont="1" applyBorder="1" applyAlignment="1">
      <alignment horizontal="right" wrapText="1"/>
    </xf>
    <xf numFmtId="0" fontId="2" fillId="0" borderId="95" xfId="1" applyFont="1" applyBorder="1"/>
    <xf numFmtId="0" fontId="2" fillId="0" borderId="73" xfId="1" applyFont="1" applyBorder="1"/>
    <xf numFmtId="0" fontId="41" fillId="0" borderId="92" xfId="1" applyFont="1" applyFill="1" applyBorder="1" applyAlignment="1">
      <alignment horizontal="left"/>
    </xf>
    <xf numFmtId="0" fontId="41" fillId="0" borderId="95" xfId="1" applyFont="1" applyFill="1" applyBorder="1"/>
    <xf numFmtId="0" fontId="41" fillId="0" borderId="108" xfId="1" applyFont="1" applyFill="1" applyBorder="1" applyAlignment="1">
      <alignment wrapText="1"/>
    </xf>
    <xf numFmtId="0" fontId="41" fillId="0" borderId="117" xfId="0" applyFont="1" applyBorder="1" applyAlignment="1">
      <alignment horizontal="right" wrapText="1"/>
    </xf>
    <xf numFmtId="0" fontId="41" fillId="0" borderId="118" xfId="0" applyFont="1" applyBorder="1" applyAlignment="1">
      <alignment horizontal="right" wrapText="1"/>
    </xf>
    <xf numFmtId="3" fontId="26" fillId="4" borderId="52" xfId="0" applyNumberFormat="1" applyFont="1" applyFill="1" applyBorder="1"/>
    <xf numFmtId="3" fontId="26" fillId="3" borderId="65" xfId="0" applyNumberFormat="1" applyFont="1" applyFill="1" applyBorder="1"/>
    <xf numFmtId="3" fontId="26" fillId="4" borderId="65" xfId="0" applyNumberFormat="1" applyFont="1" applyFill="1" applyBorder="1"/>
    <xf numFmtId="3" fontId="26" fillId="3" borderId="43" xfId="0" applyNumberFormat="1" applyFont="1" applyFill="1" applyBorder="1"/>
    <xf numFmtId="0" fontId="5" fillId="5" borderId="78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 vertical="center"/>
    </xf>
    <xf numFmtId="0" fontId="10" fillId="0" borderId="98" xfId="0" applyFont="1" applyBorder="1" applyAlignment="1">
      <alignment horizontal="left"/>
    </xf>
    <xf numFmtId="1" fontId="26" fillId="0" borderId="73" xfId="0" applyNumberFormat="1" applyFont="1" applyBorder="1" applyAlignment="1">
      <alignment horizontal="center"/>
    </xf>
    <xf numFmtId="1" fontId="4" fillId="0" borderId="0" xfId="0" applyNumberFormat="1" applyFont="1" applyFill="1"/>
    <xf numFmtId="0" fontId="8" fillId="3" borderId="18" xfId="0" applyFont="1" applyFill="1" applyBorder="1" applyAlignment="1">
      <alignment vertical="center"/>
    </xf>
    <xf numFmtId="0" fontId="17" fillId="7" borderId="95" xfId="0" applyFont="1" applyFill="1" applyBorder="1"/>
    <xf numFmtId="0" fontId="28" fillId="0" borderId="121" xfId="0" applyFont="1" applyFill="1" applyBorder="1" applyAlignment="1"/>
    <xf numFmtId="0" fontId="4" fillId="0" borderId="58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0" fillId="0" borderId="73" xfId="0" applyFont="1" applyBorder="1" applyAlignment="1"/>
    <xf numFmtId="2" fontId="4" fillId="0" borderId="73" xfId="0" applyNumberFormat="1" applyFont="1" applyBorder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6" fillId="0" borderId="1" xfId="0" applyFont="1" applyFill="1" applyBorder="1"/>
    <xf numFmtId="0" fontId="17" fillId="0" borderId="1" xfId="0" applyFont="1" applyFill="1" applyBorder="1"/>
    <xf numFmtId="0" fontId="10" fillId="0" borderId="1" xfId="0" applyFont="1" applyFill="1" applyBorder="1"/>
    <xf numFmtId="0" fontId="22" fillId="0" borderId="1" xfId="0" applyFont="1" applyFill="1" applyBorder="1"/>
    <xf numFmtId="10" fontId="29" fillId="5" borderId="66" xfId="0" applyNumberFormat="1" applyFont="1" applyFill="1" applyBorder="1"/>
    <xf numFmtId="0" fontId="29" fillId="5" borderId="46" xfId="0" applyFont="1" applyFill="1" applyBorder="1" applyAlignment="1">
      <alignment horizontal="left"/>
    </xf>
    <xf numFmtId="0" fontId="29" fillId="5" borderId="43" xfId="0" applyFont="1" applyFill="1" applyBorder="1" applyAlignment="1">
      <alignment horizontal="left"/>
    </xf>
    <xf numFmtId="10" fontId="29" fillId="5" borderId="18" xfId="0" applyNumberFormat="1" applyFont="1" applyFill="1" applyBorder="1" applyAlignment="1">
      <alignment horizontal="left"/>
    </xf>
    <xf numFmtId="10" fontId="26" fillId="0" borderId="104" xfId="0" applyNumberFormat="1" applyFont="1" applyBorder="1" applyAlignment="1">
      <alignment horizontal="center"/>
    </xf>
    <xf numFmtId="10" fontId="26" fillId="0" borderId="7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 applyAlignment="1">
      <alignment horizontal="center"/>
    </xf>
    <xf numFmtId="10" fontId="5" fillId="15" borderId="68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169" fontId="4" fillId="0" borderId="58" xfId="0" applyNumberFormat="1" applyFont="1" applyBorder="1" applyAlignment="1">
      <alignment horizontal="center"/>
    </xf>
    <xf numFmtId="0" fontId="41" fillId="0" borderId="58" xfId="2" applyFont="1" applyBorder="1" applyAlignment="1">
      <alignment horizontal="center"/>
    </xf>
    <xf numFmtId="169" fontId="41" fillId="0" borderId="58" xfId="2" applyNumberFormat="1" applyFont="1" applyBorder="1" applyAlignment="1">
      <alignment horizontal="center"/>
    </xf>
    <xf numFmtId="1" fontId="26" fillId="0" borderId="58" xfId="0" applyNumberFormat="1" applyFont="1" applyBorder="1" applyAlignment="1">
      <alignment horizontal="center"/>
    </xf>
    <xf numFmtId="169" fontId="26" fillId="0" borderId="58" xfId="0" applyNumberFormat="1" applyFont="1" applyBorder="1" applyAlignment="1">
      <alignment horizontal="center"/>
    </xf>
    <xf numFmtId="0" fontId="16" fillId="6" borderId="58" xfId="0" applyFont="1" applyFill="1" applyBorder="1"/>
    <xf numFmtId="0" fontId="4" fillId="0" borderId="70" xfId="0" applyFont="1" applyBorder="1" applyAlignment="1">
      <alignment horizontal="center"/>
    </xf>
    <xf numFmtId="169" fontId="4" fillId="0" borderId="73" xfId="0" applyNumberFormat="1" applyFont="1" applyBorder="1" applyAlignment="1">
      <alignment horizontal="center"/>
    </xf>
    <xf numFmtId="0" fontId="41" fillId="0" borderId="73" xfId="2" applyFont="1" applyBorder="1" applyAlignment="1">
      <alignment horizontal="center"/>
    </xf>
    <xf numFmtId="169" fontId="41" fillId="0" borderId="73" xfId="2" applyNumberFormat="1" applyFont="1" applyBorder="1" applyAlignment="1">
      <alignment horizontal="center"/>
    </xf>
    <xf numFmtId="169" fontId="26" fillId="0" borderId="73" xfId="0" applyNumberFormat="1" applyFont="1" applyBorder="1" applyAlignment="1">
      <alignment horizontal="center"/>
    </xf>
    <xf numFmtId="0" fontId="17" fillId="7" borderId="73" xfId="0" applyFont="1" applyFill="1" applyBorder="1"/>
    <xf numFmtId="0" fontId="10" fillId="0" borderId="73" xfId="0" applyFont="1" applyBorder="1"/>
    <xf numFmtId="0" fontId="0" fillId="0" borderId="73" xfId="0" applyFont="1" applyBorder="1" applyAlignment="1">
      <alignment horizontal="left"/>
    </xf>
    <xf numFmtId="0" fontId="28" fillId="0" borderId="73" xfId="0" applyFont="1" applyFill="1" applyBorder="1"/>
    <xf numFmtId="0" fontId="4" fillId="11" borderId="73" xfId="0" applyFont="1" applyFill="1" applyBorder="1" applyAlignment="1">
      <alignment horizontal="center"/>
    </xf>
    <xf numFmtId="169" fontId="4" fillId="11" borderId="73" xfId="0" applyNumberFormat="1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169" fontId="4" fillId="0" borderId="73" xfId="0" applyNumberFormat="1" applyFont="1" applyFill="1" applyBorder="1" applyAlignment="1">
      <alignment horizontal="center"/>
    </xf>
    <xf numFmtId="169" fontId="10" fillId="0" borderId="73" xfId="0" applyNumberFormat="1" applyFont="1" applyBorder="1" applyAlignment="1">
      <alignment horizontal="center"/>
    </xf>
    <xf numFmtId="0" fontId="28" fillId="0" borderId="73" xfId="0" applyFont="1" applyFill="1" applyBorder="1" applyAlignment="1"/>
    <xf numFmtId="0" fontId="0" fillId="0" borderId="0" xfId="0" applyFont="1" applyAlignment="1"/>
    <xf numFmtId="0" fontId="26" fillId="0" borderId="10" xfId="1" applyFont="1" applyBorder="1"/>
    <xf numFmtId="0" fontId="26" fillId="0" borderId="1" xfId="1" applyFont="1" applyBorder="1"/>
    <xf numFmtId="0" fontId="28" fillId="0" borderId="1" xfId="1" applyFont="1" applyFill="1" applyBorder="1" applyAlignment="1">
      <alignment horizontal="left"/>
    </xf>
    <xf numFmtId="0" fontId="28" fillId="0" borderId="1" xfId="1" applyFont="1" applyFill="1" applyBorder="1" applyAlignment="1">
      <alignment wrapText="1"/>
    </xf>
    <xf numFmtId="0" fontId="10" fillId="0" borderId="10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22" fillId="0" borderId="1" xfId="0" applyFont="1" applyFill="1" applyBorder="1" applyAlignment="1">
      <alignment wrapText="1"/>
    </xf>
    <xf numFmtId="0" fontId="1" fillId="0" borderId="123" xfId="0" applyFont="1" applyFill="1" applyBorder="1" applyAlignment="1">
      <alignment horizontal="left"/>
    </xf>
    <xf numFmtId="0" fontId="1" fillId="0" borderId="124" xfId="0" applyFont="1" applyFill="1" applyBorder="1" applyAlignment="1">
      <alignment horizontal="left"/>
    </xf>
    <xf numFmtId="0" fontId="43" fillId="5" borderId="112" xfId="0" applyFont="1" applyFill="1" applyBorder="1" applyAlignment="1">
      <alignment vertical="center"/>
    </xf>
    <xf numFmtId="0" fontId="43" fillId="5" borderId="122" xfId="0" applyFont="1" applyFill="1" applyBorder="1" applyAlignment="1">
      <alignment vertical="center"/>
    </xf>
    <xf numFmtId="0" fontId="43" fillId="5" borderId="44" xfId="0" applyFont="1" applyFill="1" applyBorder="1" applyAlignment="1">
      <alignment horizontal="center"/>
    </xf>
    <xf numFmtId="0" fontId="43" fillId="5" borderId="103" xfId="0" applyFont="1" applyFill="1" applyBorder="1" applyAlignment="1">
      <alignment horizontal="center"/>
    </xf>
    <xf numFmtId="0" fontId="43" fillId="5" borderId="105" xfId="0" applyFont="1" applyFill="1" applyBorder="1"/>
    <xf numFmtId="0" fontId="1" fillId="0" borderId="99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1" fillId="6" borderId="55" xfId="0" applyFont="1" applyFill="1" applyBorder="1"/>
    <xf numFmtId="0" fontId="1" fillId="0" borderId="73" xfId="0" applyFont="1" applyBorder="1" applyAlignment="1">
      <alignment horizontal="center"/>
    </xf>
    <xf numFmtId="0" fontId="41" fillId="0" borderId="73" xfId="0" applyFont="1" applyBorder="1" applyAlignment="1">
      <alignment horizontal="center"/>
    </xf>
    <xf numFmtId="0" fontId="1" fillId="7" borderId="70" xfId="0" applyFont="1" applyFill="1" applyBorder="1"/>
    <xf numFmtId="0" fontId="1" fillId="0" borderId="70" xfId="0" applyFont="1" applyBorder="1"/>
    <xf numFmtId="0" fontId="1" fillId="0" borderId="95" xfId="0" applyFont="1" applyBorder="1"/>
    <xf numFmtId="0" fontId="47" fillId="0" borderId="73" xfId="0" applyFont="1" applyBorder="1" applyAlignment="1"/>
    <xf numFmtId="0" fontId="41" fillId="0" borderId="95" xfId="0" applyFont="1" applyFill="1" applyBorder="1"/>
    <xf numFmtId="0" fontId="41" fillId="0" borderId="0" xfId="0" applyFont="1" applyFill="1" applyAlignment="1"/>
    <xf numFmtId="0" fontId="45" fillId="5" borderId="112" xfId="0" applyFont="1" applyFill="1" applyBorder="1" applyAlignment="1">
      <alignment vertical="center"/>
    </xf>
    <xf numFmtId="0" fontId="45" fillId="5" borderId="76" xfId="0" applyFont="1" applyFill="1" applyBorder="1" applyAlignment="1">
      <alignment horizontal="center"/>
    </xf>
    <xf numFmtId="0" fontId="45" fillId="5" borderId="75" xfId="0" applyFont="1" applyFill="1" applyBorder="1" applyAlignment="1">
      <alignment horizontal="center"/>
    </xf>
    <xf numFmtId="0" fontId="45" fillId="5" borderId="105" xfId="0" applyFont="1" applyFill="1" applyBorder="1" applyAlignment="1">
      <alignment horizontal="center"/>
    </xf>
    <xf numFmtId="2" fontId="41" fillId="0" borderId="107" xfId="0" applyNumberFormat="1" applyFont="1" applyBorder="1" applyAlignment="1">
      <alignment horizontal="center"/>
    </xf>
    <xf numFmtId="0" fontId="0" fillId="0" borderId="0" xfId="0" applyFont="1" applyAlignment="1"/>
    <xf numFmtId="3" fontId="10" fillId="4" borderId="54" xfId="0" applyNumberFormat="1" applyFont="1" applyFill="1" applyBorder="1"/>
    <xf numFmtId="3" fontId="10" fillId="3" borderId="69" xfId="0" applyNumberFormat="1" applyFont="1" applyFill="1" applyBorder="1"/>
    <xf numFmtId="3" fontId="10" fillId="4" borderId="69" xfId="0" applyNumberFormat="1" applyFont="1" applyFill="1" applyBorder="1"/>
    <xf numFmtId="3" fontId="10" fillId="3" borderId="42" xfId="0" applyNumberFormat="1" applyFont="1" applyFill="1" applyBorder="1"/>
    <xf numFmtId="3" fontId="26" fillId="4" borderId="54" xfId="0" applyNumberFormat="1" applyFont="1" applyFill="1" applyBorder="1"/>
    <xf numFmtId="3" fontId="26" fillId="3" borderId="69" xfId="0" applyNumberFormat="1" applyFont="1" applyFill="1" applyBorder="1"/>
    <xf numFmtId="3" fontId="26" fillId="4" borderId="69" xfId="0" applyNumberFormat="1" applyFont="1" applyFill="1" applyBorder="1"/>
    <xf numFmtId="3" fontId="26" fillId="3" borderId="42" xfId="0" applyNumberFormat="1" applyFont="1" applyFill="1" applyBorder="1"/>
    <xf numFmtId="3" fontId="10" fillId="4" borderId="52" xfId="0" applyNumberFormat="1" applyFont="1" applyFill="1" applyBorder="1"/>
    <xf numFmtId="3" fontId="10" fillId="3" borderId="65" xfId="0" applyNumberFormat="1" applyFont="1" applyFill="1" applyBorder="1"/>
    <xf numFmtId="3" fontId="10" fillId="4" borderId="65" xfId="0" applyNumberFormat="1" applyFont="1" applyFill="1" applyBorder="1"/>
    <xf numFmtId="3" fontId="10" fillId="3" borderId="43" xfId="0" applyNumberFormat="1" applyFont="1" applyFill="1" applyBorder="1"/>
    <xf numFmtId="0" fontId="0" fillId="0" borderId="0" xfId="0" applyFont="1" applyFill="1" applyAlignment="1">
      <alignment horizontal="center"/>
    </xf>
    <xf numFmtId="0" fontId="27" fillId="9" borderId="11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4" fillId="5" borderId="7" xfId="0" applyFont="1" applyFill="1" applyBorder="1" applyAlignment="1">
      <alignment vertical="center"/>
    </xf>
    <xf numFmtId="0" fontId="24" fillId="5" borderId="16" xfId="0" applyFont="1" applyFill="1" applyBorder="1" applyAlignment="1">
      <alignment horizontal="left" vertical="center"/>
    </xf>
    <xf numFmtId="0" fontId="24" fillId="5" borderId="46" xfId="0" applyFont="1" applyFill="1" applyBorder="1" applyAlignment="1">
      <alignment horizontal="left"/>
    </xf>
    <xf numFmtId="0" fontId="24" fillId="5" borderId="76" xfId="0" applyFont="1" applyFill="1" applyBorder="1" applyAlignment="1">
      <alignment horizontal="left"/>
    </xf>
    <xf numFmtId="0" fontId="48" fillId="0" borderId="99" xfId="0" applyFont="1" applyBorder="1" applyAlignment="1">
      <alignment horizontal="center"/>
    </xf>
    <xf numFmtId="0" fontId="36" fillId="6" borderId="100" xfId="0" applyFont="1" applyFill="1" applyBorder="1"/>
    <xf numFmtId="0" fontId="37" fillId="7" borderId="71" xfId="0" applyFont="1" applyFill="1" applyBorder="1"/>
    <xf numFmtId="0" fontId="48" fillId="0" borderId="95" xfId="0" applyFont="1" applyBorder="1"/>
    <xf numFmtId="0" fontId="48" fillId="0" borderId="125" xfId="0" applyFont="1" applyBorder="1" applyAlignment="1">
      <alignment horizontal="left"/>
    </xf>
    <xf numFmtId="0" fontId="48" fillId="0" borderId="126" xfId="0" applyFont="1" applyBorder="1" applyAlignment="1">
      <alignment horizontal="left"/>
    </xf>
    <xf numFmtId="0" fontId="48" fillId="0" borderId="127" xfId="0" applyFont="1" applyBorder="1" applyAlignment="1">
      <alignment horizontal="left"/>
    </xf>
    <xf numFmtId="0" fontId="24" fillId="5" borderId="122" xfId="0" applyFont="1" applyFill="1" applyBorder="1" applyAlignment="1">
      <alignment horizontal="left" vertical="center"/>
    </xf>
    <xf numFmtId="0" fontId="48" fillId="0" borderId="100" xfId="0" applyFont="1" applyBorder="1" applyAlignment="1">
      <alignment horizontal="center"/>
    </xf>
    <xf numFmtId="0" fontId="48" fillId="0" borderId="104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0" fontId="24" fillId="5" borderId="78" xfId="0" applyFont="1" applyFill="1" applyBorder="1" applyAlignment="1">
      <alignment horizontal="left"/>
    </xf>
    <xf numFmtId="0" fontId="48" fillId="0" borderId="128" xfId="0" applyFont="1" applyBorder="1" applyAlignment="1">
      <alignment horizontal="center"/>
    </xf>
    <xf numFmtId="0" fontId="48" fillId="0" borderId="129" xfId="0" applyFont="1" applyBorder="1" applyAlignment="1">
      <alignment horizontal="center"/>
    </xf>
    <xf numFmtId="0" fontId="26" fillId="0" borderId="129" xfId="0" applyFont="1" applyBorder="1" applyAlignment="1">
      <alignment horizontal="center"/>
    </xf>
    <xf numFmtId="0" fontId="48" fillId="0" borderId="115" xfId="0" applyFont="1" applyBorder="1" applyAlignment="1">
      <alignment horizontal="center"/>
    </xf>
    <xf numFmtId="0" fontId="48" fillId="0" borderId="109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0" fillId="0" borderId="109" xfId="0" applyFont="1" applyBorder="1" applyAlignment="1"/>
    <xf numFmtId="0" fontId="48" fillId="0" borderId="117" xfId="0" applyFont="1" applyBorder="1" applyAlignment="1">
      <alignment horizontal="center"/>
    </xf>
    <xf numFmtId="0" fontId="48" fillId="0" borderId="132" xfId="0" applyFont="1" applyBorder="1" applyAlignment="1">
      <alignment horizontal="center"/>
    </xf>
    <xf numFmtId="0" fontId="26" fillId="0" borderId="132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4" fillId="5" borderId="110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29" fillId="5" borderId="7" xfId="0" applyFont="1" applyFill="1" applyBorder="1" applyAlignment="1">
      <alignment vertical="center"/>
    </xf>
    <xf numFmtId="0" fontId="29" fillId="5" borderId="76" xfId="0" applyFont="1" applyFill="1" applyBorder="1" applyAlignment="1">
      <alignment horizontal="left"/>
    </xf>
    <xf numFmtId="0" fontId="29" fillId="5" borderId="18" xfId="0" applyFont="1" applyFill="1" applyBorder="1" applyAlignment="1">
      <alignment horizontal="left" vertical="center"/>
    </xf>
    <xf numFmtId="2" fontId="26" fillId="0" borderId="107" xfId="0" applyNumberFormat="1" applyFont="1" applyBorder="1" applyAlignment="1">
      <alignment horizontal="center"/>
    </xf>
    <xf numFmtId="0" fontId="26" fillId="0" borderId="130" xfId="0" applyFont="1" applyBorder="1" applyAlignment="1">
      <alignment horizontal="center"/>
    </xf>
    <xf numFmtId="0" fontId="26" fillId="0" borderId="131" xfId="0" applyFont="1" applyBorder="1" applyAlignment="1">
      <alignment horizontal="center"/>
    </xf>
    <xf numFmtId="0" fontId="26" fillId="0" borderId="133" xfId="0" applyFont="1" applyBorder="1" applyAlignment="1">
      <alignment horizontal="center"/>
    </xf>
    <xf numFmtId="0" fontId="49" fillId="2" borderId="1" xfId="0" applyFont="1" applyFill="1" applyBorder="1"/>
    <xf numFmtId="0" fontId="0" fillId="0" borderId="0" xfId="0" applyFont="1" applyAlignment="1"/>
    <xf numFmtId="0" fontId="8" fillId="3" borderId="2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wrapText="1"/>
    </xf>
    <xf numFmtId="0" fontId="6" fillId="0" borderId="24" xfId="0" applyFont="1" applyBorder="1"/>
    <xf numFmtId="165" fontId="5" fillId="3" borderId="21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6" fillId="0" borderId="18" xfId="0" applyFont="1" applyBorder="1"/>
    <xf numFmtId="0" fontId="8" fillId="3" borderId="25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0" xfId="0" applyFont="1" applyBorder="1"/>
    <xf numFmtId="0" fontId="6" fillId="0" borderId="15" xfId="0" applyFont="1" applyBorder="1"/>
    <xf numFmtId="0" fontId="33" fillId="3" borderId="21" xfId="0" applyFont="1" applyFill="1" applyBorder="1" applyAlignment="1">
      <alignment horizontal="center"/>
    </xf>
    <xf numFmtId="0" fontId="28" fillId="0" borderId="24" xfId="0" applyFont="1" applyBorder="1"/>
    <xf numFmtId="0" fontId="29" fillId="3" borderId="2" xfId="0" applyFont="1" applyFill="1" applyBorder="1" applyAlignment="1">
      <alignment horizontal="center" vertical="center" wrapText="1"/>
    </xf>
    <xf numFmtId="0" fontId="28" fillId="0" borderId="18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wrapText="1"/>
    </xf>
    <xf numFmtId="0" fontId="5" fillId="0" borderId="81" xfId="0" applyFont="1" applyBorder="1" applyAlignment="1">
      <alignment horizontal="center"/>
    </xf>
    <xf numFmtId="0" fontId="6" fillId="0" borderId="82" xfId="0" applyFont="1" applyBorder="1"/>
    <xf numFmtId="0" fontId="5" fillId="3" borderId="23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6" fillId="0" borderId="22" xfId="0" applyFont="1" applyBorder="1"/>
    <xf numFmtId="0" fontId="6" fillId="0" borderId="11" xfId="0" applyFont="1" applyBorder="1"/>
    <xf numFmtId="165" fontId="8" fillId="3" borderId="32" xfId="0" applyNumberFormat="1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wrapText="1"/>
    </xf>
    <xf numFmtId="0" fontId="42" fillId="3" borderId="28" xfId="0" applyFont="1" applyFill="1" applyBorder="1" applyAlignment="1">
      <alignment horizontal="center" wrapText="1"/>
    </xf>
    <xf numFmtId="0" fontId="6" fillId="0" borderId="48" xfId="0" applyFont="1" applyBorder="1"/>
    <xf numFmtId="0" fontId="42" fillId="3" borderId="29" xfId="0" applyFont="1" applyFill="1" applyBorder="1" applyAlignment="1">
      <alignment horizontal="center" wrapText="1"/>
    </xf>
    <xf numFmtId="0" fontId="6" fillId="0" borderId="49" xfId="0" applyFont="1" applyBorder="1"/>
    <xf numFmtId="0" fontId="33" fillId="3" borderId="30" xfId="0" applyFont="1" applyFill="1" applyBorder="1" applyAlignment="1">
      <alignment horizontal="center"/>
    </xf>
    <xf numFmtId="0" fontId="28" fillId="0" borderId="31" xfId="0" applyFont="1" applyBorder="1"/>
    <xf numFmtId="0" fontId="7" fillId="3" borderId="30" xfId="0" applyFont="1" applyFill="1" applyBorder="1" applyAlignment="1">
      <alignment horizontal="center"/>
    </xf>
    <xf numFmtId="0" fontId="6" fillId="0" borderId="31" xfId="0" applyFont="1" applyBorder="1"/>
    <xf numFmtId="0" fontId="8" fillId="3" borderId="2" xfId="0" applyFont="1" applyFill="1" applyBorder="1" applyAlignment="1">
      <alignment horizontal="center" wrapText="1"/>
    </xf>
    <xf numFmtId="0" fontId="42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9" xfId="0" applyFont="1" applyBorder="1"/>
    <xf numFmtId="0" fontId="8" fillId="3" borderId="28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33" fillId="3" borderId="26" xfId="0" applyFont="1" applyFill="1" applyBorder="1" applyAlignment="1">
      <alignment horizontal="center"/>
    </xf>
    <xf numFmtId="0" fontId="28" fillId="0" borderId="27" xfId="0" applyFont="1" applyBorder="1"/>
    <xf numFmtId="0" fontId="5" fillId="5" borderId="54" xfId="1" applyFont="1" applyFill="1" applyBorder="1" applyAlignment="1">
      <alignment horizontal="center"/>
    </xf>
    <xf numFmtId="0" fontId="6" fillId="0" borderId="94" xfId="1" applyFont="1" applyBorder="1"/>
    <xf numFmtId="0" fontId="6" fillId="0" borderId="53" xfId="1" applyFont="1" applyBorder="1"/>
    <xf numFmtId="165" fontId="5" fillId="5" borderId="54" xfId="1" applyNumberFormat="1" applyFont="1" applyFill="1" applyBorder="1" applyAlignment="1">
      <alignment horizontal="center"/>
    </xf>
    <xf numFmtId="0" fontId="25" fillId="5" borderId="109" xfId="1" applyFont="1" applyFill="1" applyBorder="1" applyAlignment="1">
      <alignment horizontal="center"/>
    </xf>
    <xf numFmtId="0" fontId="29" fillId="5" borderId="54" xfId="1" applyFont="1" applyFill="1" applyBorder="1" applyAlignment="1">
      <alignment horizontal="center"/>
    </xf>
    <xf numFmtId="0" fontId="28" fillId="0" borderId="94" xfId="1" applyFont="1" applyBorder="1"/>
    <xf numFmtId="0" fontId="25" fillId="5" borderId="54" xfId="0" applyFont="1" applyFill="1" applyBorder="1" applyAlignment="1">
      <alignment horizontal="center" vertical="center"/>
    </xf>
    <xf numFmtId="0" fontId="22" fillId="0" borderId="53" xfId="0" applyFont="1" applyBorder="1"/>
    <xf numFmtId="0" fontId="5" fillId="5" borderId="2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5" borderId="21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0" fontId="29" fillId="5" borderId="54" xfId="0" applyFont="1" applyFill="1" applyBorder="1" applyAlignment="1">
      <alignment horizontal="center" vertical="center"/>
    </xf>
    <xf numFmtId="0" fontId="28" fillId="0" borderId="53" xfId="0" applyFont="1" applyBorder="1"/>
    <xf numFmtId="0" fontId="25" fillId="5" borderId="21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9" fillId="5" borderId="21" xfId="0" applyFont="1" applyFill="1" applyBorder="1" applyAlignment="1">
      <alignment horizontal="center"/>
    </xf>
    <xf numFmtId="0" fontId="5" fillId="5" borderId="94" xfId="0" applyFont="1" applyFill="1" applyBorder="1" applyAlignment="1">
      <alignment horizontal="center"/>
    </xf>
    <xf numFmtId="0" fontId="43" fillId="5" borderId="94" xfId="0" applyFont="1" applyFill="1" applyBorder="1" applyAlignment="1">
      <alignment horizontal="center"/>
    </xf>
    <xf numFmtId="0" fontId="41" fillId="0" borderId="24" xfId="0" applyFont="1" applyBorder="1"/>
    <xf numFmtId="0" fontId="43" fillId="5" borderId="25" xfId="0" applyFont="1" applyFill="1" applyBorder="1" applyAlignment="1">
      <alignment horizontal="center"/>
    </xf>
    <xf numFmtId="0" fontId="45" fillId="5" borderId="25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5" fillId="5" borderId="25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/>
    <xf numFmtId="0" fontId="24" fillId="5" borderId="94" xfId="0" applyFont="1" applyFill="1" applyBorder="1" applyAlignment="1">
      <alignment horizontal="center"/>
    </xf>
    <xf numFmtId="0" fontId="26" fillId="0" borderId="94" xfId="0" applyFont="1" applyBorder="1"/>
    <xf numFmtId="0" fontId="24" fillId="5" borderId="21" xfId="0" applyFont="1" applyFill="1" applyBorder="1" applyAlignment="1">
      <alignment horizontal="center"/>
    </xf>
    <xf numFmtId="0" fontId="26" fillId="0" borderId="24" xfId="0" applyFont="1" applyBorder="1"/>
    <xf numFmtId="0" fontId="49" fillId="16" borderId="1" xfId="0" applyFont="1" applyFill="1" applyBorder="1"/>
    <xf numFmtId="0" fontId="4" fillId="16" borderId="1" xfId="0" applyFont="1" applyFill="1" applyBorder="1"/>
    <xf numFmtId="0" fontId="3" fillId="16" borderId="1" xfId="0" applyFont="1" applyFill="1" applyBorder="1"/>
    <xf numFmtId="0" fontId="5" fillId="3" borderId="77" xfId="0" applyFont="1" applyFill="1" applyBorder="1" applyAlignment="1">
      <alignment horizontal="center"/>
    </xf>
    <xf numFmtId="0" fontId="5" fillId="3" borderId="77" xfId="0" applyFont="1" applyFill="1" applyBorder="1"/>
    <xf numFmtId="3" fontId="26" fillId="3" borderId="37" xfId="0" applyNumberFormat="1" applyFont="1" applyFill="1" applyBorder="1"/>
    <xf numFmtId="10" fontId="4" fillId="3" borderId="36" xfId="0" applyNumberFormat="1" applyFont="1" applyFill="1" applyBorder="1"/>
    <xf numFmtId="10" fontId="4" fillId="3" borderId="45" xfId="0" applyNumberFormat="1" applyFont="1" applyFill="1" applyBorder="1"/>
    <xf numFmtId="3" fontId="5" fillId="3" borderId="77" xfId="0" applyNumberFormat="1" applyFont="1" applyFill="1" applyBorder="1"/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3" fontId="4" fillId="3" borderId="37" xfId="0" applyNumberFormat="1" applyFont="1" applyFill="1" applyBorder="1"/>
    <xf numFmtId="3" fontId="26" fillId="3" borderId="36" xfId="0" applyNumberFormat="1" applyFont="1" applyFill="1" applyBorder="1"/>
    <xf numFmtId="166" fontId="4" fillId="3" borderId="80" xfId="0" applyNumberFormat="1" applyFont="1" applyFill="1" applyBorder="1" applyAlignment="1">
      <alignment horizontal="right"/>
    </xf>
    <xf numFmtId="3" fontId="4" fillId="3" borderId="34" xfId="0" applyNumberFormat="1" applyFont="1" applyFill="1" applyBorder="1"/>
    <xf numFmtId="0" fontId="4" fillId="3" borderId="35" xfId="0" applyFont="1" applyFill="1" applyBorder="1"/>
    <xf numFmtId="0" fontId="10" fillId="3" borderId="37" xfId="0" applyFont="1" applyFill="1" applyBorder="1"/>
    <xf numFmtId="0" fontId="10" fillId="3" borderId="34" xfId="0" applyFont="1" applyFill="1" applyBorder="1"/>
    <xf numFmtId="4" fontId="10" fillId="3" borderId="35" xfId="0" applyNumberFormat="1" applyFont="1" applyFill="1" applyBorder="1"/>
    <xf numFmtId="1" fontId="10" fillId="3" borderId="36" xfId="0" applyNumberFormat="1" applyFont="1" applyFill="1" applyBorder="1"/>
    <xf numFmtId="4" fontId="10" fillId="3" borderId="37" xfId="0" applyNumberFormat="1" applyFont="1" applyFill="1" applyBorder="1"/>
    <xf numFmtId="4" fontId="26" fillId="3" borderId="36" xfId="0" applyNumberFormat="1" applyFont="1" applyFill="1" applyBorder="1"/>
    <xf numFmtId="4" fontId="10" fillId="3" borderId="80" xfId="0" applyNumberFormat="1" applyFont="1" applyFill="1" applyBorder="1"/>
    <xf numFmtId="166" fontId="4" fillId="3" borderId="45" xfId="0" applyNumberFormat="1" applyFont="1" applyFill="1" applyBorder="1"/>
    <xf numFmtId="3" fontId="5" fillId="3" borderId="45" xfId="0" applyNumberFormat="1" applyFont="1" applyFill="1" applyBorder="1"/>
    <xf numFmtId="10" fontId="5" fillId="3" borderId="45" xfId="0" applyNumberFormat="1" applyFont="1" applyFill="1" applyBorder="1"/>
    <xf numFmtId="165" fontId="4" fillId="3" borderId="77" xfId="0" applyNumberFormat="1" applyFont="1" applyFill="1" applyBorder="1"/>
    <xf numFmtId="166" fontId="4" fillId="3" borderId="77" xfId="0" applyNumberFormat="1" applyFont="1" applyFill="1" applyBorder="1"/>
    <xf numFmtId="3" fontId="10" fillId="3" borderId="41" xfId="0" applyNumberFormat="1" applyFont="1" applyFill="1" applyBorder="1"/>
    <xf numFmtId="3" fontId="10" fillId="3" borderId="37" xfId="0" applyNumberFormat="1" applyFont="1" applyFill="1" applyBorder="1"/>
    <xf numFmtId="3" fontId="26" fillId="3" borderId="41" xfId="0" applyNumberFormat="1" applyFont="1" applyFill="1" applyBorder="1"/>
    <xf numFmtId="4" fontId="10" fillId="3" borderId="77" xfId="0" applyNumberFormat="1" applyFont="1" applyFill="1" applyBorder="1"/>
    <xf numFmtId="4" fontId="10" fillId="3" borderId="77" xfId="0" applyNumberFormat="1" applyFont="1" applyFill="1" applyBorder="1" applyAlignment="1">
      <alignment horizontal="center"/>
    </xf>
    <xf numFmtId="166" fontId="5" fillId="3" borderId="45" xfId="0" applyNumberFormat="1" applyFont="1" applyFill="1" applyBorder="1"/>
    <xf numFmtId="0" fontId="4" fillId="3" borderId="77" xfId="0" applyFont="1" applyFill="1" applyBorder="1"/>
    <xf numFmtId="4" fontId="4" fillId="3" borderId="77" xfId="0" applyNumberFormat="1" applyFont="1" applyFill="1" applyBorder="1"/>
    <xf numFmtId="165" fontId="4" fillId="3" borderId="33" xfId="0" applyNumberFormat="1" applyFont="1" applyFill="1" applyBorder="1" applyAlignment="1">
      <alignment horizontal="center"/>
    </xf>
    <xf numFmtId="166" fontId="4" fillId="3" borderId="77" xfId="0" applyNumberFormat="1" applyFont="1" applyFill="1" applyBorder="1" applyAlignment="1">
      <alignment horizontal="right"/>
    </xf>
    <xf numFmtId="166" fontId="5" fillId="3" borderId="33" xfId="0" applyNumberFormat="1" applyFont="1" applyFill="1" applyBorder="1" applyAlignment="1">
      <alignment horizontal="right"/>
    </xf>
    <xf numFmtId="0" fontId="5" fillId="0" borderId="134" xfId="0" applyFont="1" applyBorder="1" applyAlignment="1">
      <alignment horizontal="center"/>
    </xf>
    <xf numFmtId="0" fontId="6" fillId="0" borderId="135" xfId="0" applyFont="1" applyBorder="1"/>
    <xf numFmtId="3" fontId="5" fillId="0" borderId="136" xfId="0" applyNumberFormat="1" applyFont="1" applyBorder="1" applyAlignment="1">
      <alignment horizontal="right"/>
    </xf>
    <xf numFmtId="3" fontId="5" fillId="0" borderId="137" xfId="0" applyNumberFormat="1" applyFont="1" applyBorder="1"/>
    <xf numFmtId="3" fontId="4" fillId="0" borderId="135" xfId="0" applyNumberFormat="1" applyFont="1" applyBorder="1" applyAlignment="1">
      <alignment horizontal="center"/>
    </xf>
    <xf numFmtId="3" fontId="5" fillId="0" borderId="135" xfId="0" applyNumberFormat="1" applyFont="1" applyBorder="1"/>
    <xf numFmtId="3" fontId="4" fillId="0" borderId="137" xfId="0" applyNumberFormat="1" applyFont="1" applyBorder="1"/>
    <xf numFmtId="0" fontId="4" fillId="0" borderId="138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3" fontId="5" fillId="0" borderId="140" xfId="0" applyNumberFormat="1" applyFont="1" applyBorder="1" applyAlignment="1">
      <alignment horizontal="right"/>
    </xf>
    <xf numFmtId="3" fontId="5" fillId="0" borderId="135" xfId="0" applyNumberFormat="1" applyFont="1" applyBorder="1" applyAlignment="1">
      <alignment horizontal="right"/>
    </xf>
    <xf numFmtId="3" fontId="5" fillId="0" borderId="142" xfId="0" applyNumberFormat="1" applyFont="1" applyBorder="1" applyAlignment="1">
      <alignment horizontal="right"/>
    </xf>
    <xf numFmtId="3" fontId="5" fillId="0" borderId="139" xfId="0" applyNumberFormat="1" applyFont="1" applyBorder="1" applyAlignment="1">
      <alignment horizontal="right"/>
    </xf>
    <xf numFmtId="3" fontId="5" fillId="0" borderId="141" xfId="0" applyNumberFormat="1" applyFont="1" applyBorder="1" applyAlignment="1">
      <alignment horizontal="right"/>
    </xf>
    <xf numFmtId="3" fontId="5" fillId="0" borderId="137" xfId="0" applyNumberFormat="1" applyFont="1" applyBorder="1" applyAlignment="1">
      <alignment horizontal="right"/>
    </xf>
    <xf numFmtId="3" fontId="29" fillId="0" borderId="140" xfId="0" applyNumberFormat="1" applyFont="1" applyBorder="1" applyAlignment="1">
      <alignment horizontal="right"/>
    </xf>
    <xf numFmtId="3" fontId="29" fillId="0" borderId="136" xfId="0" applyNumberFormat="1" applyFont="1" applyBorder="1" applyAlignment="1">
      <alignment horizontal="right"/>
    </xf>
    <xf numFmtId="3" fontId="5" fillId="0" borderId="140" xfId="0" applyNumberFormat="1" applyFont="1" applyBorder="1"/>
    <xf numFmtId="3" fontId="5" fillId="0" borderId="138" xfId="0" applyNumberFormat="1" applyFont="1" applyBorder="1"/>
    <xf numFmtId="10" fontId="9" fillId="0" borderId="140" xfId="0" applyNumberFormat="1" applyFont="1" applyBorder="1"/>
    <xf numFmtId="0" fontId="5" fillId="0" borderId="137" xfId="0" applyFont="1" applyBorder="1" applyAlignment="1">
      <alignment horizontal="center"/>
    </xf>
    <xf numFmtId="166" fontId="5" fillId="0" borderId="137" xfId="0" applyNumberFormat="1" applyFont="1" applyBorder="1"/>
    <xf numFmtId="0" fontId="5" fillId="0" borderId="139" xfId="0" applyFont="1" applyBorder="1"/>
    <xf numFmtId="0" fontId="5" fillId="0" borderId="141" xfId="0" applyFont="1" applyBorder="1"/>
    <xf numFmtId="2" fontId="5" fillId="0" borderId="141" xfId="0" applyNumberFormat="1" applyFont="1" applyBorder="1"/>
    <xf numFmtId="2" fontId="5" fillId="0" borderId="135" xfId="0" applyNumberFormat="1" applyFont="1" applyBorder="1"/>
    <xf numFmtId="2" fontId="5" fillId="0" borderId="136" xfId="0" applyNumberFormat="1" applyFont="1" applyBorder="1"/>
    <xf numFmtId="1" fontId="5" fillId="0" borderId="141" xfId="0" applyNumberFormat="1" applyFont="1" applyBorder="1"/>
    <xf numFmtId="166" fontId="5" fillId="0" borderId="137" xfId="0" applyNumberFormat="1" applyFont="1" applyBorder="1" applyAlignment="1">
      <alignment vertical="center"/>
    </xf>
    <xf numFmtId="3" fontId="5" fillId="0" borderId="135" xfId="0" applyNumberFormat="1" applyFont="1" applyBorder="1" applyAlignment="1">
      <alignment horizontal="center" vertical="center"/>
    </xf>
    <xf numFmtId="3" fontId="29" fillId="0" borderId="141" xfId="0" applyNumberFormat="1" applyFont="1" applyBorder="1"/>
    <xf numFmtId="3" fontId="29" fillId="0" borderId="142" xfId="0" applyNumberFormat="1" applyFont="1" applyBorder="1"/>
    <xf numFmtId="10" fontId="5" fillId="0" borderId="137" xfId="0" applyNumberFormat="1" applyFont="1" applyBorder="1"/>
    <xf numFmtId="3" fontId="5" fillId="0" borderId="137" xfId="0" applyNumberFormat="1" applyFont="1" applyBorder="1" applyAlignment="1">
      <alignment horizontal="center"/>
    </xf>
    <xf numFmtId="3" fontId="29" fillId="0" borderId="135" xfId="0" applyNumberFormat="1" applyFont="1" applyBorder="1"/>
    <xf numFmtId="165" fontId="5" fillId="0" borderId="137" xfId="0" applyNumberFormat="1" applyFont="1" applyBorder="1"/>
    <xf numFmtId="167" fontId="5" fillId="0" borderId="139" xfId="0" applyNumberFormat="1" applyFont="1" applyBorder="1" applyAlignment="1">
      <alignment horizontal="right"/>
    </xf>
    <xf numFmtId="0" fontId="5" fillId="0" borderId="143" xfId="0" applyFont="1" applyBorder="1" applyAlignment="1">
      <alignment horizontal="center"/>
    </xf>
    <xf numFmtId="166" fontId="5" fillId="0" borderId="139" xfId="0" applyNumberFormat="1" applyFont="1" applyBorder="1" applyAlignment="1">
      <alignment horizontal="right"/>
    </xf>
    <xf numFmtId="3" fontId="5" fillId="0" borderId="144" xfId="0" applyNumberFormat="1" applyFont="1" applyBorder="1" applyAlignment="1">
      <alignment horizontal="right"/>
    </xf>
  </cellXfs>
  <cellStyles count="3">
    <cellStyle name="normální" xfId="0" builtinId="0"/>
    <cellStyle name="Normální 2" xfId="1"/>
    <cellStyle name="Normální 2 2" xfId="2"/>
  </cellStyles>
  <dxfs count="1769">
    <dxf>
      <font>
        <b/>
        <color rgb="FFC0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48DD4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48DD4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none"/>
      </fill>
    </dxf>
    <dxf>
      <font>
        <b/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0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2" sqref="L12"/>
    </sheetView>
  </sheetViews>
  <sheetFormatPr defaultColWidth="14.44140625" defaultRowHeight="15" customHeight="1"/>
  <cols>
    <col min="1" max="1" width="6.88671875" customWidth="1"/>
    <col min="2" max="2" width="23.109375" customWidth="1"/>
    <col min="3" max="3" width="9.88671875" customWidth="1"/>
    <col min="4" max="5" width="10.109375" customWidth="1"/>
    <col min="6" max="7" width="11.33203125" customWidth="1"/>
    <col min="8" max="10" width="10.88671875" customWidth="1"/>
    <col min="11" max="11" width="11.44140625" customWidth="1"/>
    <col min="12" max="12" width="10.88671875" customWidth="1"/>
    <col min="13" max="13" width="0.5546875" customWidth="1"/>
    <col min="14" max="14" width="7.109375" hidden="1" customWidth="1"/>
    <col min="15" max="15" width="7.5546875" hidden="1" customWidth="1"/>
    <col min="16" max="16" width="7.109375" hidden="1" customWidth="1"/>
    <col min="17" max="17" width="7.5546875" hidden="1" customWidth="1"/>
    <col min="18" max="18" width="7.109375" hidden="1" customWidth="1"/>
    <col min="19" max="19" width="7.5546875" hidden="1" customWidth="1"/>
    <col min="20" max="20" width="7.109375" hidden="1" customWidth="1"/>
    <col min="21" max="21" width="7.5546875" hidden="1" customWidth="1"/>
    <col min="22" max="22" width="7.109375" hidden="1" customWidth="1"/>
    <col min="23" max="23" width="7.5546875" hidden="1" customWidth="1"/>
    <col min="24" max="24" width="7.109375" hidden="1" customWidth="1"/>
    <col min="25" max="25" width="7.5546875" hidden="1" customWidth="1"/>
    <col min="26" max="26" width="7.109375" hidden="1" customWidth="1"/>
    <col min="27" max="27" width="7.88671875" hidden="1" customWidth="1"/>
    <col min="28" max="28" width="7.5546875" hidden="1" customWidth="1"/>
    <col min="29" max="29" width="7.88671875" hidden="1" customWidth="1"/>
    <col min="30" max="30" width="7.109375" hidden="1" customWidth="1"/>
    <col min="31" max="31" width="7.88671875" hidden="1" customWidth="1"/>
    <col min="32" max="32" width="7.109375" hidden="1" customWidth="1"/>
    <col min="33" max="33" width="7.88671875" hidden="1" customWidth="1"/>
    <col min="34" max="34" width="7.109375" hidden="1" customWidth="1"/>
    <col min="35" max="35" width="7.88671875" hidden="1" customWidth="1"/>
    <col min="36" max="36" width="7.109375" hidden="1" customWidth="1"/>
    <col min="37" max="37" width="7.5546875" hidden="1" customWidth="1"/>
    <col min="38" max="43" width="7.5546875" style="423" hidden="1" customWidth="1"/>
    <col min="44" max="44" width="8.44140625" customWidth="1"/>
    <col min="45" max="45" width="7.5546875" customWidth="1"/>
    <col min="46" max="46" width="8" bestFit="1" customWidth="1"/>
    <col min="47" max="47" width="7.5546875" customWidth="1"/>
    <col min="48" max="48" width="8.109375" customWidth="1"/>
    <col min="49" max="49" width="7.5546875" customWidth="1"/>
    <col min="50" max="50" width="11.44140625" customWidth="1"/>
    <col min="51" max="51" width="10.44140625" customWidth="1"/>
    <col min="52" max="52" width="9.109375" customWidth="1"/>
    <col min="53" max="53" width="11.33203125" customWidth="1"/>
    <col min="54" max="54" width="10" customWidth="1"/>
    <col min="55" max="55" width="0.5546875" customWidth="1"/>
    <col min="56" max="56" width="8.33203125" hidden="1" customWidth="1"/>
    <col min="57" max="57" width="8.44140625" hidden="1" customWidth="1"/>
    <col min="58" max="58" width="8.33203125" hidden="1" customWidth="1"/>
    <col min="59" max="59" width="8.44140625" hidden="1" customWidth="1"/>
    <col min="60" max="60" width="8.33203125" hidden="1" customWidth="1"/>
    <col min="61" max="61" width="8.44140625" hidden="1" customWidth="1"/>
    <col min="62" max="62" width="8.33203125" hidden="1" customWidth="1"/>
    <col min="63" max="63" width="8.44140625" hidden="1" customWidth="1"/>
    <col min="64" max="64" width="8.33203125" hidden="1" customWidth="1"/>
    <col min="65" max="65" width="8.44140625" hidden="1" customWidth="1"/>
    <col min="66" max="66" width="8.33203125" hidden="1" customWidth="1"/>
    <col min="67" max="67" width="8.44140625" hidden="1" customWidth="1"/>
    <col min="68" max="69" width="8.6640625" hidden="1" customWidth="1"/>
    <col min="70" max="75" width="8.6640625" style="423" hidden="1" customWidth="1"/>
    <col min="76" max="77" width="8.6640625" hidden="1" customWidth="1"/>
    <col min="78" max="79" width="8.6640625" customWidth="1"/>
    <col min="80" max="80" width="9.109375" customWidth="1"/>
    <col min="81" max="81" width="11.33203125" customWidth="1"/>
    <col min="82" max="82" width="9.6640625" customWidth="1"/>
    <col min="83" max="83" width="0.88671875" customWidth="1"/>
    <col min="84" max="84" width="9.109375" style="424" customWidth="1"/>
    <col min="85" max="85" width="9.109375" customWidth="1"/>
    <col min="86" max="86" width="10" customWidth="1"/>
    <col min="87" max="87" width="9.109375" customWidth="1"/>
    <col min="88" max="88" width="11.33203125" customWidth="1"/>
    <col min="89" max="89" width="9.5546875" customWidth="1"/>
    <col min="90" max="90" width="0.6640625" customWidth="1"/>
    <col min="91" max="91" width="11.5546875" hidden="1" customWidth="1"/>
    <col min="92" max="94" width="9.109375" hidden="1" customWidth="1"/>
    <col min="95" max="100" width="9.109375" style="532" hidden="1" customWidth="1"/>
    <col min="101" max="101" width="9.109375" customWidth="1"/>
    <col min="102" max="102" width="9.5546875" bestFit="1" customWidth="1"/>
    <col min="103" max="103" width="10" customWidth="1"/>
    <col min="104" max="104" width="9.109375" customWidth="1"/>
    <col min="105" max="105" width="11.33203125" customWidth="1"/>
    <col min="106" max="106" width="9.109375" customWidth="1"/>
    <col min="107" max="107" width="0.88671875" customWidth="1"/>
    <col min="108" max="109" width="9.109375" customWidth="1"/>
    <col min="110" max="110" width="10.5546875" customWidth="1"/>
    <col min="111" max="111" width="9.109375" customWidth="1"/>
    <col min="112" max="112" width="11.33203125" customWidth="1"/>
    <col min="113" max="113" width="9.5546875" customWidth="1"/>
    <col min="114" max="114" width="9.109375" customWidth="1"/>
  </cols>
  <sheetData>
    <row r="1" spans="1:114" ht="23.4">
      <c r="A1" s="616" t="s">
        <v>1134</v>
      </c>
      <c r="B1" s="2"/>
      <c r="C1" s="2"/>
      <c r="D1" s="2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77"/>
      <c r="CA2" s="349"/>
      <c r="CB2" s="349"/>
      <c r="CC2" s="349"/>
      <c r="CD2" s="349"/>
      <c r="CE2" s="3"/>
      <c r="CF2" s="349"/>
      <c r="CG2" s="349"/>
      <c r="CH2" s="349"/>
      <c r="CI2" s="349"/>
      <c r="CJ2" s="349"/>
      <c r="CK2" s="349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49"/>
      <c r="CX2" s="349"/>
      <c r="CY2" s="349"/>
      <c r="CZ2" s="349"/>
      <c r="DA2" s="349"/>
      <c r="DB2" s="349"/>
      <c r="DC2" s="3"/>
      <c r="DD2" s="349"/>
      <c r="DE2" s="349"/>
      <c r="DF2" s="349"/>
      <c r="DG2" s="349"/>
      <c r="DH2" s="349"/>
      <c r="DI2" s="349"/>
      <c r="DJ2" s="3"/>
    </row>
    <row r="3" spans="1:114" ht="15" customHeight="1">
      <c r="A3" s="642" t="s">
        <v>0</v>
      </c>
      <c r="B3" s="642" t="s">
        <v>1</v>
      </c>
      <c r="C3" s="5"/>
      <c r="D3" s="630" t="s">
        <v>2</v>
      </c>
      <c r="E3" s="631"/>
      <c r="F3" s="631"/>
      <c r="G3" s="631"/>
      <c r="H3" s="633"/>
      <c r="I3" s="630" t="s">
        <v>3</v>
      </c>
      <c r="J3" s="631"/>
      <c r="K3" s="633"/>
      <c r="L3" s="642" t="s">
        <v>4</v>
      </c>
      <c r="M3" s="6"/>
      <c r="N3" s="630" t="s">
        <v>5</v>
      </c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2"/>
      <c r="AM3" s="632"/>
      <c r="AN3" s="632"/>
      <c r="AO3" s="632"/>
      <c r="AP3" s="632"/>
      <c r="AQ3" s="632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3"/>
      <c r="BC3" s="6"/>
      <c r="BD3" s="618" t="s">
        <v>6</v>
      </c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619"/>
      <c r="BQ3" s="619"/>
      <c r="BR3" s="619"/>
      <c r="BS3" s="619"/>
      <c r="BT3" s="619"/>
      <c r="BU3" s="619"/>
      <c r="BV3" s="619"/>
      <c r="BW3" s="619"/>
      <c r="BX3" s="619"/>
      <c r="BY3" s="619"/>
      <c r="BZ3" s="619"/>
      <c r="CA3" s="619"/>
      <c r="CB3" s="619"/>
      <c r="CC3" s="619"/>
      <c r="CD3" s="619"/>
      <c r="CE3" s="8"/>
      <c r="CF3" s="661" t="s">
        <v>1125</v>
      </c>
      <c r="CG3" s="631"/>
      <c r="CH3" s="631"/>
      <c r="CI3" s="631"/>
      <c r="CJ3" s="631"/>
      <c r="CK3" s="633"/>
      <c r="CL3" s="7"/>
      <c r="CM3" s="662" t="s">
        <v>7</v>
      </c>
      <c r="CN3" s="631"/>
      <c r="CO3" s="631"/>
      <c r="CP3" s="631"/>
      <c r="CQ3" s="632"/>
      <c r="CR3" s="632"/>
      <c r="CS3" s="632"/>
      <c r="CT3" s="632"/>
      <c r="CU3" s="632"/>
      <c r="CV3" s="632"/>
      <c r="CW3" s="631"/>
      <c r="CX3" s="631"/>
      <c r="CY3" s="631"/>
      <c r="CZ3" s="631"/>
      <c r="DA3" s="631"/>
      <c r="DB3" s="663"/>
      <c r="DC3" s="8"/>
      <c r="DD3" s="619" t="s">
        <v>8</v>
      </c>
      <c r="DE3" s="631"/>
      <c r="DF3" s="631"/>
      <c r="DG3" s="631"/>
      <c r="DH3" s="631"/>
      <c r="DI3" s="633"/>
      <c r="DJ3" s="3"/>
    </row>
    <row r="4" spans="1:114" ht="15.75" customHeight="1" thickBot="1">
      <c r="A4" s="649"/>
      <c r="B4" s="649"/>
      <c r="C4" s="9"/>
      <c r="D4" s="634"/>
      <c r="E4" s="635"/>
      <c r="F4" s="635"/>
      <c r="G4" s="635"/>
      <c r="H4" s="637"/>
      <c r="I4" s="634"/>
      <c r="J4" s="635"/>
      <c r="K4" s="637"/>
      <c r="L4" s="649"/>
      <c r="M4" s="10"/>
      <c r="N4" s="634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6"/>
      <c r="AM4" s="636"/>
      <c r="AN4" s="636"/>
      <c r="AO4" s="636"/>
      <c r="AP4" s="636"/>
      <c r="AQ4" s="636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7"/>
      <c r="BC4" s="10"/>
      <c r="BD4" s="620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478"/>
      <c r="CF4" s="636"/>
      <c r="CG4" s="635"/>
      <c r="CH4" s="635"/>
      <c r="CI4" s="635"/>
      <c r="CJ4" s="635"/>
      <c r="CK4" s="637"/>
      <c r="CL4" s="11"/>
      <c r="CM4" s="634"/>
      <c r="CN4" s="635"/>
      <c r="CO4" s="635"/>
      <c r="CP4" s="635"/>
      <c r="CQ4" s="636"/>
      <c r="CR4" s="636"/>
      <c r="CS4" s="636"/>
      <c r="CT4" s="636"/>
      <c r="CU4" s="636"/>
      <c r="CV4" s="636"/>
      <c r="CW4" s="635"/>
      <c r="CX4" s="635"/>
      <c r="CY4" s="635"/>
      <c r="CZ4" s="635"/>
      <c r="DA4" s="635"/>
      <c r="DB4" s="664"/>
      <c r="DC4" s="12"/>
      <c r="DD4" s="636"/>
      <c r="DE4" s="635"/>
      <c r="DF4" s="635"/>
      <c r="DG4" s="635"/>
      <c r="DH4" s="635"/>
      <c r="DI4" s="637"/>
      <c r="DJ4" s="3"/>
    </row>
    <row r="5" spans="1:114" ht="15" customHeight="1">
      <c r="A5" s="649"/>
      <c r="B5" s="649"/>
      <c r="C5" s="640" t="s">
        <v>9</v>
      </c>
      <c r="D5" s="640" t="s">
        <v>10</v>
      </c>
      <c r="E5" s="640" t="s">
        <v>11</v>
      </c>
      <c r="F5" s="642" t="s">
        <v>12</v>
      </c>
      <c r="G5" s="642" t="s">
        <v>13</v>
      </c>
      <c r="H5" s="642" t="s">
        <v>14</v>
      </c>
      <c r="I5" s="642" t="s">
        <v>15</v>
      </c>
      <c r="J5" s="642" t="s">
        <v>16</v>
      </c>
      <c r="K5" s="642" t="s">
        <v>17</v>
      </c>
      <c r="L5" s="649"/>
      <c r="M5" s="6"/>
      <c r="N5" s="647">
        <v>2007</v>
      </c>
      <c r="O5" s="648"/>
      <c r="P5" s="646">
        <v>2008</v>
      </c>
      <c r="Q5" s="623"/>
      <c r="R5" s="643">
        <v>2009</v>
      </c>
      <c r="S5" s="623"/>
      <c r="T5" s="643">
        <v>2010</v>
      </c>
      <c r="U5" s="623"/>
      <c r="V5" s="643">
        <v>2011</v>
      </c>
      <c r="W5" s="623"/>
      <c r="X5" s="643">
        <v>2012</v>
      </c>
      <c r="Y5" s="623"/>
      <c r="Z5" s="643">
        <v>2013</v>
      </c>
      <c r="AA5" s="623"/>
      <c r="AB5" s="643">
        <v>2014</v>
      </c>
      <c r="AC5" s="623"/>
      <c r="AD5" s="629">
        <v>2015</v>
      </c>
      <c r="AE5" s="623"/>
      <c r="AF5" s="629">
        <v>2016</v>
      </c>
      <c r="AG5" s="623"/>
      <c r="AH5" s="629">
        <v>2017</v>
      </c>
      <c r="AI5" s="623"/>
      <c r="AJ5" s="629">
        <v>2018</v>
      </c>
      <c r="AK5" s="623"/>
      <c r="AL5" s="629">
        <v>2019</v>
      </c>
      <c r="AM5" s="623"/>
      <c r="AN5" s="629">
        <v>2020</v>
      </c>
      <c r="AO5" s="623"/>
      <c r="AP5" s="629">
        <v>2021</v>
      </c>
      <c r="AQ5" s="623"/>
      <c r="AR5" s="638">
        <v>2022</v>
      </c>
      <c r="AS5" s="639"/>
      <c r="AT5" s="638">
        <v>2023</v>
      </c>
      <c r="AU5" s="639"/>
      <c r="AV5" s="622" t="s">
        <v>18</v>
      </c>
      <c r="AW5" s="623"/>
      <c r="AX5" s="624" t="s">
        <v>19</v>
      </c>
      <c r="AY5" s="623"/>
      <c r="AZ5" s="625" t="s">
        <v>20</v>
      </c>
      <c r="BA5" s="625" t="s">
        <v>21</v>
      </c>
      <c r="BB5" s="625" t="s">
        <v>22</v>
      </c>
      <c r="BC5" s="13"/>
      <c r="BD5" s="627">
        <v>2011</v>
      </c>
      <c r="BE5" s="623"/>
      <c r="BF5" s="628">
        <v>2012</v>
      </c>
      <c r="BG5" s="623"/>
      <c r="BH5" s="628">
        <v>2014</v>
      </c>
      <c r="BI5" s="623"/>
      <c r="BJ5" s="629">
        <v>2015</v>
      </c>
      <c r="BK5" s="623"/>
      <c r="BL5" s="629">
        <v>2016</v>
      </c>
      <c r="BM5" s="623"/>
      <c r="BN5" s="629">
        <v>2017</v>
      </c>
      <c r="BO5" s="623"/>
      <c r="BP5" s="629">
        <v>2018</v>
      </c>
      <c r="BQ5" s="623"/>
      <c r="BR5" s="629">
        <v>2019</v>
      </c>
      <c r="BS5" s="623"/>
      <c r="BT5" s="629">
        <v>2020</v>
      </c>
      <c r="BU5" s="623"/>
      <c r="BV5" s="629">
        <v>2021</v>
      </c>
      <c r="BW5" s="623"/>
      <c r="BX5" s="629">
        <v>2022</v>
      </c>
      <c r="BY5" s="623"/>
      <c r="BZ5" s="667">
        <v>2023</v>
      </c>
      <c r="CA5" s="668"/>
      <c r="CB5" s="625" t="s">
        <v>20</v>
      </c>
      <c r="CC5" s="625" t="s">
        <v>21</v>
      </c>
      <c r="CD5" s="625" t="s">
        <v>22</v>
      </c>
      <c r="CE5" s="6"/>
      <c r="CF5" s="654" t="s">
        <v>1126</v>
      </c>
      <c r="CG5" s="652" t="s">
        <v>1127</v>
      </c>
      <c r="CH5" s="660" t="s">
        <v>23</v>
      </c>
      <c r="CI5" s="660" t="s">
        <v>20</v>
      </c>
      <c r="CJ5" s="660" t="s">
        <v>21</v>
      </c>
      <c r="CK5" s="660" t="s">
        <v>22</v>
      </c>
      <c r="CL5" s="6"/>
      <c r="CM5" s="629">
        <v>2017</v>
      </c>
      <c r="CN5" s="623"/>
      <c r="CO5" s="658">
        <v>2018</v>
      </c>
      <c r="CP5" s="659"/>
      <c r="CQ5" s="658">
        <v>2019</v>
      </c>
      <c r="CR5" s="659"/>
      <c r="CS5" s="658">
        <v>2020</v>
      </c>
      <c r="CT5" s="659"/>
      <c r="CU5" s="656">
        <v>2021</v>
      </c>
      <c r="CV5" s="657"/>
      <c r="CW5" s="656">
        <v>2022</v>
      </c>
      <c r="CX5" s="657"/>
      <c r="CY5" s="650" t="s">
        <v>23</v>
      </c>
      <c r="CZ5" s="651" t="s">
        <v>20</v>
      </c>
      <c r="DA5" s="651" t="s">
        <v>21</v>
      </c>
      <c r="DB5" s="651" t="s">
        <v>22</v>
      </c>
      <c r="DC5" s="14"/>
      <c r="DD5" s="665" t="s">
        <v>24</v>
      </c>
      <c r="DE5" s="666" t="s">
        <v>25</v>
      </c>
      <c r="DF5" s="660" t="s">
        <v>23</v>
      </c>
      <c r="DG5" s="660" t="s">
        <v>20</v>
      </c>
      <c r="DH5" s="660" t="s">
        <v>21</v>
      </c>
      <c r="DI5" s="660" t="s">
        <v>22</v>
      </c>
      <c r="DJ5" s="3"/>
    </row>
    <row r="6" spans="1:114" ht="15.75" customHeight="1" thickBot="1">
      <c r="A6" s="626"/>
      <c r="B6" s="626"/>
      <c r="C6" s="641"/>
      <c r="D6" s="641"/>
      <c r="E6" s="641"/>
      <c r="F6" s="626"/>
      <c r="G6" s="626"/>
      <c r="H6" s="626"/>
      <c r="I6" s="626"/>
      <c r="J6" s="626"/>
      <c r="K6" s="626"/>
      <c r="L6" s="626"/>
      <c r="M6" s="15"/>
      <c r="N6" s="16" t="s">
        <v>26</v>
      </c>
      <c r="O6" s="17" t="s">
        <v>14</v>
      </c>
      <c r="P6" s="18" t="s">
        <v>26</v>
      </c>
      <c r="Q6" s="19" t="s">
        <v>14</v>
      </c>
      <c r="R6" s="20" t="s">
        <v>26</v>
      </c>
      <c r="S6" s="21" t="s">
        <v>14</v>
      </c>
      <c r="T6" s="22" t="s">
        <v>26</v>
      </c>
      <c r="U6" s="22" t="s">
        <v>14</v>
      </c>
      <c r="V6" s="23" t="s">
        <v>26</v>
      </c>
      <c r="W6" s="24" t="s">
        <v>14</v>
      </c>
      <c r="X6" s="25" t="s">
        <v>26</v>
      </c>
      <c r="Y6" s="26" t="s">
        <v>14</v>
      </c>
      <c r="Z6" s="27" t="s">
        <v>26</v>
      </c>
      <c r="AA6" s="28" t="s">
        <v>14</v>
      </c>
      <c r="AB6" s="25" t="s">
        <v>26</v>
      </c>
      <c r="AC6" s="28" t="s">
        <v>14</v>
      </c>
      <c r="AD6" s="29" t="s">
        <v>26</v>
      </c>
      <c r="AE6" s="29" t="s">
        <v>14</v>
      </c>
      <c r="AF6" s="25" t="s">
        <v>26</v>
      </c>
      <c r="AG6" s="26" t="s">
        <v>14</v>
      </c>
      <c r="AH6" s="22" t="s">
        <v>26</v>
      </c>
      <c r="AI6" s="22" t="s">
        <v>14</v>
      </c>
      <c r="AJ6" s="25" t="s">
        <v>26</v>
      </c>
      <c r="AK6" s="30" t="s">
        <v>14</v>
      </c>
      <c r="AL6" s="25" t="s">
        <v>26</v>
      </c>
      <c r="AM6" s="30" t="s">
        <v>14</v>
      </c>
      <c r="AN6" s="25" t="s">
        <v>26</v>
      </c>
      <c r="AO6" s="30" t="s">
        <v>14</v>
      </c>
      <c r="AP6" s="25" t="s">
        <v>26</v>
      </c>
      <c r="AQ6" s="30" t="s">
        <v>14</v>
      </c>
      <c r="AR6" s="329" t="s">
        <v>26</v>
      </c>
      <c r="AS6" s="330" t="s">
        <v>14</v>
      </c>
      <c r="AT6" s="329" t="s">
        <v>26</v>
      </c>
      <c r="AU6" s="330" t="s">
        <v>14</v>
      </c>
      <c r="AV6" s="31" t="s">
        <v>26</v>
      </c>
      <c r="AW6" s="32" t="s">
        <v>14</v>
      </c>
      <c r="AX6" s="33" t="s">
        <v>26</v>
      </c>
      <c r="AY6" s="34" t="s">
        <v>14</v>
      </c>
      <c r="AZ6" s="626"/>
      <c r="BA6" s="626"/>
      <c r="BB6" s="626"/>
      <c r="BC6" s="35"/>
      <c r="BD6" s="36" t="s">
        <v>27</v>
      </c>
      <c r="BE6" s="37" t="s">
        <v>28</v>
      </c>
      <c r="BF6" s="38" t="s">
        <v>27</v>
      </c>
      <c r="BG6" s="39" t="s">
        <v>28</v>
      </c>
      <c r="BH6" s="40" t="s">
        <v>27</v>
      </c>
      <c r="BI6" s="41" t="s">
        <v>28</v>
      </c>
      <c r="BJ6" s="38" t="s">
        <v>27</v>
      </c>
      <c r="BK6" s="42" t="s">
        <v>28</v>
      </c>
      <c r="BL6" s="40" t="s">
        <v>27</v>
      </c>
      <c r="BM6" s="37" t="s">
        <v>28</v>
      </c>
      <c r="BN6" s="38" t="s">
        <v>27</v>
      </c>
      <c r="BO6" s="42" t="s">
        <v>28</v>
      </c>
      <c r="BP6" s="38" t="s">
        <v>27</v>
      </c>
      <c r="BQ6" s="39" t="s">
        <v>28</v>
      </c>
      <c r="BR6" s="38" t="s">
        <v>27</v>
      </c>
      <c r="BS6" s="39" t="s">
        <v>28</v>
      </c>
      <c r="BT6" s="38" t="s">
        <v>27</v>
      </c>
      <c r="BU6" s="39" t="s">
        <v>28</v>
      </c>
      <c r="BV6" s="38" t="s">
        <v>27</v>
      </c>
      <c r="BW6" s="39" t="s">
        <v>28</v>
      </c>
      <c r="BX6" s="38" t="s">
        <v>27</v>
      </c>
      <c r="BY6" s="39" t="s">
        <v>28</v>
      </c>
      <c r="BZ6" s="338" t="s">
        <v>27</v>
      </c>
      <c r="CA6" s="339" t="s">
        <v>28</v>
      </c>
      <c r="CB6" s="626"/>
      <c r="CC6" s="626"/>
      <c r="CD6" s="626"/>
      <c r="CE6" s="15"/>
      <c r="CF6" s="655"/>
      <c r="CG6" s="653"/>
      <c r="CH6" s="626"/>
      <c r="CI6" s="626"/>
      <c r="CJ6" s="626"/>
      <c r="CK6" s="626"/>
      <c r="CL6" s="15"/>
      <c r="CM6" s="43" t="s">
        <v>29</v>
      </c>
      <c r="CN6" s="28" t="s">
        <v>30</v>
      </c>
      <c r="CO6" s="43" t="s">
        <v>29</v>
      </c>
      <c r="CP6" s="28" t="s">
        <v>31</v>
      </c>
      <c r="CQ6" s="43" t="s">
        <v>29</v>
      </c>
      <c r="CR6" s="28" t="s">
        <v>31</v>
      </c>
      <c r="CS6" s="43" t="s">
        <v>29</v>
      </c>
      <c r="CT6" s="28" t="s">
        <v>31</v>
      </c>
      <c r="CU6" s="346" t="s">
        <v>32</v>
      </c>
      <c r="CV6" s="347" t="s">
        <v>31</v>
      </c>
      <c r="CW6" s="346" t="s">
        <v>32</v>
      </c>
      <c r="CX6" s="347" t="s">
        <v>31</v>
      </c>
      <c r="CY6" s="626"/>
      <c r="CZ6" s="626"/>
      <c r="DA6" s="626"/>
      <c r="DB6" s="626"/>
      <c r="DC6" s="44"/>
      <c r="DD6" s="653"/>
      <c r="DE6" s="655"/>
      <c r="DF6" s="626"/>
      <c r="DG6" s="626"/>
      <c r="DH6" s="626"/>
      <c r="DI6" s="626"/>
      <c r="DJ6" s="3"/>
    </row>
    <row r="7" spans="1:114" ht="14.4">
      <c r="A7" s="45">
        <v>110</v>
      </c>
      <c r="B7" s="46" t="s">
        <v>33</v>
      </c>
      <c r="C7" s="469">
        <v>9576</v>
      </c>
      <c r="D7" s="469">
        <v>7737</v>
      </c>
      <c r="E7" s="469">
        <v>1839</v>
      </c>
      <c r="F7" s="48">
        <f t="shared" ref="F7:F20" si="0">D7*$F$23</f>
        <v>1856880</v>
      </c>
      <c r="G7" s="48">
        <f t="shared" ref="G7:G20" si="1">E7*$F$24</f>
        <v>229875</v>
      </c>
      <c r="H7" s="49">
        <f t="shared" ref="H7:H20" si="2">F7+G7</f>
        <v>2086755</v>
      </c>
      <c r="I7" s="50">
        <f t="shared" ref="I7:I20" si="3">((K7/C7)/($K$21/$C$21))-1</f>
        <v>-0.27499221513492877</v>
      </c>
      <c r="J7" s="51">
        <f t="shared" ref="J7:J20" si="4">K7/$K$21</f>
        <v>9.1816101935699557E-2</v>
      </c>
      <c r="K7" s="52">
        <f t="shared" ref="K7:K20" si="5">BB7+CD7+CK7+DB7+DI7</f>
        <v>900367.97696287639</v>
      </c>
      <c r="L7" s="52">
        <f t="shared" ref="L7:L20" si="6">H7+K7</f>
        <v>2987122.9769628765</v>
      </c>
      <c r="M7" s="53"/>
      <c r="N7" s="54">
        <v>3262</v>
      </c>
      <c r="O7" s="55">
        <v>4989</v>
      </c>
      <c r="P7" s="56">
        <v>3241</v>
      </c>
      <c r="Q7" s="57">
        <v>5000</v>
      </c>
      <c r="R7" s="56">
        <v>3207</v>
      </c>
      <c r="S7" s="57">
        <v>4964</v>
      </c>
      <c r="T7" s="58">
        <v>3311</v>
      </c>
      <c r="U7" s="59">
        <v>5074</v>
      </c>
      <c r="V7" s="58">
        <v>3243</v>
      </c>
      <c r="W7" s="59">
        <v>5066</v>
      </c>
      <c r="X7" s="58">
        <v>3379</v>
      </c>
      <c r="Y7" s="59">
        <v>5259</v>
      </c>
      <c r="Z7" s="58">
        <v>3602</v>
      </c>
      <c r="AA7" s="59">
        <v>5503</v>
      </c>
      <c r="AB7" s="58">
        <v>3820</v>
      </c>
      <c r="AC7" s="59">
        <v>5729</v>
      </c>
      <c r="AD7" s="60">
        <v>4211</v>
      </c>
      <c r="AE7" s="59">
        <v>6187</v>
      </c>
      <c r="AF7" s="61">
        <v>4578</v>
      </c>
      <c r="AG7" s="59">
        <v>6665</v>
      </c>
      <c r="AH7" s="58">
        <v>4808</v>
      </c>
      <c r="AI7" s="59">
        <v>7048</v>
      </c>
      <c r="AJ7" s="58">
        <v>5004</v>
      </c>
      <c r="AK7" s="47">
        <v>7389</v>
      </c>
      <c r="AL7" s="58">
        <v>5393</v>
      </c>
      <c r="AM7" s="47">
        <v>7872</v>
      </c>
      <c r="AN7" s="58">
        <v>5793</v>
      </c>
      <c r="AO7" s="47">
        <v>8415</v>
      </c>
      <c r="AP7" s="58">
        <v>6067</v>
      </c>
      <c r="AQ7" s="47">
        <v>8870</v>
      </c>
      <c r="AR7" s="331">
        <v>6390</v>
      </c>
      <c r="AS7" s="469">
        <v>9354</v>
      </c>
      <c r="AT7" s="331">
        <v>6449</v>
      </c>
      <c r="AU7" s="331">
        <v>9576</v>
      </c>
      <c r="AV7" s="62">
        <f t="shared" ref="AV7:AW7" si="7">AT7-AR7</f>
        <v>59</v>
      </c>
      <c r="AW7" s="63">
        <f t="shared" si="7"/>
        <v>222</v>
      </c>
      <c r="AX7" s="50">
        <f t="shared" ref="AX7:AY7" si="8">AV7/AR7</f>
        <v>9.2331768388106417E-3</v>
      </c>
      <c r="AY7" s="51">
        <f t="shared" si="8"/>
        <v>2.3733162283515075E-2</v>
      </c>
      <c r="AZ7" s="64">
        <f t="shared" ref="AZ7:AZ20" si="9">IF(AX7&gt;$AZ$24/100,100,IF(AX7*100&gt;$AZ$23,POWER(((AX7*100)-$AZ$23)*(100/($AZ$24-$AZ$23)),1),0))</f>
        <v>0</v>
      </c>
      <c r="BA7" s="65">
        <f t="shared" ref="BA7:BA20" si="10">AZ7*C7</f>
        <v>0</v>
      </c>
      <c r="BB7" s="66">
        <f t="shared" ref="BB7:BB20" si="11">$BB$21/$BA$21*BA7</f>
        <v>0</v>
      </c>
      <c r="BC7" s="67"/>
      <c r="BD7" s="68">
        <v>707</v>
      </c>
      <c r="BE7" s="69">
        <v>3.67</v>
      </c>
      <c r="BF7" s="70">
        <v>624</v>
      </c>
      <c r="BG7" s="71">
        <v>3.85</v>
      </c>
      <c r="BH7" s="72">
        <v>641</v>
      </c>
      <c r="BI7" s="73">
        <v>3.63</v>
      </c>
      <c r="BJ7" s="74">
        <v>626</v>
      </c>
      <c r="BK7" s="75">
        <v>3.6916932907348241</v>
      </c>
      <c r="BL7" s="61">
        <v>665</v>
      </c>
      <c r="BM7" s="76">
        <v>3.62</v>
      </c>
      <c r="BN7" s="77">
        <v>696</v>
      </c>
      <c r="BO7" s="78">
        <v>3.72</v>
      </c>
      <c r="BP7" s="79">
        <v>760</v>
      </c>
      <c r="BQ7" s="80">
        <v>3.86</v>
      </c>
      <c r="BR7" s="79">
        <v>724</v>
      </c>
      <c r="BS7" s="81">
        <v>3.9380000000000002</v>
      </c>
      <c r="BT7" s="79">
        <v>673</v>
      </c>
      <c r="BU7" s="81">
        <v>4.0861812778603266</v>
      </c>
      <c r="BV7" s="79">
        <v>578</v>
      </c>
      <c r="BW7" s="81">
        <v>4.25259515570934</v>
      </c>
      <c r="BX7" s="331">
        <v>744</v>
      </c>
      <c r="BY7" s="340">
        <v>4.282258064516129</v>
      </c>
      <c r="BZ7" s="331">
        <v>883</v>
      </c>
      <c r="CA7" s="340">
        <v>4.483578708946772</v>
      </c>
      <c r="CB7" s="82">
        <f t="shared" ref="CB7:CB20" si="12">IF(CA7&gt;$CB$24,100,IF(CA7&gt;$CB$23,POWER((CA7-$CB$23)*100/($CB$24-$CB$23),1),0))</f>
        <v>75.953189882974655</v>
      </c>
      <c r="CC7" s="83">
        <f t="shared" ref="CC7:CC20" si="13">CB7*C7</f>
        <v>727327.74631936534</v>
      </c>
      <c r="CD7" s="84">
        <f t="shared" ref="CD7:CD20" si="14">$CD$21/$CC$21*CC7</f>
        <v>461172.28868497757</v>
      </c>
      <c r="CE7" s="85"/>
      <c r="CF7" s="331">
        <v>306</v>
      </c>
      <c r="CG7" s="331">
        <v>410</v>
      </c>
      <c r="CH7" s="86">
        <f>CF7/CG7</f>
        <v>0.74634146341463414</v>
      </c>
      <c r="CI7" s="87">
        <f t="shared" ref="CI7:CI20" si="15">IF(CH7&gt;$CI$24/100,100,IF(CH7*100&gt;$CI$23,POWER(((CH7*100)-$CI$23)*(100/($CI$24-$CI$23)),1),0))</f>
        <v>23.170731707317103</v>
      </c>
      <c r="CJ7" s="88">
        <f t="shared" ref="CJ7:CJ20" si="16">CI7*C7</f>
        <v>221882.92682926857</v>
      </c>
      <c r="CK7" s="89">
        <f t="shared" ref="CK7:CK20" si="17">$CK$21/$CJ$21*CJ7</f>
        <v>105025.83588201959</v>
      </c>
      <c r="CL7" s="85"/>
      <c r="CM7" s="565">
        <v>62910</v>
      </c>
      <c r="CN7" s="573">
        <v>4808</v>
      </c>
      <c r="CO7" s="565">
        <v>66934</v>
      </c>
      <c r="CP7" s="573">
        <v>5004</v>
      </c>
      <c r="CQ7" s="565">
        <v>69532</v>
      </c>
      <c r="CR7" s="573">
        <v>5393</v>
      </c>
      <c r="CS7" s="565">
        <v>72989</v>
      </c>
      <c r="CT7" s="573">
        <v>5793</v>
      </c>
      <c r="CU7" s="569">
        <v>80158</v>
      </c>
      <c r="CV7" s="469">
        <v>6067</v>
      </c>
      <c r="CW7" s="569">
        <v>85323</v>
      </c>
      <c r="CX7" s="469">
        <v>6390</v>
      </c>
      <c r="CY7" s="90">
        <f t="shared" ref="CY7:CY21" si="18">CW7/CX7</f>
        <v>13.352582159624413</v>
      </c>
      <c r="CZ7" s="91">
        <f t="shared" ref="CZ7:CZ20" si="19">IF(CY7&gt;$CZ$24,100,IF(CY7&gt;$CZ$23,POWER((CY7-$CZ$23)*(100/($CZ$24-$CZ$23)),1),0))</f>
        <v>100</v>
      </c>
      <c r="DA7" s="88">
        <f t="shared" ref="DA7:DA20" si="20">CZ7*C7</f>
        <v>957600</v>
      </c>
      <c r="DB7" s="92">
        <f t="shared" ref="DB7:DB20" si="21">$DB$21/$DA$21*DA7</f>
        <v>187047.19861187812</v>
      </c>
      <c r="DC7" s="93"/>
      <c r="DD7" s="331">
        <v>204</v>
      </c>
      <c r="DE7" s="331">
        <v>509</v>
      </c>
      <c r="DF7" s="94">
        <f t="shared" ref="DF7:DF20" si="22">DE7/DD7</f>
        <v>2.4950980392156863</v>
      </c>
      <c r="DG7" s="95">
        <f t="shared" ref="DG7:DG20" si="23">IF(DF7&gt;$DG$24,100,IF(DF7&gt;$DG$23,POWER((DF7-$DG$23)*100/($DG$24-$DG$23),1),0))</f>
        <v>100</v>
      </c>
      <c r="DH7" s="96">
        <f t="shared" ref="DH7:DH20" si="24">DG7*C7</f>
        <v>957600</v>
      </c>
      <c r="DI7" s="67">
        <f t="shared" ref="DI7:DI20" si="25">$DI$21/$DH$21*DH7</f>
        <v>147122.6537840011</v>
      </c>
      <c r="DJ7" s="3"/>
    </row>
    <row r="8" spans="1:114" ht="14.4">
      <c r="A8" s="97">
        <v>210</v>
      </c>
      <c r="B8" s="98" t="s">
        <v>34</v>
      </c>
      <c r="C8" s="470">
        <v>10139</v>
      </c>
      <c r="D8" s="470">
        <v>8173</v>
      </c>
      <c r="E8" s="470">
        <v>1966</v>
      </c>
      <c r="F8" s="100">
        <f t="shared" si="0"/>
        <v>1961520</v>
      </c>
      <c r="G8" s="100">
        <f t="shared" si="1"/>
        <v>245750</v>
      </c>
      <c r="H8" s="101">
        <f t="shared" si="2"/>
        <v>2207270</v>
      </c>
      <c r="I8" s="102">
        <f t="shared" si="3"/>
        <v>9.7179731920262302E-2</v>
      </c>
      <c r="J8" s="103">
        <f t="shared" si="4"/>
        <v>0.14711770550736677</v>
      </c>
      <c r="K8" s="104">
        <f t="shared" si="5"/>
        <v>1442667.1149233952</v>
      </c>
      <c r="L8" s="104">
        <f t="shared" si="6"/>
        <v>3649937.1149233952</v>
      </c>
      <c r="M8" s="105"/>
      <c r="N8" s="106">
        <v>3646</v>
      </c>
      <c r="O8" s="107">
        <v>5644</v>
      </c>
      <c r="P8" s="108">
        <v>3650</v>
      </c>
      <c r="Q8" s="109">
        <v>5786</v>
      </c>
      <c r="R8" s="110">
        <v>3712</v>
      </c>
      <c r="S8" s="109">
        <v>5776</v>
      </c>
      <c r="T8" s="111">
        <v>3836</v>
      </c>
      <c r="U8" s="112">
        <v>5972</v>
      </c>
      <c r="V8" s="111">
        <v>3934</v>
      </c>
      <c r="W8" s="112">
        <v>6090</v>
      </c>
      <c r="X8" s="111">
        <v>4017</v>
      </c>
      <c r="Y8" s="112">
        <v>6166</v>
      </c>
      <c r="Z8" s="111">
        <v>4268</v>
      </c>
      <c r="AA8" s="112">
        <v>6429</v>
      </c>
      <c r="AB8" s="111">
        <v>4564</v>
      </c>
      <c r="AC8" s="112">
        <v>6777</v>
      </c>
      <c r="AD8" s="113">
        <v>4910</v>
      </c>
      <c r="AE8" s="112">
        <v>7183</v>
      </c>
      <c r="AF8" s="114">
        <v>5126</v>
      </c>
      <c r="AG8" s="112">
        <v>7435</v>
      </c>
      <c r="AH8" s="111">
        <v>5386</v>
      </c>
      <c r="AI8" s="112">
        <v>7734</v>
      </c>
      <c r="AJ8" s="111">
        <v>5615</v>
      </c>
      <c r="AK8" s="99">
        <v>8030</v>
      </c>
      <c r="AL8" s="111">
        <v>6192</v>
      </c>
      <c r="AM8" s="99">
        <v>8738</v>
      </c>
      <c r="AN8" s="111">
        <v>6467</v>
      </c>
      <c r="AO8" s="99">
        <v>9150</v>
      </c>
      <c r="AP8" s="111">
        <v>6423</v>
      </c>
      <c r="AQ8" s="99">
        <v>9290</v>
      </c>
      <c r="AR8" s="332">
        <v>6750</v>
      </c>
      <c r="AS8" s="470">
        <v>9787</v>
      </c>
      <c r="AT8" s="332">
        <v>6964</v>
      </c>
      <c r="AU8" s="332">
        <v>10139</v>
      </c>
      <c r="AV8" s="111">
        <f t="shared" ref="AV8:AW8" si="26">AT8-AR8</f>
        <v>214</v>
      </c>
      <c r="AW8" s="99">
        <f t="shared" si="26"/>
        <v>352</v>
      </c>
      <c r="AX8" s="102">
        <f t="shared" ref="AX8:AY8" si="27">AV8/AR8</f>
        <v>3.1703703703703706E-2</v>
      </c>
      <c r="AY8" s="103">
        <f t="shared" si="27"/>
        <v>3.5966077449678141E-2</v>
      </c>
      <c r="AZ8" s="115">
        <f t="shared" si="9"/>
        <v>54.25925925925926</v>
      </c>
      <c r="BA8" s="116">
        <f t="shared" si="10"/>
        <v>550134.62962962966</v>
      </c>
      <c r="BB8" s="117">
        <f t="shared" si="11"/>
        <v>407180.6499869072</v>
      </c>
      <c r="BC8" s="118"/>
      <c r="BD8" s="119">
        <v>837</v>
      </c>
      <c r="BE8" s="120">
        <v>3.49</v>
      </c>
      <c r="BF8" s="114">
        <v>859</v>
      </c>
      <c r="BG8" s="121">
        <v>3.75</v>
      </c>
      <c r="BH8" s="110">
        <v>801</v>
      </c>
      <c r="BI8" s="122">
        <v>3.73</v>
      </c>
      <c r="BJ8" s="110">
        <v>413</v>
      </c>
      <c r="BK8" s="123">
        <v>3.8470982142857144</v>
      </c>
      <c r="BL8" s="114">
        <v>919</v>
      </c>
      <c r="BM8" s="124">
        <v>3.62</v>
      </c>
      <c r="BN8" s="125">
        <v>909</v>
      </c>
      <c r="BO8" s="126">
        <v>3.97</v>
      </c>
      <c r="BP8" s="127">
        <v>940</v>
      </c>
      <c r="BQ8" s="128">
        <v>4.0199999999999996</v>
      </c>
      <c r="BR8" s="127">
        <v>900</v>
      </c>
      <c r="BS8" s="128">
        <v>4.0655555555555551</v>
      </c>
      <c r="BT8" s="127">
        <v>1008</v>
      </c>
      <c r="BU8" s="128">
        <v>4.058531746031746</v>
      </c>
      <c r="BV8" s="127">
        <v>937</v>
      </c>
      <c r="BW8" s="128">
        <v>3.9391675560000001</v>
      </c>
      <c r="BX8" s="332">
        <v>990</v>
      </c>
      <c r="BY8" s="341">
        <v>4.595959595959596</v>
      </c>
      <c r="BZ8" s="332">
        <v>1147</v>
      </c>
      <c r="CA8" s="341">
        <v>4.4184829991281607</v>
      </c>
      <c r="CB8" s="129">
        <f t="shared" si="12"/>
        <v>68.720333236462295</v>
      </c>
      <c r="CC8" s="130">
        <f t="shared" si="13"/>
        <v>696755.45868449123</v>
      </c>
      <c r="CD8" s="131">
        <f t="shared" si="14"/>
        <v>441787.50386099872</v>
      </c>
      <c r="CE8" s="132"/>
      <c r="CF8" s="332">
        <v>418</v>
      </c>
      <c r="CG8" s="332">
        <v>498</v>
      </c>
      <c r="CH8" s="133">
        <f>CF8/CG8</f>
        <v>0.8393574297188755</v>
      </c>
      <c r="CI8" s="134">
        <f t="shared" si="15"/>
        <v>69.678714859437747</v>
      </c>
      <c r="CJ8" s="135">
        <f t="shared" si="16"/>
        <v>706472.48995983927</v>
      </c>
      <c r="CK8" s="117">
        <f t="shared" si="17"/>
        <v>334400.96020896896</v>
      </c>
      <c r="CL8" s="132"/>
      <c r="CM8" s="566">
        <v>56229</v>
      </c>
      <c r="CN8" s="574">
        <v>5386</v>
      </c>
      <c r="CO8" s="566">
        <v>57790</v>
      </c>
      <c r="CP8" s="574">
        <v>5615</v>
      </c>
      <c r="CQ8" s="566">
        <v>62951</v>
      </c>
      <c r="CR8" s="574">
        <v>6192</v>
      </c>
      <c r="CS8" s="566">
        <v>56493</v>
      </c>
      <c r="CT8" s="574">
        <v>6467</v>
      </c>
      <c r="CU8" s="570">
        <v>65398</v>
      </c>
      <c r="CV8" s="470">
        <v>6423</v>
      </c>
      <c r="CW8" s="570">
        <v>69351</v>
      </c>
      <c r="CX8" s="470">
        <v>6750</v>
      </c>
      <c r="CY8" s="136">
        <f t="shared" si="18"/>
        <v>10.274222222222223</v>
      </c>
      <c r="CZ8" s="137">
        <f t="shared" si="19"/>
        <v>75.807407407407439</v>
      </c>
      <c r="DA8" s="135">
        <f t="shared" si="20"/>
        <v>768611.30370370403</v>
      </c>
      <c r="DB8" s="138">
        <f t="shared" si="21"/>
        <v>150132.1963024241</v>
      </c>
      <c r="DC8" s="139"/>
      <c r="DD8" s="332">
        <v>249</v>
      </c>
      <c r="DE8" s="332">
        <v>538</v>
      </c>
      <c r="DF8" s="140">
        <f t="shared" si="22"/>
        <v>2.1606425702811247</v>
      </c>
      <c r="DG8" s="141">
        <f t="shared" si="23"/>
        <v>70.080321285140599</v>
      </c>
      <c r="DH8" s="142">
        <f t="shared" si="24"/>
        <v>710544.37751004053</v>
      </c>
      <c r="DI8" s="143">
        <f t="shared" si="25"/>
        <v>109165.80456409595</v>
      </c>
      <c r="DJ8" s="3"/>
    </row>
    <row r="9" spans="1:114" ht="14.4">
      <c r="A9" s="144">
        <v>310</v>
      </c>
      <c r="B9" s="145" t="s">
        <v>35</v>
      </c>
      <c r="C9" s="471">
        <v>4358</v>
      </c>
      <c r="D9" s="471">
        <v>3436</v>
      </c>
      <c r="E9" s="471">
        <v>922</v>
      </c>
      <c r="F9" s="147">
        <f t="shared" si="0"/>
        <v>824640</v>
      </c>
      <c r="G9" s="147">
        <f t="shared" si="1"/>
        <v>115250</v>
      </c>
      <c r="H9" s="148">
        <f t="shared" si="2"/>
        <v>939890</v>
      </c>
      <c r="I9" s="149">
        <f t="shared" si="3"/>
        <v>-0.18371332387668471</v>
      </c>
      <c r="J9" s="150">
        <f t="shared" si="4"/>
        <v>4.7045921239772637E-2</v>
      </c>
      <c r="K9" s="151">
        <f t="shared" si="5"/>
        <v>461342.18332067085</v>
      </c>
      <c r="L9" s="151">
        <f t="shared" si="6"/>
        <v>1401232.1833206709</v>
      </c>
      <c r="M9" s="152"/>
      <c r="N9" s="153">
        <v>1883</v>
      </c>
      <c r="O9" s="154">
        <v>2850</v>
      </c>
      <c r="P9" s="155">
        <v>1817</v>
      </c>
      <c r="Q9" s="156">
        <v>2797</v>
      </c>
      <c r="R9" s="157">
        <v>1855</v>
      </c>
      <c r="S9" s="156">
        <v>2849</v>
      </c>
      <c r="T9" s="158">
        <v>1938</v>
      </c>
      <c r="U9" s="159">
        <v>2949</v>
      </c>
      <c r="V9" s="158">
        <v>1893</v>
      </c>
      <c r="W9" s="159">
        <v>2905</v>
      </c>
      <c r="X9" s="158">
        <v>1962</v>
      </c>
      <c r="Y9" s="159">
        <v>2976</v>
      </c>
      <c r="Z9" s="158">
        <v>2062</v>
      </c>
      <c r="AA9" s="159">
        <v>3118</v>
      </c>
      <c r="AB9" s="158">
        <v>2202</v>
      </c>
      <c r="AC9" s="159">
        <v>3321</v>
      </c>
      <c r="AD9" s="160">
        <v>2332</v>
      </c>
      <c r="AE9" s="159">
        <v>3489</v>
      </c>
      <c r="AF9" s="161">
        <v>2389</v>
      </c>
      <c r="AG9" s="159">
        <v>3586</v>
      </c>
      <c r="AH9" s="158">
        <v>2451</v>
      </c>
      <c r="AI9" s="159">
        <v>3643</v>
      </c>
      <c r="AJ9" s="158">
        <v>2518</v>
      </c>
      <c r="AK9" s="146">
        <v>3735</v>
      </c>
      <c r="AL9" s="158">
        <v>2620</v>
      </c>
      <c r="AM9" s="146">
        <v>3871</v>
      </c>
      <c r="AN9" s="158">
        <v>2767</v>
      </c>
      <c r="AO9" s="146">
        <v>4061</v>
      </c>
      <c r="AP9" s="158">
        <v>2741</v>
      </c>
      <c r="AQ9" s="146">
        <v>4088</v>
      </c>
      <c r="AR9" s="333">
        <v>2946</v>
      </c>
      <c r="AS9" s="471">
        <v>4346</v>
      </c>
      <c r="AT9" s="333">
        <v>2930</v>
      </c>
      <c r="AU9" s="333">
        <v>4358</v>
      </c>
      <c r="AV9" s="158">
        <f t="shared" ref="AV9:AW9" si="28">AT9-AR9</f>
        <v>-16</v>
      </c>
      <c r="AW9" s="146">
        <f t="shared" si="28"/>
        <v>12</v>
      </c>
      <c r="AX9" s="149">
        <f t="shared" ref="AX9:AY9" si="29">AV9/AR9</f>
        <v>-5.4310930074677527E-3</v>
      </c>
      <c r="AY9" s="150">
        <f t="shared" si="29"/>
        <v>2.7611596870685687E-3</v>
      </c>
      <c r="AZ9" s="64">
        <f t="shared" si="9"/>
        <v>0</v>
      </c>
      <c r="BA9" s="65">
        <f t="shared" si="10"/>
        <v>0</v>
      </c>
      <c r="BB9" s="162">
        <f t="shared" si="11"/>
        <v>0</v>
      </c>
      <c r="BC9" s="163"/>
      <c r="BD9" s="164">
        <v>425</v>
      </c>
      <c r="BE9" s="165">
        <v>3.73</v>
      </c>
      <c r="BF9" s="161">
        <v>379</v>
      </c>
      <c r="BG9" s="166">
        <v>4.2300000000000004</v>
      </c>
      <c r="BH9" s="157">
        <v>413</v>
      </c>
      <c r="BI9" s="167">
        <v>3.82</v>
      </c>
      <c r="BJ9" s="157">
        <v>399</v>
      </c>
      <c r="BK9" s="168">
        <v>3.6992481203007519</v>
      </c>
      <c r="BL9" s="161">
        <v>468</v>
      </c>
      <c r="BM9" s="169">
        <v>3.82</v>
      </c>
      <c r="BN9" s="170">
        <v>484</v>
      </c>
      <c r="BO9" s="171">
        <v>4.0199999999999996</v>
      </c>
      <c r="BP9" s="172">
        <v>458</v>
      </c>
      <c r="BQ9" s="81">
        <v>3.66</v>
      </c>
      <c r="BR9" s="172">
        <v>442</v>
      </c>
      <c r="BS9" s="81">
        <v>4.04751131221719</v>
      </c>
      <c r="BT9" s="172">
        <v>419</v>
      </c>
      <c r="BU9" s="81">
        <v>3.9594272076372317</v>
      </c>
      <c r="BV9" s="172">
        <v>367</v>
      </c>
      <c r="BW9" s="81">
        <v>4.0844686650000002</v>
      </c>
      <c r="BX9" s="333">
        <v>429</v>
      </c>
      <c r="BY9" s="342">
        <v>4.7738927738927739</v>
      </c>
      <c r="BZ9" s="333">
        <v>541</v>
      </c>
      <c r="CA9" s="342">
        <v>4.4584103512014783</v>
      </c>
      <c r="CB9" s="82">
        <f t="shared" si="12"/>
        <v>73.15670568905314</v>
      </c>
      <c r="CC9" s="173">
        <f t="shared" si="13"/>
        <v>318816.92339289357</v>
      </c>
      <c r="CD9" s="174">
        <f t="shared" si="14"/>
        <v>202150.31115840873</v>
      </c>
      <c r="CE9" s="175"/>
      <c r="CF9" s="333">
        <v>163</v>
      </c>
      <c r="CG9" s="333">
        <v>192</v>
      </c>
      <c r="CH9" s="508">
        <f>CF9/CG9</f>
        <v>0.84895833333333337</v>
      </c>
      <c r="CI9" s="176">
        <f t="shared" si="15"/>
        <v>74.479166666666714</v>
      </c>
      <c r="CJ9" s="177">
        <f t="shared" si="16"/>
        <v>324580.20833333355</v>
      </c>
      <c r="CK9" s="162">
        <f t="shared" si="17"/>
        <v>153636.46125507884</v>
      </c>
      <c r="CL9" s="175"/>
      <c r="CM9" s="567">
        <v>23558</v>
      </c>
      <c r="CN9" s="575">
        <v>2451</v>
      </c>
      <c r="CO9" s="567">
        <v>24514</v>
      </c>
      <c r="CP9" s="575">
        <v>2518</v>
      </c>
      <c r="CQ9" s="567">
        <v>25894</v>
      </c>
      <c r="CR9" s="575">
        <v>2620</v>
      </c>
      <c r="CS9" s="567">
        <v>24899</v>
      </c>
      <c r="CT9" s="575">
        <v>2767</v>
      </c>
      <c r="CU9" s="571">
        <v>27285</v>
      </c>
      <c r="CV9" s="471">
        <v>2741</v>
      </c>
      <c r="CW9" s="571">
        <v>28336</v>
      </c>
      <c r="CX9" s="471">
        <v>2946</v>
      </c>
      <c r="CY9" s="178">
        <f t="shared" si="18"/>
        <v>9.6184657162253906</v>
      </c>
      <c r="CZ9" s="179">
        <f t="shared" si="19"/>
        <v>53.948857207513022</v>
      </c>
      <c r="DA9" s="177">
        <f t="shared" si="20"/>
        <v>235109.11971034174</v>
      </c>
      <c r="DB9" s="180">
        <f t="shared" si="21"/>
        <v>45923.66563275284</v>
      </c>
      <c r="DC9" s="181"/>
      <c r="DD9" s="333">
        <v>96</v>
      </c>
      <c r="DE9" s="333">
        <v>222</v>
      </c>
      <c r="DF9" s="182">
        <f t="shared" si="22"/>
        <v>2.3125</v>
      </c>
      <c r="DG9" s="95">
        <f t="shared" si="23"/>
        <v>89.0625</v>
      </c>
      <c r="DH9" s="183">
        <f t="shared" si="24"/>
        <v>388134.375</v>
      </c>
      <c r="DI9" s="67">
        <f t="shared" si="25"/>
        <v>59631.745274430512</v>
      </c>
      <c r="DJ9" s="3"/>
    </row>
    <row r="10" spans="1:114" ht="14.4">
      <c r="A10" s="97">
        <v>320</v>
      </c>
      <c r="B10" s="98" t="s">
        <v>36</v>
      </c>
      <c r="C10" s="470">
        <v>4224</v>
      </c>
      <c r="D10" s="470">
        <v>3339</v>
      </c>
      <c r="E10" s="470">
        <v>885</v>
      </c>
      <c r="F10" s="100">
        <f t="shared" si="0"/>
        <v>801360</v>
      </c>
      <c r="G10" s="100">
        <f t="shared" si="1"/>
        <v>110625</v>
      </c>
      <c r="H10" s="101">
        <f t="shared" si="2"/>
        <v>911985</v>
      </c>
      <c r="I10" s="102">
        <f t="shared" si="3"/>
        <v>8.1033902865416563E-2</v>
      </c>
      <c r="J10" s="103">
        <f t="shared" si="4"/>
        <v>6.0388642540547766E-2</v>
      </c>
      <c r="K10" s="104">
        <f t="shared" si="5"/>
        <v>592183.7103675449</v>
      </c>
      <c r="L10" s="104">
        <f t="shared" si="6"/>
        <v>1504168.710367545</v>
      </c>
      <c r="M10" s="105"/>
      <c r="N10" s="106">
        <v>1794</v>
      </c>
      <c r="O10" s="107">
        <v>2693</v>
      </c>
      <c r="P10" s="108">
        <v>1666</v>
      </c>
      <c r="Q10" s="109">
        <v>2575</v>
      </c>
      <c r="R10" s="110">
        <v>1602</v>
      </c>
      <c r="S10" s="109">
        <v>2558</v>
      </c>
      <c r="T10" s="111">
        <v>1662</v>
      </c>
      <c r="U10" s="112">
        <v>2621</v>
      </c>
      <c r="V10" s="111">
        <v>1678</v>
      </c>
      <c r="W10" s="112">
        <v>2641</v>
      </c>
      <c r="X10" s="111">
        <v>1682</v>
      </c>
      <c r="Y10" s="112">
        <v>2668</v>
      </c>
      <c r="Z10" s="111">
        <v>1737</v>
      </c>
      <c r="AA10" s="112">
        <v>2764</v>
      </c>
      <c r="AB10" s="111">
        <v>1904</v>
      </c>
      <c r="AC10" s="112">
        <v>2963</v>
      </c>
      <c r="AD10" s="113">
        <v>2081</v>
      </c>
      <c r="AE10" s="112">
        <v>3162</v>
      </c>
      <c r="AF10" s="114">
        <v>2204</v>
      </c>
      <c r="AG10" s="112">
        <v>3293</v>
      </c>
      <c r="AH10" s="111">
        <v>2282</v>
      </c>
      <c r="AI10" s="112">
        <v>3377</v>
      </c>
      <c r="AJ10" s="111">
        <v>2393</v>
      </c>
      <c r="AK10" s="99">
        <v>3534</v>
      </c>
      <c r="AL10" s="111">
        <v>2553</v>
      </c>
      <c r="AM10" s="99">
        <v>3754</v>
      </c>
      <c r="AN10" s="111">
        <v>2682</v>
      </c>
      <c r="AO10" s="99">
        <v>3952</v>
      </c>
      <c r="AP10" s="111">
        <v>2588</v>
      </c>
      <c r="AQ10" s="99">
        <v>3929</v>
      </c>
      <c r="AR10" s="332">
        <v>2770</v>
      </c>
      <c r="AS10" s="470">
        <v>4140</v>
      </c>
      <c r="AT10" s="332">
        <v>2824</v>
      </c>
      <c r="AU10" s="332">
        <v>4224</v>
      </c>
      <c r="AV10" s="111">
        <f t="shared" ref="AV10:AW10" si="30">AT10-AR10</f>
        <v>54</v>
      </c>
      <c r="AW10" s="99">
        <f t="shared" si="30"/>
        <v>84</v>
      </c>
      <c r="AX10" s="102">
        <f t="shared" ref="AX10:AY10" si="31">AV10/AR10</f>
        <v>1.9494584837545126E-2</v>
      </c>
      <c r="AY10" s="103">
        <f t="shared" si="31"/>
        <v>2.0289855072463767E-2</v>
      </c>
      <c r="AZ10" s="115">
        <f t="shared" si="9"/>
        <v>23.736462093862816</v>
      </c>
      <c r="BA10" s="116">
        <f t="shared" si="10"/>
        <v>100262.81588447653</v>
      </c>
      <c r="BB10" s="117">
        <f t="shared" si="11"/>
        <v>74209.250504451353</v>
      </c>
      <c r="BC10" s="118"/>
      <c r="BD10" s="184">
        <v>310</v>
      </c>
      <c r="BE10" s="120">
        <v>4.03</v>
      </c>
      <c r="BF10" s="114">
        <v>337</v>
      </c>
      <c r="BG10" s="121">
        <v>3.68</v>
      </c>
      <c r="BH10" s="110">
        <v>299</v>
      </c>
      <c r="BI10" s="122">
        <v>3.9</v>
      </c>
      <c r="BJ10" s="110">
        <v>308</v>
      </c>
      <c r="BK10" s="123">
        <v>3.8149350649350651</v>
      </c>
      <c r="BL10" s="114">
        <v>361</v>
      </c>
      <c r="BM10" s="124">
        <v>3.73</v>
      </c>
      <c r="BN10" s="125">
        <v>379</v>
      </c>
      <c r="BO10" s="126">
        <v>3.78</v>
      </c>
      <c r="BP10" s="127">
        <v>366</v>
      </c>
      <c r="BQ10" s="128">
        <v>3.99</v>
      </c>
      <c r="BR10" s="127">
        <v>328</v>
      </c>
      <c r="BS10" s="128">
        <v>4.100609756097561</v>
      </c>
      <c r="BT10" s="127">
        <v>351</v>
      </c>
      <c r="BU10" s="128">
        <v>4.1225071225071224</v>
      </c>
      <c r="BV10" s="127">
        <v>385</v>
      </c>
      <c r="BW10" s="128">
        <v>3.9740259739999999</v>
      </c>
      <c r="BX10" s="332">
        <v>373</v>
      </c>
      <c r="BY10" s="341">
        <v>4.8042895442359246</v>
      </c>
      <c r="BZ10" s="332">
        <v>405</v>
      </c>
      <c r="CA10" s="341">
        <v>4.6395061728395062</v>
      </c>
      <c r="CB10" s="129">
        <f t="shared" si="12"/>
        <v>93.278463648834006</v>
      </c>
      <c r="CC10" s="130">
        <f t="shared" si="13"/>
        <v>394008.23045267485</v>
      </c>
      <c r="CD10" s="131">
        <f t="shared" si="14"/>
        <v>249826.40675829825</v>
      </c>
      <c r="CE10" s="132"/>
      <c r="CF10" s="332">
        <v>144</v>
      </c>
      <c r="CG10" s="332">
        <v>172</v>
      </c>
      <c r="CH10" s="133">
        <f t="shared" ref="CH10:CH19" si="32">CF10/CG10</f>
        <v>0.83720930232558144</v>
      </c>
      <c r="CI10" s="134">
        <f t="shared" si="15"/>
        <v>68.604651162790731</v>
      </c>
      <c r="CJ10" s="135">
        <f t="shared" si="16"/>
        <v>289786.04651162802</v>
      </c>
      <c r="CK10" s="117">
        <f t="shared" si="17"/>
        <v>137167.02856208608</v>
      </c>
      <c r="CL10" s="132"/>
      <c r="CM10" s="566">
        <v>18866</v>
      </c>
      <c r="CN10" s="574">
        <v>2282</v>
      </c>
      <c r="CO10" s="566">
        <v>26443</v>
      </c>
      <c r="CP10" s="574">
        <v>2393</v>
      </c>
      <c r="CQ10" s="566">
        <v>27195</v>
      </c>
      <c r="CR10" s="574">
        <v>2553</v>
      </c>
      <c r="CS10" s="566">
        <v>23694</v>
      </c>
      <c r="CT10" s="574">
        <v>2682</v>
      </c>
      <c r="CU10" s="570">
        <v>28174</v>
      </c>
      <c r="CV10" s="470">
        <v>2588</v>
      </c>
      <c r="CW10" s="570">
        <v>29424</v>
      </c>
      <c r="CX10" s="470">
        <v>2770</v>
      </c>
      <c r="CY10" s="136">
        <f t="shared" si="18"/>
        <v>10.622382671480144</v>
      </c>
      <c r="CZ10" s="137">
        <f t="shared" si="19"/>
        <v>87.412755716004824</v>
      </c>
      <c r="DA10" s="135">
        <f t="shared" si="20"/>
        <v>369231.4801444044</v>
      </c>
      <c r="DB10" s="138">
        <f t="shared" si="21"/>
        <v>72121.672932673493</v>
      </c>
      <c r="DC10" s="139"/>
      <c r="DD10" s="332">
        <v>86</v>
      </c>
      <c r="DE10" s="332">
        <v>200</v>
      </c>
      <c r="DF10" s="140">
        <f t="shared" si="22"/>
        <v>2.3255813953488373</v>
      </c>
      <c r="DG10" s="141">
        <f t="shared" si="23"/>
        <v>90.697674418604677</v>
      </c>
      <c r="DH10" s="142">
        <f t="shared" si="24"/>
        <v>383106.97674418613</v>
      </c>
      <c r="DI10" s="143">
        <f t="shared" si="25"/>
        <v>58859.351610035781</v>
      </c>
      <c r="DJ10" s="3"/>
    </row>
    <row r="11" spans="1:114" ht="14.4">
      <c r="A11" s="144">
        <v>410</v>
      </c>
      <c r="B11" s="145" t="s">
        <v>37</v>
      </c>
      <c r="C11" s="471">
        <v>866</v>
      </c>
      <c r="D11" s="471">
        <v>618</v>
      </c>
      <c r="E11" s="471">
        <v>248</v>
      </c>
      <c r="F11" s="147">
        <f t="shared" si="0"/>
        <v>148320</v>
      </c>
      <c r="G11" s="147">
        <f t="shared" si="1"/>
        <v>31000</v>
      </c>
      <c r="H11" s="148">
        <f t="shared" si="2"/>
        <v>179320</v>
      </c>
      <c r="I11" s="149">
        <f t="shared" si="3"/>
        <v>-0.28250029427964496</v>
      </c>
      <c r="J11" s="150">
        <f t="shared" si="4"/>
        <v>8.2173476843725116E-3</v>
      </c>
      <c r="K11" s="151">
        <f t="shared" si="5"/>
        <v>80581.03703597057</v>
      </c>
      <c r="L11" s="151">
        <f t="shared" si="6"/>
        <v>259901.03703597057</v>
      </c>
      <c r="M11" s="152"/>
      <c r="N11" s="153">
        <v>437</v>
      </c>
      <c r="O11" s="154">
        <v>731</v>
      </c>
      <c r="P11" s="155">
        <v>438</v>
      </c>
      <c r="Q11" s="156">
        <v>729</v>
      </c>
      <c r="R11" s="157">
        <v>448</v>
      </c>
      <c r="S11" s="156">
        <v>744</v>
      </c>
      <c r="T11" s="158">
        <v>410</v>
      </c>
      <c r="U11" s="159">
        <v>708</v>
      </c>
      <c r="V11" s="158">
        <v>432</v>
      </c>
      <c r="W11" s="159">
        <v>740</v>
      </c>
      <c r="X11" s="158">
        <v>429</v>
      </c>
      <c r="Y11" s="159">
        <v>740</v>
      </c>
      <c r="Z11" s="158">
        <v>407</v>
      </c>
      <c r="AA11" s="159">
        <v>707</v>
      </c>
      <c r="AB11" s="158">
        <v>414</v>
      </c>
      <c r="AC11" s="159">
        <v>716</v>
      </c>
      <c r="AD11" s="160">
        <v>412</v>
      </c>
      <c r="AE11" s="159">
        <v>707</v>
      </c>
      <c r="AF11" s="161">
        <v>418</v>
      </c>
      <c r="AG11" s="159">
        <v>713</v>
      </c>
      <c r="AH11" s="158">
        <v>447</v>
      </c>
      <c r="AI11" s="159">
        <v>736</v>
      </c>
      <c r="AJ11" s="158">
        <v>451</v>
      </c>
      <c r="AK11" s="146">
        <v>732</v>
      </c>
      <c r="AL11" s="158">
        <v>490</v>
      </c>
      <c r="AM11" s="146">
        <v>781</v>
      </c>
      <c r="AN11" s="158">
        <v>556</v>
      </c>
      <c r="AO11" s="146">
        <v>850</v>
      </c>
      <c r="AP11" s="158">
        <v>533</v>
      </c>
      <c r="AQ11" s="146">
        <v>847</v>
      </c>
      <c r="AR11" s="333">
        <v>526</v>
      </c>
      <c r="AS11" s="471">
        <v>851</v>
      </c>
      <c r="AT11" s="333">
        <v>535</v>
      </c>
      <c r="AU11" s="333">
        <v>866</v>
      </c>
      <c r="AV11" s="158">
        <f t="shared" ref="AV11:AW11" si="33">AT11-AR11</f>
        <v>9</v>
      </c>
      <c r="AW11" s="146">
        <f t="shared" si="33"/>
        <v>15</v>
      </c>
      <c r="AX11" s="149">
        <f t="shared" ref="AX11:AY11" si="34">AV11/AR11</f>
        <v>1.7110266159695818E-2</v>
      </c>
      <c r="AY11" s="150">
        <f t="shared" si="34"/>
        <v>1.7626321974148061E-2</v>
      </c>
      <c r="AZ11" s="64">
        <f t="shared" si="9"/>
        <v>17.775665399239543</v>
      </c>
      <c r="BA11" s="65">
        <f t="shared" si="10"/>
        <v>15393.726235741444</v>
      </c>
      <c r="BB11" s="162">
        <f t="shared" si="11"/>
        <v>11393.624608960843</v>
      </c>
      <c r="BC11" s="163"/>
      <c r="BD11" s="164">
        <v>91</v>
      </c>
      <c r="BE11" s="165">
        <v>3.07</v>
      </c>
      <c r="BF11" s="161">
        <v>122</v>
      </c>
      <c r="BG11" s="166">
        <v>3.49</v>
      </c>
      <c r="BH11" s="157">
        <v>107</v>
      </c>
      <c r="BI11" s="167">
        <v>3.75</v>
      </c>
      <c r="BJ11" s="157">
        <v>113</v>
      </c>
      <c r="BK11" s="168">
        <v>3.7345132743362832</v>
      </c>
      <c r="BL11" s="161">
        <v>114</v>
      </c>
      <c r="BM11" s="169">
        <v>3.71</v>
      </c>
      <c r="BN11" s="170">
        <v>98</v>
      </c>
      <c r="BO11" s="171">
        <v>3.6</v>
      </c>
      <c r="BP11" s="172">
        <v>97</v>
      </c>
      <c r="BQ11" s="81">
        <v>4</v>
      </c>
      <c r="BR11" s="172">
        <v>92</v>
      </c>
      <c r="BS11" s="81">
        <v>3.5760000000000001</v>
      </c>
      <c r="BT11" s="172">
        <v>89</v>
      </c>
      <c r="BU11" s="81">
        <v>3.9438202247191012</v>
      </c>
      <c r="BV11" s="172">
        <v>103</v>
      </c>
      <c r="BW11" s="81">
        <v>3.9611650489999999</v>
      </c>
      <c r="BX11" s="333">
        <v>112</v>
      </c>
      <c r="BY11" s="342">
        <v>4.1339285714285712</v>
      </c>
      <c r="BZ11" s="333">
        <v>117</v>
      </c>
      <c r="CA11" s="342">
        <v>4.1196581196581192</v>
      </c>
      <c r="CB11" s="82">
        <f t="shared" si="12"/>
        <v>35.517568850902144</v>
      </c>
      <c r="CC11" s="173">
        <f t="shared" si="13"/>
        <v>30758.214624881257</v>
      </c>
      <c r="CD11" s="174">
        <f t="shared" si="14"/>
        <v>19502.674421816653</v>
      </c>
      <c r="CE11" s="175"/>
      <c r="CF11" s="333">
        <v>48</v>
      </c>
      <c r="CG11" s="333">
        <v>52</v>
      </c>
      <c r="CH11" s="508">
        <f t="shared" si="32"/>
        <v>0.92307692307692313</v>
      </c>
      <c r="CI11" s="176">
        <f t="shared" si="15"/>
        <v>100</v>
      </c>
      <c r="CJ11" s="177">
        <f t="shared" si="16"/>
        <v>86600</v>
      </c>
      <c r="CK11" s="162">
        <f t="shared" si="17"/>
        <v>40991.1547380181</v>
      </c>
      <c r="CL11" s="175"/>
      <c r="CM11" s="567">
        <v>4412</v>
      </c>
      <c r="CN11" s="575">
        <v>447</v>
      </c>
      <c r="CO11" s="567">
        <v>4963</v>
      </c>
      <c r="CP11" s="575">
        <v>451</v>
      </c>
      <c r="CQ11" s="567">
        <v>5504</v>
      </c>
      <c r="CR11" s="575">
        <v>490</v>
      </c>
      <c r="CS11" s="567">
        <v>4960</v>
      </c>
      <c r="CT11" s="575">
        <v>556</v>
      </c>
      <c r="CU11" s="571">
        <v>4863</v>
      </c>
      <c r="CV11" s="471">
        <v>533</v>
      </c>
      <c r="CW11" s="571">
        <v>5019</v>
      </c>
      <c r="CX11" s="471">
        <v>526</v>
      </c>
      <c r="CY11" s="178">
        <f t="shared" si="18"/>
        <v>9.5418250950570336</v>
      </c>
      <c r="CZ11" s="179">
        <f t="shared" si="19"/>
        <v>51.394169835234457</v>
      </c>
      <c r="DA11" s="177">
        <f t="shared" si="20"/>
        <v>44507.35107731304</v>
      </c>
      <c r="DB11" s="180">
        <f t="shared" si="21"/>
        <v>8693.5832671749795</v>
      </c>
      <c r="DC11" s="181"/>
      <c r="DD11" s="333">
        <v>26</v>
      </c>
      <c r="DE11" s="333">
        <v>38</v>
      </c>
      <c r="DF11" s="182">
        <f t="shared" si="22"/>
        <v>1.4615384615384615</v>
      </c>
      <c r="DG11" s="95">
        <f t="shared" si="23"/>
        <v>0</v>
      </c>
      <c r="DH11" s="183">
        <f t="shared" si="24"/>
        <v>0</v>
      </c>
      <c r="DI11" s="67">
        <f t="shared" si="25"/>
        <v>0</v>
      </c>
      <c r="DJ11" s="3"/>
    </row>
    <row r="12" spans="1:114" ht="14.4">
      <c r="A12" s="97">
        <v>420</v>
      </c>
      <c r="B12" s="98" t="s">
        <v>38</v>
      </c>
      <c r="C12" s="470">
        <v>2396</v>
      </c>
      <c r="D12" s="470">
        <v>1858</v>
      </c>
      <c r="E12" s="470">
        <v>538</v>
      </c>
      <c r="F12" s="100">
        <f t="shared" si="0"/>
        <v>445920</v>
      </c>
      <c r="G12" s="100">
        <f t="shared" si="1"/>
        <v>67250</v>
      </c>
      <c r="H12" s="101">
        <f t="shared" si="2"/>
        <v>513170</v>
      </c>
      <c r="I12" s="102">
        <f t="shared" si="3"/>
        <v>-0.52629066510447087</v>
      </c>
      <c r="J12" s="103">
        <f t="shared" si="4"/>
        <v>1.5010349354092281E-2</v>
      </c>
      <c r="K12" s="104">
        <f t="shared" si="5"/>
        <v>147194.63793959326</v>
      </c>
      <c r="L12" s="104">
        <f t="shared" si="6"/>
        <v>660364.63793959329</v>
      </c>
      <c r="M12" s="105"/>
      <c r="N12" s="106">
        <v>1084</v>
      </c>
      <c r="O12" s="107">
        <v>1643</v>
      </c>
      <c r="P12" s="108">
        <v>966</v>
      </c>
      <c r="Q12" s="109">
        <v>1526</v>
      </c>
      <c r="R12" s="110">
        <v>1025</v>
      </c>
      <c r="S12" s="109">
        <v>1559</v>
      </c>
      <c r="T12" s="111">
        <v>1083</v>
      </c>
      <c r="U12" s="112">
        <v>1619</v>
      </c>
      <c r="V12" s="111">
        <v>1083</v>
      </c>
      <c r="W12" s="112">
        <v>1639</v>
      </c>
      <c r="X12" s="111">
        <v>1093</v>
      </c>
      <c r="Y12" s="112">
        <v>1648</v>
      </c>
      <c r="Z12" s="111">
        <v>1140</v>
      </c>
      <c r="AA12" s="112">
        <v>1681</v>
      </c>
      <c r="AB12" s="111">
        <v>1229</v>
      </c>
      <c r="AC12" s="112">
        <v>1776</v>
      </c>
      <c r="AD12" s="113">
        <v>1161</v>
      </c>
      <c r="AE12" s="112">
        <v>1725</v>
      </c>
      <c r="AF12" s="114">
        <v>1236</v>
      </c>
      <c r="AG12" s="112">
        <v>1820</v>
      </c>
      <c r="AH12" s="111">
        <v>1215</v>
      </c>
      <c r="AI12" s="112">
        <v>1835</v>
      </c>
      <c r="AJ12" s="111">
        <v>1381</v>
      </c>
      <c r="AK12" s="99">
        <v>2015</v>
      </c>
      <c r="AL12" s="111">
        <v>1471</v>
      </c>
      <c r="AM12" s="99">
        <v>2149</v>
      </c>
      <c r="AN12" s="111">
        <v>1598</v>
      </c>
      <c r="AO12" s="99">
        <v>2297</v>
      </c>
      <c r="AP12" s="111">
        <v>1467</v>
      </c>
      <c r="AQ12" s="99">
        <v>2174</v>
      </c>
      <c r="AR12" s="332">
        <v>1613</v>
      </c>
      <c r="AS12" s="470">
        <v>2369</v>
      </c>
      <c r="AT12" s="332">
        <v>1636</v>
      </c>
      <c r="AU12" s="332">
        <v>2396</v>
      </c>
      <c r="AV12" s="111">
        <f t="shared" ref="AV12:AW12" si="35">AT12-AR12</f>
        <v>23</v>
      </c>
      <c r="AW12" s="99">
        <f t="shared" si="35"/>
        <v>27</v>
      </c>
      <c r="AX12" s="102">
        <f t="shared" ref="AX12:AY12" si="36">AV12/AR12</f>
        <v>1.425914445133292E-2</v>
      </c>
      <c r="AY12" s="103">
        <f t="shared" si="36"/>
        <v>1.1397214014352047E-2</v>
      </c>
      <c r="AZ12" s="115">
        <f t="shared" si="9"/>
        <v>10.647861128332304</v>
      </c>
      <c r="BA12" s="116">
        <f t="shared" si="10"/>
        <v>25512.2752634842</v>
      </c>
      <c r="BB12" s="117">
        <f t="shared" si="11"/>
        <v>18882.841153671849</v>
      </c>
      <c r="BC12" s="118"/>
      <c r="BD12" s="184">
        <v>274</v>
      </c>
      <c r="BE12" s="120">
        <v>3.06</v>
      </c>
      <c r="BF12" s="114">
        <v>281</v>
      </c>
      <c r="BG12" s="121">
        <v>3.26</v>
      </c>
      <c r="BH12" s="110">
        <v>271</v>
      </c>
      <c r="BI12" s="122">
        <v>3.32</v>
      </c>
      <c r="BJ12" s="110">
        <v>338</v>
      </c>
      <c r="BK12" s="123">
        <v>3.5384615384615383</v>
      </c>
      <c r="BL12" s="114">
        <v>286</v>
      </c>
      <c r="BM12" s="124">
        <v>3.59</v>
      </c>
      <c r="BN12" s="125">
        <v>329</v>
      </c>
      <c r="BO12" s="126">
        <v>3.4</v>
      </c>
      <c r="BP12" s="127">
        <v>255</v>
      </c>
      <c r="BQ12" s="128">
        <v>3.4</v>
      </c>
      <c r="BR12" s="127">
        <v>285</v>
      </c>
      <c r="BS12" s="128">
        <v>3.54</v>
      </c>
      <c r="BT12" s="127">
        <v>304</v>
      </c>
      <c r="BU12" s="128">
        <v>3.3026315789473686</v>
      </c>
      <c r="BV12" s="127">
        <v>357</v>
      </c>
      <c r="BW12" s="128">
        <v>3.5126050420000001</v>
      </c>
      <c r="BX12" s="332">
        <v>256</v>
      </c>
      <c r="BY12" s="341">
        <v>4.2265625</v>
      </c>
      <c r="BZ12" s="332">
        <v>329</v>
      </c>
      <c r="CA12" s="341">
        <v>3.905775075987842</v>
      </c>
      <c r="CB12" s="129">
        <f t="shared" si="12"/>
        <v>11.75278622087135</v>
      </c>
      <c r="CC12" s="130">
        <f t="shared" si="13"/>
        <v>28159.675785207754</v>
      </c>
      <c r="CD12" s="131">
        <f t="shared" si="14"/>
        <v>17855.034674820341</v>
      </c>
      <c r="CE12" s="132"/>
      <c r="CF12" s="332">
        <v>108</v>
      </c>
      <c r="CG12" s="332">
        <v>136</v>
      </c>
      <c r="CH12" s="133">
        <f t="shared" si="32"/>
        <v>0.79411764705882348</v>
      </c>
      <c r="CI12" s="134">
        <f t="shared" si="15"/>
        <v>47.05882352941174</v>
      </c>
      <c r="CJ12" s="135">
        <f t="shared" si="16"/>
        <v>112752.94117647053</v>
      </c>
      <c r="CK12" s="117">
        <f t="shared" si="17"/>
        <v>53370.360957636913</v>
      </c>
      <c r="CL12" s="132"/>
      <c r="CM12" s="566">
        <v>13296</v>
      </c>
      <c r="CN12" s="574">
        <v>1215</v>
      </c>
      <c r="CO12" s="566">
        <v>14622</v>
      </c>
      <c r="CP12" s="574">
        <v>1381</v>
      </c>
      <c r="CQ12" s="566">
        <v>15957</v>
      </c>
      <c r="CR12" s="574">
        <v>1471</v>
      </c>
      <c r="CS12" s="566">
        <v>14063</v>
      </c>
      <c r="CT12" s="574">
        <v>1598</v>
      </c>
      <c r="CU12" s="570">
        <v>16447</v>
      </c>
      <c r="CV12" s="470">
        <v>1467</v>
      </c>
      <c r="CW12" s="570">
        <v>17925</v>
      </c>
      <c r="CX12" s="470">
        <v>1613</v>
      </c>
      <c r="CY12" s="136">
        <f t="shared" si="18"/>
        <v>11.112833230006199</v>
      </c>
      <c r="CZ12" s="137">
        <f t="shared" si="19"/>
        <v>100</v>
      </c>
      <c r="DA12" s="135">
        <f t="shared" si="20"/>
        <v>239600</v>
      </c>
      <c r="DB12" s="138">
        <f t="shared" si="21"/>
        <v>46800.86548392439</v>
      </c>
      <c r="DC12" s="139"/>
      <c r="DD12" s="332">
        <v>68</v>
      </c>
      <c r="DE12" s="332">
        <v>124</v>
      </c>
      <c r="DF12" s="140">
        <f t="shared" si="22"/>
        <v>1.8235294117647058</v>
      </c>
      <c r="DG12" s="141">
        <f t="shared" si="23"/>
        <v>27.941176470588225</v>
      </c>
      <c r="DH12" s="142">
        <f t="shared" si="24"/>
        <v>66947.058823529384</v>
      </c>
      <c r="DI12" s="143">
        <f t="shared" si="25"/>
        <v>10285.535669539755</v>
      </c>
      <c r="DJ12" s="3"/>
    </row>
    <row r="13" spans="1:114" ht="14.4">
      <c r="A13" s="144">
        <v>510</v>
      </c>
      <c r="B13" s="145" t="s">
        <v>39</v>
      </c>
      <c r="C13" s="471">
        <v>3111</v>
      </c>
      <c r="D13" s="471">
        <v>2354</v>
      </c>
      <c r="E13" s="471">
        <v>757</v>
      </c>
      <c r="F13" s="147">
        <f t="shared" si="0"/>
        <v>564960</v>
      </c>
      <c r="G13" s="147">
        <f t="shared" si="1"/>
        <v>94625</v>
      </c>
      <c r="H13" s="148">
        <f t="shared" si="2"/>
        <v>659585</v>
      </c>
      <c r="I13" s="149">
        <f t="shared" si="3"/>
        <v>-0.31771542100893357</v>
      </c>
      <c r="J13" s="150">
        <f t="shared" si="4"/>
        <v>2.8070982281838359E-2</v>
      </c>
      <c r="K13" s="151">
        <f t="shared" si="5"/>
        <v>275269.94716198614</v>
      </c>
      <c r="L13" s="151">
        <f t="shared" si="6"/>
        <v>934854.94716198614</v>
      </c>
      <c r="M13" s="152"/>
      <c r="N13" s="153">
        <v>1367</v>
      </c>
      <c r="O13" s="154">
        <v>2140</v>
      </c>
      <c r="P13" s="155">
        <v>1372</v>
      </c>
      <c r="Q13" s="156">
        <v>2152</v>
      </c>
      <c r="R13" s="157">
        <v>1301</v>
      </c>
      <c r="S13" s="156">
        <v>2066</v>
      </c>
      <c r="T13" s="158">
        <v>1296</v>
      </c>
      <c r="U13" s="159">
        <v>2048</v>
      </c>
      <c r="V13" s="158">
        <v>1251</v>
      </c>
      <c r="W13" s="159">
        <v>2042</v>
      </c>
      <c r="X13" s="158">
        <v>1280</v>
      </c>
      <c r="Y13" s="159">
        <v>2094</v>
      </c>
      <c r="Z13" s="158">
        <v>1337</v>
      </c>
      <c r="AA13" s="159">
        <v>2152</v>
      </c>
      <c r="AB13" s="158">
        <v>1352</v>
      </c>
      <c r="AC13" s="159">
        <v>2191</v>
      </c>
      <c r="AD13" s="160">
        <v>1405</v>
      </c>
      <c r="AE13" s="159">
        <v>2255</v>
      </c>
      <c r="AF13" s="161">
        <v>1566</v>
      </c>
      <c r="AG13" s="159">
        <v>2412</v>
      </c>
      <c r="AH13" s="158">
        <v>1615</v>
      </c>
      <c r="AI13" s="159">
        <v>2485</v>
      </c>
      <c r="AJ13" s="158">
        <v>1686</v>
      </c>
      <c r="AK13" s="146">
        <v>2607</v>
      </c>
      <c r="AL13" s="158">
        <v>1803</v>
      </c>
      <c r="AM13" s="146">
        <v>2746</v>
      </c>
      <c r="AN13" s="158">
        <v>1878</v>
      </c>
      <c r="AO13" s="146">
        <v>2859</v>
      </c>
      <c r="AP13" s="158">
        <v>1885</v>
      </c>
      <c r="AQ13" s="146">
        <v>2906</v>
      </c>
      <c r="AR13" s="333">
        <v>1990</v>
      </c>
      <c r="AS13" s="471">
        <v>3076</v>
      </c>
      <c r="AT13" s="333">
        <v>1997</v>
      </c>
      <c r="AU13" s="333">
        <v>3111</v>
      </c>
      <c r="AV13" s="158">
        <f t="shared" ref="AV13:AW13" si="37">AT13-AR13</f>
        <v>7</v>
      </c>
      <c r="AW13" s="146">
        <f t="shared" si="37"/>
        <v>35</v>
      </c>
      <c r="AX13" s="149">
        <f t="shared" ref="AX13:AY13" si="38">AV13/AR13</f>
        <v>3.5175879396984926E-3</v>
      </c>
      <c r="AY13" s="150">
        <f t="shared" si="38"/>
        <v>1.1378413524057216E-2</v>
      </c>
      <c r="AZ13" s="64">
        <f t="shared" si="9"/>
        <v>0</v>
      </c>
      <c r="BA13" s="65">
        <f t="shared" si="10"/>
        <v>0</v>
      </c>
      <c r="BB13" s="162">
        <f t="shared" si="11"/>
        <v>0</v>
      </c>
      <c r="BC13" s="163"/>
      <c r="BD13" s="164">
        <v>287</v>
      </c>
      <c r="BE13" s="165">
        <v>3.86</v>
      </c>
      <c r="BF13" s="161">
        <v>275</v>
      </c>
      <c r="BG13" s="166">
        <v>3.78</v>
      </c>
      <c r="BH13" s="157">
        <v>251</v>
      </c>
      <c r="BI13" s="167">
        <v>3.82</v>
      </c>
      <c r="BJ13" s="157">
        <v>273</v>
      </c>
      <c r="BK13" s="168">
        <v>4.1062271062271058</v>
      </c>
      <c r="BL13" s="161">
        <v>259</v>
      </c>
      <c r="BM13" s="169">
        <v>3.85</v>
      </c>
      <c r="BN13" s="170">
        <v>279</v>
      </c>
      <c r="BO13" s="171">
        <v>3.69</v>
      </c>
      <c r="BP13" s="172">
        <v>295</v>
      </c>
      <c r="BQ13" s="81">
        <v>3.85</v>
      </c>
      <c r="BR13" s="172">
        <v>305</v>
      </c>
      <c r="BS13" s="81">
        <v>4.1409836065573771</v>
      </c>
      <c r="BT13" s="172">
        <v>305</v>
      </c>
      <c r="BU13" s="81">
        <v>3.9836065573770494</v>
      </c>
      <c r="BV13" s="172">
        <v>257</v>
      </c>
      <c r="BW13" s="81">
        <v>3.8832684820000001</v>
      </c>
      <c r="BX13" s="333">
        <v>255</v>
      </c>
      <c r="BY13" s="342">
        <v>4.6941176470588237</v>
      </c>
      <c r="BZ13" s="333">
        <v>280</v>
      </c>
      <c r="CA13" s="342">
        <v>4.4142857142857146</v>
      </c>
      <c r="CB13" s="82">
        <f t="shared" si="12"/>
        <v>68.253968253968281</v>
      </c>
      <c r="CC13" s="173">
        <f t="shared" si="13"/>
        <v>212338.09523809532</v>
      </c>
      <c r="CD13" s="174">
        <f t="shared" si="14"/>
        <v>134635.92699647005</v>
      </c>
      <c r="CE13" s="175"/>
      <c r="CF13" s="333">
        <v>112</v>
      </c>
      <c r="CG13" s="333">
        <v>146</v>
      </c>
      <c r="CH13" s="508">
        <f t="shared" si="32"/>
        <v>0.76712328767123283</v>
      </c>
      <c r="CI13" s="176">
        <f t="shared" si="15"/>
        <v>33.561643835616408</v>
      </c>
      <c r="CJ13" s="177">
        <f t="shared" si="16"/>
        <v>104410.27397260265</v>
      </c>
      <c r="CK13" s="162">
        <f t="shared" si="17"/>
        <v>49421.451462469042</v>
      </c>
      <c r="CL13" s="175"/>
      <c r="CM13" s="567">
        <v>16787</v>
      </c>
      <c r="CN13" s="575">
        <v>1615</v>
      </c>
      <c r="CO13" s="567">
        <v>16938</v>
      </c>
      <c r="CP13" s="575">
        <v>1686</v>
      </c>
      <c r="CQ13" s="567">
        <v>19671</v>
      </c>
      <c r="CR13" s="575">
        <v>1803</v>
      </c>
      <c r="CS13" s="567">
        <v>19871</v>
      </c>
      <c r="CT13" s="575">
        <v>1878</v>
      </c>
      <c r="CU13" s="571">
        <v>21816</v>
      </c>
      <c r="CV13" s="471">
        <v>1885</v>
      </c>
      <c r="CW13" s="571">
        <v>23588</v>
      </c>
      <c r="CX13" s="471">
        <v>1990</v>
      </c>
      <c r="CY13" s="178">
        <f t="shared" si="18"/>
        <v>11.853266331658292</v>
      </c>
      <c r="CZ13" s="179">
        <f t="shared" si="19"/>
        <v>100</v>
      </c>
      <c r="DA13" s="177">
        <f t="shared" si="20"/>
        <v>311100</v>
      </c>
      <c r="DB13" s="180">
        <f t="shared" si="21"/>
        <v>60766.90005028747</v>
      </c>
      <c r="DC13" s="181"/>
      <c r="DD13" s="333">
        <v>73</v>
      </c>
      <c r="DE13" s="333">
        <v>154</v>
      </c>
      <c r="DF13" s="182">
        <f t="shared" si="22"/>
        <v>2.1095890410958904</v>
      </c>
      <c r="DG13" s="95">
        <f t="shared" si="23"/>
        <v>63.698630136986296</v>
      </c>
      <c r="DH13" s="183">
        <f t="shared" si="24"/>
        <v>198166.43835616438</v>
      </c>
      <c r="DI13" s="67">
        <f t="shared" si="25"/>
        <v>30445.668652759574</v>
      </c>
      <c r="DJ13" s="3"/>
    </row>
    <row r="14" spans="1:114" ht="14.4">
      <c r="A14" s="97">
        <v>520</v>
      </c>
      <c r="B14" s="98" t="s">
        <v>40</v>
      </c>
      <c r="C14" s="470">
        <v>5037</v>
      </c>
      <c r="D14" s="470">
        <v>3891</v>
      </c>
      <c r="E14" s="470">
        <v>1146</v>
      </c>
      <c r="F14" s="100">
        <f t="shared" si="0"/>
        <v>933840</v>
      </c>
      <c r="G14" s="100">
        <f t="shared" si="1"/>
        <v>143250</v>
      </c>
      <c r="H14" s="101">
        <f t="shared" si="2"/>
        <v>1077090</v>
      </c>
      <c r="I14" s="102">
        <f t="shared" si="3"/>
        <v>-0.15616925453741215</v>
      </c>
      <c r="J14" s="103">
        <f t="shared" si="4"/>
        <v>5.6210744758249748E-2</v>
      </c>
      <c r="K14" s="104">
        <f t="shared" si="5"/>
        <v>551214.36735579628</v>
      </c>
      <c r="L14" s="104">
        <f t="shared" si="6"/>
        <v>1628304.3673557963</v>
      </c>
      <c r="M14" s="105"/>
      <c r="N14" s="106">
        <v>2015</v>
      </c>
      <c r="O14" s="107">
        <v>3219</v>
      </c>
      <c r="P14" s="108">
        <v>2042</v>
      </c>
      <c r="Q14" s="109">
        <v>3347</v>
      </c>
      <c r="R14" s="110">
        <v>2121</v>
      </c>
      <c r="S14" s="109">
        <v>3447</v>
      </c>
      <c r="T14" s="111">
        <v>2070</v>
      </c>
      <c r="U14" s="112">
        <v>3431</v>
      </c>
      <c r="V14" s="111">
        <v>2095</v>
      </c>
      <c r="W14" s="112">
        <v>3440</v>
      </c>
      <c r="X14" s="111">
        <v>2212</v>
      </c>
      <c r="Y14" s="112">
        <v>3550</v>
      </c>
      <c r="Z14" s="111">
        <v>2233</v>
      </c>
      <c r="AA14" s="112">
        <v>3558</v>
      </c>
      <c r="AB14" s="111">
        <v>2310</v>
      </c>
      <c r="AC14" s="112">
        <v>3629</v>
      </c>
      <c r="AD14" s="113">
        <v>2441</v>
      </c>
      <c r="AE14" s="112">
        <v>3795</v>
      </c>
      <c r="AF14" s="114">
        <v>2499</v>
      </c>
      <c r="AG14" s="112">
        <v>3909</v>
      </c>
      <c r="AH14" s="111">
        <v>2636</v>
      </c>
      <c r="AI14" s="112">
        <v>4051</v>
      </c>
      <c r="AJ14" s="111">
        <v>2654</v>
      </c>
      <c r="AK14" s="99">
        <v>4091</v>
      </c>
      <c r="AL14" s="111">
        <v>2812</v>
      </c>
      <c r="AM14" s="99">
        <v>4247</v>
      </c>
      <c r="AN14" s="111">
        <v>3062</v>
      </c>
      <c r="AO14" s="99">
        <v>4601</v>
      </c>
      <c r="AP14" s="111">
        <v>2970</v>
      </c>
      <c r="AQ14" s="99">
        <v>4616</v>
      </c>
      <c r="AR14" s="332">
        <v>3238</v>
      </c>
      <c r="AS14" s="470">
        <v>4907</v>
      </c>
      <c r="AT14" s="332">
        <v>3329</v>
      </c>
      <c r="AU14" s="332">
        <v>5037</v>
      </c>
      <c r="AV14" s="111">
        <f t="shared" ref="AV14:AW14" si="39">AT14-AR14</f>
        <v>91</v>
      </c>
      <c r="AW14" s="99">
        <f t="shared" si="39"/>
        <v>130</v>
      </c>
      <c r="AX14" s="102">
        <f t="shared" ref="AX14:AY14" si="40">AV14/AR14</f>
        <v>2.8103767757875233E-2</v>
      </c>
      <c r="AY14" s="103">
        <f t="shared" si="40"/>
        <v>2.6492765437130628E-2</v>
      </c>
      <c r="AZ14" s="115">
        <f t="shared" si="9"/>
        <v>45.259419394688081</v>
      </c>
      <c r="BA14" s="116">
        <f t="shared" si="10"/>
        <v>227971.69549104385</v>
      </c>
      <c r="BB14" s="117">
        <f t="shared" si="11"/>
        <v>168732.6304311257</v>
      </c>
      <c r="BC14" s="118"/>
      <c r="BD14" s="184">
        <v>399</v>
      </c>
      <c r="BE14" s="120">
        <v>3.48</v>
      </c>
      <c r="BF14" s="114">
        <v>436</v>
      </c>
      <c r="BG14" s="121">
        <v>3.75</v>
      </c>
      <c r="BH14" s="110">
        <v>419</v>
      </c>
      <c r="BI14" s="122">
        <v>3.94</v>
      </c>
      <c r="BJ14" s="110">
        <v>395</v>
      </c>
      <c r="BK14" s="123">
        <v>3.8841309823677581</v>
      </c>
      <c r="BL14" s="114">
        <v>453</v>
      </c>
      <c r="BM14" s="124">
        <v>3.83</v>
      </c>
      <c r="BN14" s="125">
        <v>440</v>
      </c>
      <c r="BO14" s="126">
        <v>3.98</v>
      </c>
      <c r="BP14" s="127">
        <v>458</v>
      </c>
      <c r="BQ14" s="128">
        <v>4.21</v>
      </c>
      <c r="BR14" s="127">
        <v>434</v>
      </c>
      <c r="BS14" s="128">
        <v>4.1221198156682028</v>
      </c>
      <c r="BT14" s="127">
        <v>395</v>
      </c>
      <c r="BU14" s="128">
        <v>4.0784810126582283</v>
      </c>
      <c r="BV14" s="127">
        <v>455</v>
      </c>
      <c r="BW14" s="128">
        <v>4.2923076919999996</v>
      </c>
      <c r="BX14" s="332">
        <v>389</v>
      </c>
      <c r="BY14" s="341">
        <v>4.5089974293059125</v>
      </c>
      <c r="BZ14" s="332">
        <v>495</v>
      </c>
      <c r="CA14" s="341">
        <v>4.2969696969696969</v>
      </c>
      <c r="CB14" s="129">
        <f t="shared" si="12"/>
        <v>55.218855218855204</v>
      </c>
      <c r="CC14" s="130">
        <f t="shared" si="13"/>
        <v>278137.37373737368</v>
      </c>
      <c r="CD14" s="131">
        <f t="shared" si="14"/>
        <v>176356.87606364369</v>
      </c>
      <c r="CE14" s="132"/>
      <c r="CF14" s="332">
        <v>168</v>
      </c>
      <c r="CG14" s="332">
        <v>220</v>
      </c>
      <c r="CH14" s="133">
        <f t="shared" si="32"/>
        <v>0.76363636363636367</v>
      </c>
      <c r="CI14" s="134">
        <f t="shared" si="15"/>
        <v>31.81818181818187</v>
      </c>
      <c r="CJ14" s="135">
        <f t="shared" si="16"/>
        <v>160268.18181818209</v>
      </c>
      <c r="CK14" s="117">
        <f t="shared" si="17"/>
        <v>75861.175987181545</v>
      </c>
      <c r="CL14" s="132"/>
      <c r="CM14" s="566">
        <v>26284</v>
      </c>
      <c r="CN14" s="574">
        <v>2636</v>
      </c>
      <c r="CO14" s="566">
        <v>25961</v>
      </c>
      <c r="CP14" s="574">
        <v>2654</v>
      </c>
      <c r="CQ14" s="566">
        <v>29679</v>
      </c>
      <c r="CR14" s="574">
        <v>2812</v>
      </c>
      <c r="CS14" s="566">
        <v>26667</v>
      </c>
      <c r="CT14" s="574">
        <v>3062</v>
      </c>
      <c r="CU14" s="570">
        <v>31110</v>
      </c>
      <c r="CV14" s="470">
        <v>2970</v>
      </c>
      <c r="CW14" s="570">
        <v>33052</v>
      </c>
      <c r="CX14" s="470">
        <v>3238</v>
      </c>
      <c r="CY14" s="136">
        <f t="shared" si="18"/>
        <v>10.207535515750463</v>
      </c>
      <c r="CZ14" s="137">
        <f t="shared" si="19"/>
        <v>73.584517191682096</v>
      </c>
      <c r="DA14" s="135">
        <f t="shared" si="20"/>
        <v>370645.21309450275</v>
      </c>
      <c r="DB14" s="138">
        <f t="shared" si="21"/>
        <v>72397.816194892803</v>
      </c>
      <c r="DC14" s="139"/>
      <c r="DD14" s="332">
        <v>111</v>
      </c>
      <c r="DE14" s="332">
        <v>244</v>
      </c>
      <c r="DF14" s="140">
        <f t="shared" si="22"/>
        <v>2.1981981981981984</v>
      </c>
      <c r="DG14" s="141">
        <f t="shared" si="23"/>
        <v>74.774774774774798</v>
      </c>
      <c r="DH14" s="142">
        <f t="shared" si="24"/>
        <v>376640.54054054065</v>
      </c>
      <c r="DI14" s="143">
        <f t="shared" si="25"/>
        <v>57865.868678952582</v>
      </c>
      <c r="DJ14" s="3"/>
    </row>
    <row r="15" spans="1:114" ht="14.4">
      <c r="A15" s="144">
        <v>530</v>
      </c>
      <c r="B15" s="145" t="s">
        <v>41</v>
      </c>
      <c r="C15" s="471">
        <v>5295</v>
      </c>
      <c r="D15" s="471">
        <v>4009</v>
      </c>
      <c r="E15" s="471">
        <v>1286</v>
      </c>
      <c r="F15" s="147">
        <f t="shared" si="0"/>
        <v>962160</v>
      </c>
      <c r="G15" s="147">
        <f t="shared" si="1"/>
        <v>160750</v>
      </c>
      <c r="H15" s="148">
        <f t="shared" si="2"/>
        <v>1122910</v>
      </c>
      <c r="I15" s="149">
        <f t="shared" si="3"/>
        <v>0.47600445312172157</v>
      </c>
      <c r="J15" s="150">
        <f t="shared" si="4"/>
        <v>0.10335837570957501</v>
      </c>
      <c r="K15" s="151">
        <f t="shared" si="5"/>
        <v>1013553.9374669916</v>
      </c>
      <c r="L15" s="151">
        <f t="shared" si="6"/>
        <v>2136463.9374669916</v>
      </c>
      <c r="M15" s="152"/>
      <c r="N15" s="153">
        <v>2333</v>
      </c>
      <c r="O15" s="154">
        <v>3570</v>
      </c>
      <c r="P15" s="155">
        <v>2334</v>
      </c>
      <c r="Q15" s="156">
        <v>3617</v>
      </c>
      <c r="R15" s="157">
        <v>2178</v>
      </c>
      <c r="S15" s="156">
        <v>3460</v>
      </c>
      <c r="T15" s="158">
        <v>2231</v>
      </c>
      <c r="U15" s="159">
        <v>3598</v>
      </c>
      <c r="V15" s="158">
        <v>2201</v>
      </c>
      <c r="W15" s="159">
        <v>3599</v>
      </c>
      <c r="X15" s="158">
        <v>2263</v>
      </c>
      <c r="Y15" s="159">
        <v>3678</v>
      </c>
      <c r="Z15" s="158">
        <v>2246</v>
      </c>
      <c r="AA15" s="159">
        <v>3679</v>
      </c>
      <c r="AB15" s="158">
        <v>2414</v>
      </c>
      <c r="AC15" s="159">
        <v>3883</v>
      </c>
      <c r="AD15" s="160">
        <v>2543</v>
      </c>
      <c r="AE15" s="159">
        <v>4068</v>
      </c>
      <c r="AF15" s="161">
        <v>2670</v>
      </c>
      <c r="AG15" s="159">
        <v>4233</v>
      </c>
      <c r="AH15" s="158">
        <v>2784</v>
      </c>
      <c r="AI15" s="159">
        <v>4384</v>
      </c>
      <c r="AJ15" s="158">
        <v>2862</v>
      </c>
      <c r="AK15" s="146">
        <v>4505</v>
      </c>
      <c r="AL15" s="158">
        <v>3026</v>
      </c>
      <c r="AM15" s="146">
        <v>4692</v>
      </c>
      <c r="AN15" s="158">
        <v>3133</v>
      </c>
      <c r="AO15" s="146">
        <v>4875</v>
      </c>
      <c r="AP15" s="158">
        <v>3104</v>
      </c>
      <c r="AQ15" s="146">
        <v>4908</v>
      </c>
      <c r="AR15" s="333">
        <v>3241</v>
      </c>
      <c r="AS15" s="471">
        <v>5097</v>
      </c>
      <c r="AT15" s="333">
        <v>3365</v>
      </c>
      <c r="AU15" s="333">
        <v>5295</v>
      </c>
      <c r="AV15" s="158">
        <f t="shared" ref="AV15:AW15" si="41">AT15-AR15</f>
        <v>124</v>
      </c>
      <c r="AW15" s="146">
        <f t="shared" si="41"/>
        <v>198</v>
      </c>
      <c r="AX15" s="149">
        <f t="shared" ref="AX15:AY15" si="42">AV15/AR15</f>
        <v>3.8259796359148411E-2</v>
      </c>
      <c r="AY15" s="150">
        <f t="shared" si="42"/>
        <v>3.8846380223660978E-2</v>
      </c>
      <c r="AZ15" s="64">
        <f t="shared" si="9"/>
        <v>70.649490897871033</v>
      </c>
      <c r="BA15" s="65">
        <f t="shared" si="10"/>
        <v>374089.05430422712</v>
      </c>
      <c r="BB15" s="162">
        <f t="shared" si="11"/>
        <v>276880.99617930094</v>
      </c>
      <c r="BC15" s="163"/>
      <c r="BD15" s="164">
        <v>421</v>
      </c>
      <c r="BE15" s="165">
        <v>3.91</v>
      </c>
      <c r="BF15" s="161">
        <v>427</v>
      </c>
      <c r="BG15" s="166">
        <v>4.3</v>
      </c>
      <c r="BH15" s="157">
        <v>378</v>
      </c>
      <c r="BI15" s="167">
        <v>3.83</v>
      </c>
      <c r="BJ15" s="157">
        <v>434</v>
      </c>
      <c r="BK15" s="168">
        <v>3.9423963133640552</v>
      </c>
      <c r="BL15" s="161">
        <v>403</v>
      </c>
      <c r="BM15" s="169">
        <v>3.95</v>
      </c>
      <c r="BN15" s="170">
        <v>428</v>
      </c>
      <c r="BO15" s="171">
        <v>3.82</v>
      </c>
      <c r="BP15" s="172">
        <v>428</v>
      </c>
      <c r="BQ15" s="81">
        <v>4.04</v>
      </c>
      <c r="BR15" s="172">
        <v>418</v>
      </c>
      <c r="BS15" s="81">
        <v>4.1555023923444976</v>
      </c>
      <c r="BT15" s="172">
        <v>444</v>
      </c>
      <c r="BU15" s="81">
        <v>4.2635135135135132</v>
      </c>
      <c r="BV15" s="172">
        <v>424</v>
      </c>
      <c r="BW15" s="81">
        <v>4.4433962259999999</v>
      </c>
      <c r="BX15" s="333">
        <v>425</v>
      </c>
      <c r="BY15" s="342">
        <v>4.4117647058823533</v>
      </c>
      <c r="BZ15" s="333">
        <v>458</v>
      </c>
      <c r="CA15" s="342">
        <v>4.7794759825327509</v>
      </c>
      <c r="CB15" s="82">
        <f t="shared" si="12"/>
        <v>100</v>
      </c>
      <c r="CC15" s="173">
        <f t="shared" si="13"/>
        <v>529500</v>
      </c>
      <c r="CD15" s="174">
        <f t="shared" si="14"/>
        <v>335736.85053872934</v>
      </c>
      <c r="CE15" s="175"/>
      <c r="CF15" s="333">
        <v>212</v>
      </c>
      <c r="CG15" s="333">
        <v>230</v>
      </c>
      <c r="CH15" s="508">
        <f t="shared" si="32"/>
        <v>0.92173913043478262</v>
      </c>
      <c r="CI15" s="176">
        <f t="shared" si="15"/>
        <v>100</v>
      </c>
      <c r="CJ15" s="177">
        <f t="shared" si="16"/>
        <v>529500</v>
      </c>
      <c r="CK15" s="162">
        <f t="shared" si="17"/>
        <v>250632.98422379428</v>
      </c>
      <c r="CL15" s="175"/>
      <c r="CM15" s="567">
        <v>28254</v>
      </c>
      <c r="CN15" s="575">
        <v>2784</v>
      </c>
      <c r="CO15" s="567">
        <v>28803</v>
      </c>
      <c r="CP15" s="575">
        <v>2862</v>
      </c>
      <c r="CQ15" s="567">
        <v>29832</v>
      </c>
      <c r="CR15" s="575">
        <v>3133</v>
      </c>
      <c r="CS15" s="567">
        <v>28402</v>
      </c>
      <c r="CT15" s="575">
        <v>3133</v>
      </c>
      <c r="CU15" s="571">
        <v>31544</v>
      </c>
      <c r="CV15" s="471">
        <v>3104</v>
      </c>
      <c r="CW15" s="571">
        <v>32992</v>
      </c>
      <c r="CX15" s="471">
        <v>3241</v>
      </c>
      <c r="CY15" s="178">
        <f t="shared" si="18"/>
        <v>10.179574205492132</v>
      </c>
      <c r="CZ15" s="179">
        <f t="shared" si="19"/>
        <v>72.652473516404413</v>
      </c>
      <c r="DA15" s="177">
        <f t="shared" si="20"/>
        <v>384694.84726936137</v>
      </c>
      <c r="DB15" s="180">
        <f t="shared" si="21"/>
        <v>75142.119363156176</v>
      </c>
      <c r="DC15" s="181"/>
      <c r="DD15" s="333">
        <v>115</v>
      </c>
      <c r="DE15" s="333">
        <v>269</v>
      </c>
      <c r="DF15" s="182">
        <f t="shared" si="22"/>
        <v>2.3391304347826085</v>
      </c>
      <c r="DG15" s="95">
        <f t="shared" si="23"/>
        <v>92.391304347826079</v>
      </c>
      <c r="DH15" s="183">
        <f t="shared" si="24"/>
        <v>489211.95652173908</v>
      </c>
      <c r="DI15" s="67">
        <f t="shared" si="25"/>
        <v>75160.98716201089</v>
      </c>
      <c r="DJ15" s="3"/>
    </row>
    <row r="16" spans="1:114" ht="14.4">
      <c r="A16" s="97">
        <v>610</v>
      </c>
      <c r="B16" s="98" t="s">
        <v>42</v>
      </c>
      <c r="C16" s="470">
        <v>3397</v>
      </c>
      <c r="D16" s="470">
        <v>2624</v>
      </c>
      <c r="E16" s="470">
        <v>773</v>
      </c>
      <c r="F16" s="100">
        <f t="shared" si="0"/>
        <v>629760</v>
      </c>
      <c r="G16" s="100">
        <f t="shared" si="1"/>
        <v>96625</v>
      </c>
      <c r="H16" s="101">
        <f t="shared" si="2"/>
        <v>726385</v>
      </c>
      <c r="I16" s="102">
        <f t="shared" si="3"/>
        <v>-0.16880840741299441</v>
      </c>
      <c r="J16" s="103">
        <f t="shared" si="4"/>
        <v>3.7341239701356319E-2</v>
      </c>
      <c r="K16" s="104">
        <f t="shared" si="5"/>
        <v>366176.03817183734</v>
      </c>
      <c r="L16" s="104">
        <f t="shared" si="6"/>
        <v>1092561.0381718373</v>
      </c>
      <c r="M16" s="105"/>
      <c r="N16" s="106">
        <v>1310</v>
      </c>
      <c r="O16" s="107">
        <v>2093</v>
      </c>
      <c r="P16" s="108">
        <v>1295</v>
      </c>
      <c r="Q16" s="109">
        <v>2089</v>
      </c>
      <c r="R16" s="110">
        <v>1264</v>
      </c>
      <c r="S16" s="109">
        <v>2041</v>
      </c>
      <c r="T16" s="111">
        <v>1252</v>
      </c>
      <c r="U16" s="112">
        <v>2033</v>
      </c>
      <c r="V16" s="111">
        <v>1264</v>
      </c>
      <c r="W16" s="112">
        <v>2044</v>
      </c>
      <c r="X16" s="111">
        <v>1279</v>
      </c>
      <c r="Y16" s="112">
        <v>2053</v>
      </c>
      <c r="Z16" s="111">
        <v>1314</v>
      </c>
      <c r="AA16" s="112">
        <v>2090</v>
      </c>
      <c r="AB16" s="111">
        <v>1415</v>
      </c>
      <c r="AC16" s="112">
        <v>2232</v>
      </c>
      <c r="AD16" s="113">
        <v>1487</v>
      </c>
      <c r="AE16" s="112">
        <v>2303</v>
      </c>
      <c r="AF16" s="114">
        <v>1572</v>
      </c>
      <c r="AG16" s="112">
        <v>2423</v>
      </c>
      <c r="AH16" s="111">
        <v>1660</v>
      </c>
      <c r="AI16" s="112">
        <v>2544</v>
      </c>
      <c r="AJ16" s="111">
        <v>1688</v>
      </c>
      <c r="AK16" s="99">
        <v>2618</v>
      </c>
      <c r="AL16" s="111">
        <v>1725</v>
      </c>
      <c r="AM16" s="99">
        <v>2689</v>
      </c>
      <c r="AN16" s="111">
        <v>1941</v>
      </c>
      <c r="AO16" s="99">
        <v>2971</v>
      </c>
      <c r="AP16" s="111">
        <v>1972</v>
      </c>
      <c r="AQ16" s="99">
        <v>3057</v>
      </c>
      <c r="AR16" s="332">
        <v>2148</v>
      </c>
      <c r="AS16" s="470">
        <v>3288</v>
      </c>
      <c r="AT16" s="332">
        <v>2232</v>
      </c>
      <c r="AU16" s="332">
        <v>3397</v>
      </c>
      <c r="AV16" s="111">
        <f t="shared" ref="AV16:AW16" si="43">AT16-AR16</f>
        <v>84</v>
      </c>
      <c r="AW16" s="99">
        <f t="shared" si="43"/>
        <v>109</v>
      </c>
      <c r="AX16" s="102">
        <f t="shared" ref="AX16:AY16" si="44">AV16/AR16</f>
        <v>3.9106145251396648E-2</v>
      </c>
      <c r="AY16" s="103">
        <f t="shared" si="44"/>
        <v>3.3150851581508517E-2</v>
      </c>
      <c r="AZ16" s="115">
        <f t="shared" si="9"/>
        <v>72.765363128491629</v>
      </c>
      <c r="BA16" s="116">
        <f t="shared" si="10"/>
        <v>247183.93854748606</v>
      </c>
      <c r="BB16" s="117">
        <f t="shared" si="11"/>
        <v>182952.51988017786</v>
      </c>
      <c r="BC16" s="118"/>
      <c r="BD16" s="184">
        <v>247</v>
      </c>
      <c r="BE16" s="120">
        <v>3.74</v>
      </c>
      <c r="BF16" s="114">
        <v>223</v>
      </c>
      <c r="BG16" s="121">
        <v>3.95</v>
      </c>
      <c r="BH16" s="110">
        <v>222</v>
      </c>
      <c r="BI16" s="122">
        <v>4.28</v>
      </c>
      <c r="BJ16" s="110">
        <v>134</v>
      </c>
      <c r="BK16" s="123">
        <v>4.1751824817518246</v>
      </c>
      <c r="BL16" s="114">
        <v>254</v>
      </c>
      <c r="BM16" s="124">
        <v>3.53</v>
      </c>
      <c r="BN16" s="125">
        <v>251</v>
      </c>
      <c r="BO16" s="126">
        <v>3.87</v>
      </c>
      <c r="BP16" s="127">
        <v>267</v>
      </c>
      <c r="BQ16" s="128">
        <v>4.26</v>
      </c>
      <c r="BR16" s="127">
        <v>319</v>
      </c>
      <c r="BS16" s="128">
        <v>3.7680250783699059</v>
      </c>
      <c r="BT16" s="127">
        <v>251</v>
      </c>
      <c r="BU16" s="128">
        <v>4.1195219123505975</v>
      </c>
      <c r="BV16" s="127">
        <v>210</v>
      </c>
      <c r="BW16" s="128">
        <v>3.90952381</v>
      </c>
      <c r="BX16" s="332">
        <v>276</v>
      </c>
      <c r="BY16" s="341">
        <v>4.0289855072463769</v>
      </c>
      <c r="BZ16" s="332">
        <v>379</v>
      </c>
      <c r="CA16" s="341">
        <v>4.105540897097625</v>
      </c>
      <c r="CB16" s="129">
        <f t="shared" si="12"/>
        <v>33.94898856640279</v>
      </c>
      <c r="CC16" s="130">
        <f t="shared" si="13"/>
        <v>115324.71416007027</v>
      </c>
      <c r="CD16" s="131">
        <f t="shared" si="14"/>
        <v>73123.241400153347</v>
      </c>
      <c r="CE16" s="132"/>
      <c r="CF16" s="332">
        <v>119</v>
      </c>
      <c r="CG16" s="332">
        <v>156</v>
      </c>
      <c r="CH16" s="133">
        <f t="shared" si="32"/>
        <v>0.76282051282051277</v>
      </c>
      <c r="CI16" s="134">
        <f t="shared" si="15"/>
        <v>31.410256410256352</v>
      </c>
      <c r="CJ16" s="135">
        <f t="shared" si="16"/>
        <v>106700.64102564083</v>
      </c>
      <c r="CK16" s="117">
        <f t="shared" si="17"/>
        <v>50505.571442583903</v>
      </c>
      <c r="CL16" s="132"/>
      <c r="CM16" s="566">
        <v>15375</v>
      </c>
      <c r="CN16" s="574">
        <v>1660</v>
      </c>
      <c r="CO16" s="566">
        <v>15468</v>
      </c>
      <c r="CP16" s="574">
        <v>1688</v>
      </c>
      <c r="CQ16" s="566">
        <v>16295</v>
      </c>
      <c r="CR16" s="574">
        <v>1941</v>
      </c>
      <c r="CS16" s="566">
        <v>16920</v>
      </c>
      <c r="CT16" s="574">
        <v>1941</v>
      </c>
      <c r="CU16" s="570">
        <v>17476</v>
      </c>
      <c r="CV16" s="470">
        <v>1972</v>
      </c>
      <c r="CW16" s="570">
        <v>18874</v>
      </c>
      <c r="CX16" s="470">
        <v>2148</v>
      </c>
      <c r="CY16" s="136">
        <f t="shared" si="18"/>
        <v>8.7867783985102417</v>
      </c>
      <c r="CZ16" s="137">
        <f t="shared" si="19"/>
        <v>26.225946617008059</v>
      </c>
      <c r="DA16" s="135">
        <f t="shared" si="20"/>
        <v>89089.54065797638</v>
      </c>
      <c r="DB16" s="138">
        <f t="shared" si="21"/>
        <v>17401.784675953946</v>
      </c>
      <c r="DC16" s="139"/>
      <c r="DD16" s="332">
        <v>77</v>
      </c>
      <c r="DE16" s="332">
        <v>173</v>
      </c>
      <c r="DF16" s="140">
        <f t="shared" si="22"/>
        <v>2.2467532467532467</v>
      </c>
      <c r="DG16" s="141">
        <f t="shared" si="23"/>
        <v>80.84415584415585</v>
      </c>
      <c r="DH16" s="142">
        <f t="shared" si="24"/>
        <v>274627.59740259743</v>
      </c>
      <c r="DI16" s="143">
        <f t="shared" si="25"/>
        <v>42192.920772968238</v>
      </c>
      <c r="DJ16" s="3"/>
    </row>
    <row r="17" spans="1:114" ht="14.4">
      <c r="A17" s="144">
        <v>620</v>
      </c>
      <c r="B17" s="145" t="s">
        <v>43</v>
      </c>
      <c r="C17" s="471">
        <v>11871</v>
      </c>
      <c r="D17" s="471">
        <v>9839</v>
      </c>
      <c r="E17" s="471">
        <v>2032</v>
      </c>
      <c r="F17" s="147">
        <f t="shared" si="0"/>
        <v>2361360</v>
      </c>
      <c r="G17" s="147">
        <f t="shared" si="1"/>
        <v>254000</v>
      </c>
      <c r="H17" s="148">
        <f t="shared" si="2"/>
        <v>2615360</v>
      </c>
      <c r="I17" s="149">
        <f t="shared" si="3"/>
        <v>6.8845996317293823E-2</v>
      </c>
      <c r="J17" s="150">
        <f t="shared" si="4"/>
        <v>0.16780097629151089</v>
      </c>
      <c r="K17" s="151">
        <f t="shared" si="5"/>
        <v>1645491.6117195769</v>
      </c>
      <c r="L17" s="151">
        <f t="shared" si="6"/>
        <v>4260851.6117195766</v>
      </c>
      <c r="M17" s="152"/>
      <c r="N17" s="153">
        <v>3585</v>
      </c>
      <c r="O17" s="154">
        <v>5228</v>
      </c>
      <c r="P17" s="155">
        <v>3595</v>
      </c>
      <c r="Q17" s="156">
        <v>5290</v>
      </c>
      <c r="R17" s="157">
        <v>3683</v>
      </c>
      <c r="S17" s="156">
        <v>5374</v>
      </c>
      <c r="T17" s="158">
        <v>3942</v>
      </c>
      <c r="U17" s="159">
        <v>5693</v>
      </c>
      <c r="V17" s="158">
        <v>4132</v>
      </c>
      <c r="W17" s="159">
        <v>5969</v>
      </c>
      <c r="X17" s="158">
        <v>4314</v>
      </c>
      <c r="Y17" s="159">
        <v>6200</v>
      </c>
      <c r="Z17" s="158">
        <v>4538</v>
      </c>
      <c r="AA17" s="159">
        <v>6523</v>
      </c>
      <c r="AB17" s="158">
        <v>4822</v>
      </c>
      <c r="AC17" s="159">
        <v>6872</v>
      </c>
      <c r="AD17" s="160">
        <v>5170</v>
      </c>
      <c r="AE17" s="159">
        <v>7301</v>
      </c>
      <c r="AF17" s="161">
        <v>5512</v>
      </c>
      <c r="AG17" s="159">
        <v>7744</v>
      </c>
      <c r="AH17" s="158">
        <v>5911</v>
      </c>
      <c r="AI17" s="159">
        <v>8277</v>
      </c>
      <c r="AJ17" s="158">
        <v>6377</v>
      </c>
      <c r="AK17" s="146">
        <v>8921</v>
      </c>
      <c r="AL17" s="158">
        <v>6924</v>
      </c>
      <c r="AM17" s="146">
        <v>9694</v>
      </c>
      <c r="AN17" s="158">
        <v>7364</v>
      </c>
      <c r="AO17" s="146">
        <v>10294</v>
      </c>
      <c r="AP17" s="158">
        <v>7313</v>
      </c>
      <c r="AQ17" s="146">
        <v>10434</v>
      </c>
      <c r="AR17" s="333">
        <v>8123</v>
      </c>
      <c r="AS17" s="471">
        <v>11444</v>
      </c>
      <c r="AT17" s="333">
        <v>8451</v>
      </c>
      <c r="AU17" s="333">
        <v>11871</v>
      </c>
      <c r="AV17" s="158">
        <f t="shared" ref="AV17:AW17" si="45">AT17-AR17</f>
        <v>328</v>
      </c>
      <c r="AW17" s="146">
        <f t="shared" si="45"/>
        <v>427</v>
      </c>
      <c r="AX17" s="149">
        <f t="shared" ref="AX17:AY17" si="46">AV17/AR17</f>
        <v>4.0379170257294102E-2</v>
      </c>
      <c r="AY17" s="150">
        <f t="shared" si="46"/>
        <v>3.731212862635442E-2</v>
      </c>
      <c r="AZ17" s="64">
        <f t="shared" si="9"/>
        <v>75.947925643235251</v>
      </c>
      <c r="BA17" s="65">
        <f t="shared" si="10"/>
        <v>901577.82531084563</v>
      </c>
      <c r="BB17" s="162">
        <f t="shared" si="11"/>
        <v>667300.37549354171</v>
      </c>
      <c r="BC17" s="163"/>
      <c r="BD17" s="164">
        <v>750</v>
      </c>
      <c r="BE17" s="165">
        <v>3.59</v>
      </c>
      <c r="BF17" s="161">
        <v>805</v>
      </c>
      <c r="BG17" s="166">
        <v>3.65</v>
      </c>
      <c r="BH17" s="157">
        <v>897</v>
      </c>
      <c r="BI17" s="167">
        <v>3.81</v>
      </c>
      <c r="BJ17" s="157">
        <v>907</v>
      </c>
      <c r="BK17" s="168">
        <v>3.6725468577728777</v>
      </c>
      <c r="BL17" s="161">
        <v>965</v>
      </c>
      <c r="BM17" s="169">
        <v>3.81</v>
      </c>
      <c r="BN17" s="170">
        <v>965</v>
      </c>
      <c r="BO17" s="171">
        <v>3.81</v>
      </c>
      <c r="BP17" s="172">
        <v>988</v>
      </c>
      <c r="BQ17" s="81">
        <v>3.79</v>
      </c>
      <c r="BR17" s="172">
        <v>1000</v>
      </c>
      <c r="BS17" s="81">
        <v>3.8250000000000002</v>
      </c>
      <c r="BT17" s="172">
        <v>1044</v>
      </c>
      <c r="BU17" s="81">
        <v>3.8793103448275863</v>
      </c>
      <c r="BV17" s="172">
        <v>1071</v>
      </c>
      <c r="BW17" s="81">
        <v>3.8487394959999999</v>
      </c>
      <c r="BX17" s="333">
        <v>904</v>
      </c>
      <c r="BY17" s="342">
        <v>4.4789823008849554</v>
      </c>
      <c r="BZ17" s="333">
        <v>1210</v>
      </c>
      <c r="CA17" s="342">
        <v>4.2603305785123968</v>
      </c>
      <c r="CB17" s="82">
        <f t="shared" si="12"/>
        <v>51.147842056932987</v>
      </c>
      <c r="CC17" s="173">
        <f t="shared" si="13"/>
        <v>607176.03305785148</v>
      </c>
      <c r="CD17" s="174">
        <f t="shared" si="14"/>
        <v>384988.42126806889</v>
      </c>
      <c r="CE17" s="175"/>
      <c r="CF17" s="333">
        <v>318</v>
      </c>
      <c r="CG17" s="333">
        <v>396</v>
      </c>
      <c r="CH17" s="508">
        <f t="shared" si="32"/>
        <v>0.80303030303030298</v>
      </c>
      <c r="CI17" s="176">
        <f t="shared" si="15"/>
        <v>51.515151515151487</v>
      </c>
      <c r="CJ17" s="177">
        <f t="shared" si="16"/>
        <v>611536.3636363633</v>
      </c>
      <c r="CK17" s="162">
        <f t="shared" si="17"/>
        <v>289463.99202936573</v>
      </c>
      <c r="CL17" s="175"/>
      <c r="CM17" s="567">
        <v>59285</v>
      </c>
      <c r="CN17" s="575">
        <v>5911</v>
      </c>
      <c r="CO17" s="567">
        <v>62901</v>
      </c>
      <c r="CP17" s="575">
        <v>6377</v>
      </c>
      <c r="CQ17" s="567">
        <v>68168</v>
      </c>
      <c r="CR17" s="575">
        <v>7364</v>
      </c>
      <c r="CS17" s="567">
        <v>68216</v>
      </c>
      <c r="CT17" s="575">
        <v>7364</v>
      </c>
      <c r="CU17" s="571">
        <v>73855</v>
      </c>
      <c r="CV17" s="471">
        <v>7313</v>
      </c>
      <c r="CW17" s="571">
        <v>77738</v>
      </c>
      <c r="CX17" s="471">
        <v>8123</v>
      </c>
      <c r="CY17" s="178">
        <f t="shared" si="18"/>
        <v>9.5701095654314905</v>
      </c>
      <c r="CZ17" s="179">
        <f t="shared" si="19"/>
        <v>52.336985514383024</v>
      </c>
      <c r="DA17" s="177">
        <f t="shared" si="20"/>
        <v>621292.35504124092</v>
      </c>
      <c r="DB17" s="180">
        <f t="shared" si="21"/>
        <v>121356.51057794537</v>
      </c>
      <c r="DC17" s="181"/>
      <c r="DD17" s="333">
        <v>198</v>
      </c>
      <c r="DE17" s="333">
        <v>531</v>
      </c>
      <c r="DF17" s="182">
        <f t="shared" si="22"/>
        <v>2.6818181818181817</v>
      </c>
      <c r="DG17" s="95">
        <f t="shared" si="23"/>
        <v>100</v>
      </c>
      <c r="DH17" s="183">
        <f t="shared" si="24"/>
        <v>1187100</v>
      </c>
      <c r="DI17" s="67">
        <f t="shared" si="25"/>
        <v>182382.3123506555</v>
      </c>
      <c r="DJ17" s="3"/>
    </row>
    <row r="18" spans="1:114" ht="14.4">
      <c r="A18" s="97">
        <v>710</v>
      </c>
      <c r="B18" s="98" t="s">
        <v>44</v>
      </c>
      <c r="C18" s="470">
        <v>4722</v>
      </c>
      <c r="D18" s="470">
        <v>3764</v>
      </c>
      <c r="E18" s="470">
        <v>958</v>
      </c>
      <c r="F18" s="100">
        <f t="shared" si="0"/>
        <v>903360</v>
      </c>
      <c r="G18" s="100">
        <f t="shared" si="1"/>
        <v>119750</v>
      </c>
      <c r="H18" s="101">
        <f t="shared" si="2"/>
        <v>1023110</v>
      </c>
      <c r="I18" s="102">
        <f t="shared" si="3"/>
        <v>0.22185483206202083</v>
      </c>
      <c r="J18" s="103">
        <f t="shared" si="4"/>
        <v>7.6302301355509652E-2</v>
      </c>
      <c r="K18" s="104">
        <f t="shared" si="5"/>
        <v>748236.39057541231</v>
      </c>
      <c r="L18" s="104">
        <f t="shared" si="6"/>
        <v>1771346.3905754122</v>
      </c>
      <c r="M18" s="105"/>
      <c r="N18" s="106">
        <v>2038</v>
      </c>
      <c r="O18" s="107">
        <v>3001</v>
      </c>
      <c r="P18" s="108">
        <v>1922</v>
      </c>
      <c r="Q18" s="109">
        <v>2879</v>
      </c>
      <c r="R18" s="110">
        <v>1814</v>
      </c>
      <c r="S18" s="109">
        <v>2795</v>
      </c>
      <c r="T18" s="111">
        <v>1887</v>
      </c>
      <c r="U18" s="112">
        <v>2860</v>
      </c>
      <c r="V18" s="111">
        <v>1866</v>
      </c>
      <c r="W18" s="112">
        <v>2854</v>
      </c>
      <c r="X18" s="111">
        <v>1994</v>
      </c>
      <c r="Y18" s="112">
        <v>3007</v>
      </c>
      <c r="Z18" s="111">
        <v>2032</v>
      </c>
      <c r="AA18" s="112">
        <v>3064</v>
      </c>
      <c r="AB18" s="111">
        <v>2161</v>
      </c>
      <c r="AC18" s="112">
        <v>3213</v>
      </c>
      <c r="AD18" s="113">
        <v>2343</v>
      </c>
      <c r="AE18" s="112">
        <v>3418</v>
      </c>
      <c r="AF18" s="114">
        <v>2435</v>
      </c>
      <c r="AG18" s="112">
        <v>3565</v>
      </c>
      <c r="AH18" s="111">
        <v>2471</v>
      </c>
      <c r="AI18" s="112">
        <v>3632</v>
      </c>
      <c r="AJ18" s="111">
        <v>2565</v>
      </c>
      <c r="AK18" s="99">
        <v>3785</v>
      </c>
      <c r="AL18" s="111">
        <v>2790</v>
      </c>
      <c r="AM18" s="99">
        <v>4092</v>
      </c>
      <c r="AN18" s="111">
        <v>2791</v>
      </c>
      <c r="AO18" s="99">
        <v>4133</v>
      </c>
      <c r="AP18" s="111">
        <v>2829</v>
      </c>
      <c r="AQ18" s="99">
        <v>4235</v>
      </c>
      <c r="AR18" s="332">
        <v>3049</v>
      </c>
      <c r="AS18" s="470">
        <v>4506</v>
      </c>
      <c r="AT18" s="332">
        <v>3204</v>
      </c>
      <c r="AU18" s="332">
        <v>4722</v>
      </c>
      <c r="AV18" s="111">
        <f t="shared" ref="AV18:AW18" si="47">AT18-AR18</f>
        <v>155</v>
      </c>
      <c r="AW18" s="99">
        <f t="shared" si="47"/>
        <v>216</v>
      </c>
      <c r="AX18" s="102">
        <f t="shared" ref="AX18:AY18" si="48">AV18/AR18</f>
        <v>5.0836339783535585E-2</v>
      </c>
      <c r="AY18" s="103">
        <f t="shared" si="48"/>
        <v>4.7936085219707054E-2</v>
      </c>
      <c r="AZ18" s="115">
        <f t="shared" si="9"/>
        <v>100</v>
      </c>
      <c r="BA18" s="116">
        <f t="shared" si="10"/>
        <v>472200</v>
      </c>
      <c r="BB18" s="117">
        <f t="shared" si="11"/>
        <v>349497.54581575986</v>
      </c>
      <c r="BC18" s="118"/>
      <c r="BD18" s="184">
        <v>411</v>
      </c>
      <c r="BE18" s="120">
        <v>3.51</v>
      </c>
      <c r="BF18" s="114">
        <v>425</v>
      </c>
      <c r="BG18" s="121">
        <v>3.59</v>
      </c>
      <c r="BH18" s="110">
        <v>415</v>
      </c>
      <c r="BI18" s="122">
        <v>3.74</v>
      </c>
      <c r="BJ18" s="110">
        <v>403</v>
      </c>
      <c r="BK18" s="123">
        <v>3.7717121588089331</v>
      </c>
      <c r="BL18" s="114">
        <v>487</v>
      </c>
      <c r="BM18" s="124">
        <v>3.71</v>
      </c>
      <c r="BN18" s="185">
        <v>520</v>
      </c>
      <c r="BO18" s="126">
        <v>3.65</v>
      </c>
      <c r="BP18" s="127">
        <v>447</v>
      </c>
      <c r="BQ18" s="128">
        <v>4</v>
      </c>
      <c r="BR18" s="127">
        <v>427</v>
      </c>
      <c r="BS18" s="128">
        <v>3.918032786885246</v>
      </c>
      <c r="BT18" s="127">
        <v>497</v>
      </c>
      <c r="BU18" s="128">
        <v>3.8973843058350099</v>
      </c>
      <c r="BV18" s="127">
        <v>408</v>
      </c>
      <c r="BW18" s="128">
        <v>3.9558823529999998</v>
      </c>
      <c r="BX18" s="332">
        <v>435</v>
      </c>
      <c r="BY18" s="341">
        <v>4.5954022988505745</v>
      </c>
      <c r="BZ18" s="332">
        <v>530</v>
      </c>
      <c r="CA18" s="341">
        <v>4.1962264150943396</v>
      </c>
      <c r="CB18" s="129">
        <f t="shared" si="12"/>
        <v>44.025157232704402</v>
      </c>
      <c r="CC18" s="130">
        <f t="shared" si="13"/>
        <v>207886.79245283018</v>
      </c>
      <c r="CD18" s="131">
        <f t="shared" si="14"/>
        <v>131813.51646215617</v>
      </c>
      <c r="CE18" s="132"/>
      <c r="CF18" s="332">
        <v>180</v>
      </c>
      <c r="CG18" s="332">
        <v>210</v>
      </c>
      <c r="CH18" s="133">
        <f t="shared" si="32"/>
        <v>0.8571428571428571</v>
      </c>
      <c r="CI18" s="134">
        <f t="shared" si="15"/>
        <v>78.571428571428541</v>
      </c>
      <c r="CJ18" s="135">
        <f t="shared" si="16"/>
        <v>371014.28571428556</v>
      </c>
      <c r="CK18" s="117">
        <f t="shared" si="17"/>
        <v>175615.5195811725</v>
      </c>
      <c r="CL18" s="132"/>
      <c r="CM18" s="566">
        <v>22614</v>
      </c>
      <c r="CN18" s="574">
        <v>2471</v>
      </c>
      <c r="CO18" s="566">
        <v>25349</v>
      </c>
      <c r="CP18" s="574">
        <v>2565</v>
      </c>
      <c r="CQ18" s="566">
        <v>25093</v>
      </c>
      <c r="CR18" s="574">
        <v>2791</v>
      </c>
      <c r="CS18" s="566">
        <v>25346</v>
      </c>
      <c r="CT18" s="574">
        <v>2791</v>
      </c>
      <c r="CU18" s="570">
        <v>27745</v>
      </c>
      <c r="CV18" s="470">
        <v>2829</v>
      </c>
      <c r="CW18" s="570">
        <v>28137</v>
      </c>
      <c r="CX18" s="470">
        <v>3049</v>
      </c>
      <c r="CY18" s="136">
        <f t="shared" si="18"/>
        <v>9.2282715644473594</v>
      </c>
      <c r="CZ18" s="137">
        <f t="shared" si="19"/>
        <v>40.942385481578647</v>
      </c>
      <c r="DA18" s="135">
        <f t="shared" si="20"/>
        <v>193329.94424401436</v>
      </c>
      <c r="DB18" s="138">
        <f t="shared" si="21"/>
        <v>37762.974601747577</v>
      </c>
      <c r="DC18" s="139"/>
      <c r="DD18" s="332">
        <v>105</v>
      </c>
      <c r="DE18" s="332">
        <v>230</v>
      </c>
      <c r="DF18" s="140">
        <f t="shared" si="22"/>
        <v>2.1904761904761907</v>
      </c>
      <c r="DG18" s="141">
        <f t="shared" si="23"/>
        <v>73.809523809523839</v>
      </c>
      <c r="DH18" s="142">
        <f t="shared" si="24"/>
        <v>348528.57142857159</v>
      </c>
      <c r="DI18" s="143">
        <f t="shared" si="25"/>
        <v>53546.834114576275</v>
      </c>
      <c r="DJ18" s="3"/>
    </row>
    <row r="19" spans="1:114" ht="14.4">
      <c r="A19" s="144">
        <v>720</v>
      </c>
      <c r="B19" s="145" t="s">
        <v>45</v>
      </c>
      <c r="C19" s="471">
        <v>4639</v>
      </c>
      <c r="D19" s="471">
        <v>3695</v>
      </c>
      <c r="E19" s="471">
        <v>944</v>
      </c>
      <c r="F19" s="147">
        <f t="shared" si="0"/>
        <v>886800</v>
      </c>
      <c r="G19" s="147">
        <f t="shared" si="1"/>
        <v>118000</v>
      </c>
      <c r="H19" s="148">
        <f t="shared" si="2"/>
        <v>1004800</v>
      </c>
      <c r="I19" s="149">
        <f t="shared" si="3"/>
        <v>0.23175864515258748</v>
      </c>
      <c r="J19" s="150">
        <f t="shared" si="4"/>
        <v>7.5568714605076415E-2</v>
      </c>
      <c r="K19" s="151">
        <f t="shared" si="5"/>
        <v>741042.68484744639</v>
      </c>
      <c r="L19" s="151">
        <f t="shared" si="6"/>
        <v>1745842.6848474464</v>
      </c>
      <c r="M19" s="152"/>
      <c r="N19" s="153">
        <v>1905</v>
      </c>
      <c r="O19" s="154">
        <v>2888</v>
      </c>
      <c r="P19" s="155">
        <v>1914</v>
      </c>
      <c r="Q19" s="156">
        <v>2905</v>
      </c>
      <c r="R19" s="157">
        <v>1918</v>
      </c>
      <c r="S19" s="156">
        <v>2942</v>
      </c>
      <c r="T19" s="158">
        <v>1938</v>
      </c>
      <c r="U19" s="159">
        <v>2963</v>
      </c>
      <c r="V19" s="158">
        <v>1817</v>
      </c>
      <c r="W19" s="159">
        <v>2790</v>
      </c>
      <c r="X19" s="158">
        <v>1776</v>
      </c>
      <c r="Y19" s="159">
        <v>2767</v>
      </c>
      <c r="Z19" s="158">
        <v>1867</v>
      </c>
      <c r="AA19" s="159">
        <v>2862</v>
      </c>
      <c r="AB19" s="158">
        <v>1991</v>
      </c>
      <c r="AC19" s="159">
        <v>3032</v>
      </c>
      <c r="AD19" s="160">
        <v>2171</v>
      </c>
      <c r="AE19" s="159">
        <v>3258</v>
      </c>
      <c r="AF19" s="161">
        <v>2317</v>
      </c>
      <c r="AG19" s="159">
        <v>3435</v>
      </c>
      <c r="AH19" s="158">
        <v>2415</v>
      </c>
      <c r="AI19" s="159">
        <v>3590</v>
      </c>
      <c r="AJ19" s="158">
        <v>2571</v>
      </c>
      <c r="AK19" s="146">
        <v>3795</v>
      </c>
      <c r="AL19" s="158">
        <v>2724</v>
      </c>
      <c r="AM19" s="146">
        <v>3989</v>
      </c>
      <c r="AN19" s="158">
        <v>2844</v>
      </c>
      <c r="AO19" s="146">
        <v>4122</v>
      </c>
      <c r="AP19" s="158">
        <v>2764</v>
      </c>
      <c r="AQ19" s="146">
        <v>4111</v>
      </c>
      <c r="AR19" s="333">
        <v>3010</v>
      </c>
      <c r="AS19" s="471">
        <v>4435</v>
      </c>
      <c r="AT19" s="333">
        <v>3160</v>
      </c>
      <c r="AU19" s="333">
        <v>4639</v>
      </c>
      <c r="AV19" s="158">
        <f t="shared" ref="AV19:AW19" si="49">AT19-AR19</f>
        <v>150</v>
      </c>
      <c r="AW19" s="146">
        <f t="shared" si="49"/>
        <v>204</v>
      </c>
      <c r="AX19" s="149">
        <f t="shared" ref="AX19:AY19" si="50">AV19/AR19</f>
        <v>4.9833887043189369E-2</v>
      </c>
      <c r="AY19" s="150">
        <f t="shared" si="50"/>
        <v>4.5997745208568204E-2</v>
      </c>
      <c r="AZ19" s="64">
        <f t="shared" si="9"/>
        <v>99.584717607973431</v>
      </c>
      <c r="BA19" s="65">
        <f t="shared" si="10"/>
        <v>461973.50498338876</v>
      </c>
      <c r="BB19" s="162">
        <f t="shared" si="11"/>
        <v>341928.43334095529</v>
      </c>
      <c r="BC19" s="163"/>
      <c r="BD19" s="164">
        <v>451</v>
      </c>
      <c r="BE19" s="165">
        <v>3.55</v>
      </c>
      <c r="BF19" s="161">
        <v>419</v>
      </c>
      <c r="BG19" s="166">
        <v>3.82</v>
      </c>
      <c r="BH19" s="157">
        <v>370</v>
      </c>
      <c r="BI19" s="167">
        <v>3.83</v>
      </c>
      <c r="BJ19" s="157">
        <v>391</v>
      </c>
      <c r="BK19" s="168">
        <v>3.7237851662404093</v>
      </c>
      <c r="BL19" s="161">
        <v>422</v>
      </c>
      <c r="BM19" s="169">
        <v>3.61</v>
      </c>
      <c r="BN19" s="170">
        <v>448</v>
      </c>
      <c r="BO19" s="171">
        <v>3.36</v>
      </c>
      <c r="BP19" s="172">
        <v>407</v>
      </c>
      <c r="BQ19" s="81">
        <v>3.73</v>
      </c>
      <c r="BR19" s="172">
        <v>395</v>
      </c>
      <c r="BS19" s="81">
        <v>3.7822784810126584</v>
      </c>
      <c r="BT19" s="172">
        <v>438</v>
      </c>
      <c r="BU19" s="81">
        <v>3.9977168949771689</v>
      </c>
      <c r="BV19" s="172">
        <v>441</v>
      </c>
      <c r="BW19" s="81">
        <v>4.0408163269999999</v>
      </c>
      <c r="BX19" s="333">
        <v>387</v>
      </c>
      <c r="BY19" s="342">
        <v>4.5038759689922481</v>
      </c>
      <c r="BZ19" s="333">
        <v>481</v>
      </c>
      <c r="CA19" s="342">
        <v>4.3388773388773387</v>
      </c>
      <c r="CB19" s="82">
        <f t="shared" si="12"/>
        <v>59.87525987525985</v>
      </c>
      <c r="CC19" s="173">
        <f t="shared" si="13"/>
        <v>277761.33056133043</v>
      </c>
      <c r="CD19" s="174">
        <f t="shared" si="14"/>
        <v>176118.44064987343</v>
      </c>
      <c r="CE19" s="175"/>
      <c r="CF19" s="333">
        <v>162</v>
      </c>
      <c r="CG19" s="333">
        <v>198</v>
      </c>
      <c r="CH19" s="508">
        <f t="shared" si="32"/>
        <v>0.81818181818181823</v>
      </c>
      <c r="CI19" s="176">
        <f t="shared" si="15"/>
        <v>59.090909090909136</v>
      </c>
      <c r="CJ19" s="177">
        <f t="shared" si="16"/>
        <v>274122.72727272747</v>
      </c>
      <c r="CK19" s="162">
        <f t="shared" si="17"/>
        <v>129752.9691783361</v>
      </c>
      <c r="CL19" s="175"/>
      <c r="CM19" s="567">
        <v>22760</v>
      </c>
      <c r="CN19" s="575">
        <v>2415</v>
      </c>
      <c r="CO19" s="567">
        <v>22027</v>
      </c>
      <c r="CP19" s="575">
        <v>2571</v>
      </c>
      <c r="CQ19" s="567">
        <v>23973</v>
      </c>
      <c r="CR19" s="575">
        <v>2844</v>
      </c>
      <c r="CS19" s="567">
        <v>22907</v>
      </c>
      <c r="CT19" s="575">
        <v>2844</v>
      </c>
      <c r="CU19" s="571">
        <v>25391</v>
      </c>
      <c r="CV19" s="471">
        <v>2764</v>
      </c>
      <c r="CW19" s="571">
        <v>26682</v>
      </c>
      <c r="CX19" s="471">
        <v>3010</v>
      </c>
      <c r="CY19" s="178">
        <f t="shared" si="18"/>
        <v>8.8644518272425241</v>
      </c>
      <c r="CZ19" s="179">
        <f t="shared" si="19"/>
        <v>28.815060908084138</v>
      </c>
      <c r="DA19" s="177">
        <f t="shared" si="20"/>
        <v>133673.06755260233</v>
      </c>
      <c r="DB19" s="180">
        <f t="shared" si="21"/>
        <v>26110.247301138897</v>
      </c>
      <c r="DC19" s="181"/>
      <c r="DD19" s="333">
        <v>99</v>
      </c>
      <c r="DE19" s="333">
        <v>233</v>
      </c>
      <c r="DF19" s="182">
        <f t="shared" si="22"/>
        <v>2.3535353535353534</v>
      </c>
      <c r="DG19" s="95">
        <f t="shared" si="23"/>
        <v>94.191919191919183</v>
      </c>
      <c r="DH19" s="183">
        <f t="shared" si="24"/>
        <v>436956.31313131307</v>
      </c>
      <c r="DI19" s="67">
        <f t="shared" si="25"/>
        <v>67132.594377142595</v>
      </c>
      <c r="DJ19" s="3"/>
    </row>
    <row r="20" spans="1:114" thickBot="1">
      <c r="A20" s="186">
        <v>810</v>
      </c>
      <c r="B20" s="187" t="s">
        <v>46</v>
      </c>
      <c r="C20" s="472">
        <v>5984</v>
      </c>
      <c r="D20" s="472">
        <v>4984</v>
      </c>
      <c r="E20" s="472">
        <v>1000</v>
      </c>
      <c r="F20" s="189">
        <f t="shared" si="0"/>
        <v>1196160</v>
      </c>
      <c r="G20" s="189">
        <f t="shared" si="1"/>
        <v>125000</v>
      </c>
      <c r="H20" s="190">
        <f t="shared" si="2"/>
        <v>1321160</v>
      </c>
      <c r="I20" s="191">
        <f t="shared" si="3"/>
        <v>8.3561396190499293E-2</v>
      </c>
      <c r="J20" s="192">
        <f t="shared" si="4"/>
        <v>8.5750597035032031E-2</v>
      </c>
      <c r="K20" s="193">
        <f t="shared" si="5"/>
        <v>840888.36215090146</v>
      </c>
      <c r="L20" s="193">
        <f t="shared" si="6"/>
        <v>2162048.3621509015</v>
      </c>
      <c r="M20" s="194"/>
      <c r="N20" s="195">
        <v>2362</v>
      </c>
      <c r="O20" s="196">
        <v>3300</v>
      </c>
      <c r="P20" s="197">
        <v>2350</v>
      </c>
      <c r="Q20" s="198">
        <v>3324</v>
      </c>
      <c r="R20" s="199">
        <v>2482</v>
      </c>
      <c r="S20" s="198">
        <v>3540</v>
      </c>
      <c r="T20" s="200">
        <v>2447</v>
      </c>
      <c r="U20" s="201">
        <v>3589</v>
      </c>
      <c r="V20" s="200">
        <v>2543</v>
      </c>
      <c r="W20" s="201">
        <v>3686</v>
      </c>
      <c r="X20" s="200">
        <v>2614</v>
      </c>
      <c r="Y20" s="201">
        <v>3808</v>
      </c>
      <c r="Z20" s="200">
        <v>2712</v>
      </c>
      <c r="AA20" s="201">
        <v>3891</v>
      </c>
      <c r="AB20" s="202">
        <v>2832</v>
      </c>
      <c r="AC20" s="203">
        <v>4039</v>
      </c>
      <c r="AD20" s="204">
        <v>2904</v>
      </c>
      <c r="AE20" s="203">
        <v>4118</v>
      </c>
      <c r="AF20" s="205">
        <v>2981</v>
      </c>
      <c r="AG20" s="201">
        <v>4241</v>
      </c>
      <c r="AH20" s="200">
        <v>3110</v>
      </c>
      <c r="AI20" s="201">
        <v>4444</v>
      </c>
      <c r="AJ20" s="200">
        <v>3318</v>
      </c>
      <c r="AK20" s="188">
        <v>4709</v>
      </c>
      <c r="AL20" s="200">
        <v>3574</v>
      </c>
      <c r="AM20" s="188">
        <v>5025</v>
      </c>
      <c r="AN20" s="200">
        <v>3812</v>
      </c>
      <c r="AO20" s="188">
        <v>5339</v>
      </c>
      <c r="AP20" s="200">
        <v>3661</v>
      </c>
      <c r="AQ20" s="188">
        <v>5302</v>
      </c>
      <c r="AR20" s="334">
        <v>4001</v>
      </c>
      <c r="AS20" s="472">
        <v>5680</v>
      </c>
      <c r="AT20" s="334">
        <v>4229</v>
      </c>
      <c r="AU20" s="334">
        <v>5984</v>
      </c>
      <c r="AV20" s="200">
        <f t="shared" ref="AV20:AW20" si="51">AT20-AR20</f>
        <v>228</v>
      </c>
      <c r="AW20" s="188">
        <f t="shared" si="51"/>
        <v>304</v>
      </c>
      <c r="AX20" s="191">
        <f t="shared" ref="AX20:AY20" si="52">AV20/AR20</f>
        <v>5.6985753561609599E-2</v>
      </c>
      <c r="AY20" s="192">
        <f t="shared" si="52"/>
        <v>5.3521126760563378E-2</v>
      </c>
      <c r="AZ20" s="206">
        <f t="shared" si="9"/>
        <v>100</v>
      </c>
      <c r="BA20" s="116">
        <f t="shared" si="10"/>
        <v>598400</v>
      </c>
      <c r="BB20" s="207">
        <f t="shared" si="11"/>
        <v>442904.13260514761</v>
      </c>
      <c r="BC20" s="208"/>
      <c r="BD20" s="209">
        <v>543</v>
      </c>
      <c r="BE20" s="210">
        <v>3.24</v>
      </c>
      <c r="BF20" s="211">
        <v>537</v>
      </c>
      <c r="BG20" s="212">
        <v>3.65</v>
      </c>
      <c r="BH20" s="213">
        <v>527</v>
      </c>
      <c r="BI20" s="214">
        <v>3.71</v>
      </c>
      <c r="BJ20" s="213">
        <v>688</v>
      </c>
      <c r="BK20" s="215">
        <v>3.5522935779816516</v>
      </c>
      <c r="BL20" s="205">
        <v>595</v>
      </c>
      <c r="BM20" s="216">
        <v>3.65</v>
      </c>
      <c r="BN20" s="217">
        <v>564</v>
      </c>
      <c r="BO20" s="218">
        <v>3.7</v>
      </c>
      <c r="BP20" s="219">
        <v>578</v>
      </c>
      <c r="BQ20" s="220">
        <v>3.87</v>
      </c>
      <c r="BR20" s="219">
        <v>568</v>
      </c>
      <c r="BS20" s="220">
        <v>3.742957746478873</v>
      </c>
      <c r="BT20" s="219">
        <v>596</v>
      </c>
      <c r="BU20" s="220">
        <v>3.6795302013422817</v>
      </c>
      <c r="BV20" s="219">
        <v>653</v>
      </c>
      <c r="BW20" s="220">
        <v>3.7044410409999999</v>
      </c>
      <c r="BX20" s="334">
        <v>555</v>
      </c>
      <c r="BY20" s="343">
        <v>4.2414414414414416</v>
      </c>
      <c r="BZ20" s="334">
        <v>723</v>
      </c>
      <c r="CA20" s="343">
        <v>4.1244813278008294</v>
      </c>
      <c r="CB20" s="220">
        <f t="shared" si="12"/>
        <v>36.053480866758825</v>
      </c>
      <c r="CC20" s="221">
        <f t="shared" si="13"/>
        <v>215744.0295066848</v>
      </c>
      <c r="CD20" s="222">
        <f t="shared" si="14"/>
        <v>136795.50706158459</v>
      </c>
      <c r="CE20" s="223"/>
      <c r="CF20" s="334">
        <v>211</v>
      </c>
      <c r="CG20" s="334">
        <v>270</v>
      </c>
      <c r="CH20" s="224">
        <f>CF20/CG20</f>
        <v>0.78148148148148144</v>
      </c>
      <c r="CI20" s="225">
        <f t="shared" si="15"/>
        <v>40.740740740740691</v>
      </c>
      <c r="CJ20" s="226">
        <f t="shared" si="16"/>
        <v>243792.59259259229</v>
      </c>
      <c r="CK20" s="227">
        <f t="shared" si="17"/>
        <v>115396.53449128818</v>
      </c>
      <c r="CL20" s="223"/>
      <c r="CM20" s="568">
        <v>30454</v>
      </c>
      <c r="CN20" s="576">
        <v>3110</v>
      </c>
      <c r="CO20" s="568">
        <v>33149</v>
      </c>
      <c r="CP20" s="576">
        <v>3318</v>
      </c>
      <c r="CQ20" s="568">
        <v>34291</v>
      </c>
      <c r="CR20" s="576">
        <v>3812</v>
      </c>
      <c r="CS20" s="568">
        <v>34322</v>
      </c>
      <c r="CT20" s="576">
        <v>3812</v>
      </c>
      <c r="CU20" s="572">
        <v>34841</v>
      </c>
      <c r="CV20" s="472">
        <v>3661</v>
      </c>
      <c r="CW20" s="572">
        <v>38063</v>
      </c>
      <c r="CX20" s="472">
        <v>4001</v>
      </c>
      <c r="CY20" s="228">
        <f t="shared" si="18"/>
        <v>9.5133716570857292</v>
      </c>
      <c r="CZ20" s="229">
        <f t="shared" si="19"/>
        <v>50.445721902857642</v>
      </c>
      <c r="DA20" s="226">
        <f t="shared" si="20"/>
        <v>301867.1998667001</v>
      </c>
      <c r="DB20" s="230">
        <f t="shared" si="21"/>
        <v>58963.465004049875</v>
      </c>
      <c r="DC20" s="231"/>
      <c r="DD20" s="334">
        <v>135</v>
      </c>
      <c r="DE20" s="334">
        <v>318</v>
      </c>
      <c r="DF20" s="232">
        <f t="shared" si="22"/>
        <v>2.3555555555555556</v>
      </c>
      <c r="DG20" s="141">
        <f t="shared" si="23"/>
        <v>94.444444444444471</v>
      </c>
      <c r="DH20" s="233">
        <f t="shared" si="24"/>
        <v>565155.55555555574</v>
      </c>
      <c r="DI20" s="143">
        <f t="shared" si="25"/>
        <v>86828.722988831272</v>
      </c>
      <c r="DJ20" s="3"/>
    </row>
    <row r="21" spans="1:114" ht="15.75" customHeight="1" thickBot="1">
      <c r="A21" s="644" t="s">
        <v>47</v>
      </c>
      <c r="B21" s="645"/>
      <c r="C21" s="234">
        <f t="shared" ref="C21:H21" si="53">SUM(C7:C20)</f>
        <v>75615</v>
      </c>
      <c r="D21" s="234">
        <f t="shared" si="53"/>
        <v>60321</v>
      </c>
      <c r="E21" s="234">
        <f t="shared" si="53"/>
        <v>15294</v>
      </c>
      <c r="F21" s="236">
        <f t="shared" si="53"/>
        <v>14477040</v>
      </c>
      <c r="G21" s="236">
        <f t="shared" si="53"/>
        <v>1911750</v>
      </c>
      <c r="H21" s="236">
        <f t="shared" si="53"/>
        <v>16388790</v>
      </c>
      <c r="I21" s="237" t="s">
        <v>48</v>
      </c>
      <c r="J21" s="237" t="s">
        <v>48</v>
      </c>
      <c r="K21" s="238">
        <f t="shared" ref="K21:L21" si="54">SUM(K7:K20)</f>
        <v>9806210</v>
      </c>
      <c r="L21" s="235">
        <f t="shared" si="54"/>
        <v>26195000</v>
      </c>
      <c r="M21" s="239"/>
      <c r="N21" s="240">
        <f t="shared" ref="N21:AW21" si="55">SUM(N7:N20)</f>
        <v>29021</v>
      </c>
      <c r="O21" s="241">
        <f t="shared" si="55"/>
        <v>43989</v>
      </c>
      <c r="P21" s="242">
        <f t="shared" si="55"/>
        <v>28602</v>
      </c>
      <c r="Q21" s="243">
        <f t="shared" si="55"/>
        <v>44016</v>
      </c>
      <c r="R21" s="242">
        <f t="shared" si="55"/>
        <v>28610</v>
      </c>
      <c r="S21" s="243">
        <f t="shared" si="55"/>
        <v>44115</v>
      </c>
      <c r="T21" s="244">
        <f t="shared" si="55"/>
        <v>29303</v>
      </c>
      <c r="U21" s="245">
        <f t="shared" si="55"/>
        <v>45158</v>
      </c>
      <c r="V21" s="244">
        <f t="shared" si="55"/>
        <v>29432</v>
      </c>
      <c r="W21" s="245">
        <f t="shared" si="55"/>
        <v>45505</v>
      </c>
      <c r="X21" s="246">
        <f t="shared" si="55"/>
        <v>30294</v>
      </c>
      <c r="Y21" s="247">
        <f t="shared" si="55"/>
        <v>46614</v>
      </c>
      <c r="Z21" s="244">
        <f t="shared" si="55"/>
        <v>31495</v>
      </c>
      <c r="AA21" s="247">
        <f t="shared" si="55"/>
        <v>48021</v>
      </c>
      <c r="AB21" s="248">
        <f t="shared" si="55"/>
        <v>33430</v>
      </c>
      <c r="AC21" s="249">
        <f t="shared" si="55"/>
        <v>50373</v>
      </c>
      <c r="AD21" s="250">
        <f t="shared" si="55"/>
        <v>35571</v>
      </c>
      <c r="AE21" s="251">
        <f t="shared" si="55"/>
        <v>52969</v>
      </c>
      <c r="AF21" s="246">
        <f t="shared" si="55"/>
        <v>37503</v>
      </c>
      <c r="AG21" s="246">
        <f t="shared" si="55"/>
        <v>55474</v>
      </c>
      <c r="AH21" s="246">
        <f t="shared" si="55"/>
        <v>39191</v>
      </c>
      <c r="AI21" s="246">
        <f t="shared" si="55"/>
        <v>57780</v>
      </c>
      <c r="AJ21" s="248">
        <f t="shared" si="55"/>
        <v>41083</v>
      </c>
      <c r="AK21" s="234">
        <f t="shared" si="55"/>
        <v>60466</v>
      </c>
      <c r="AL21" s="248">
        <f t="shared" si="55"/>
        <v>44097</v>
      </c>
      <c r="AM21" s="234">
        <f t="shared" si="55"/>
        <v>64339</v>
      </c>
      <c r="AN21" s="248">
        <f t="shared" si="55"/>
        <v>46688</v>
      </c>
      <c r="AO21" s="234">
        <f t="shared" si="55"/>
        <v>67919</v>
      </c>
      <c r="AP21" s="248">
        <f t="shared" ref="AP21:AQ21" si="56">SUM(AP7:AP20)</f>
        <v>46317</v>
      </c>
      <c r="AQ21" s="234">
        <f t="shared" si="56"/>
        <v>68767</v>
      </c>
      <c r="AR21" s="335">
        <f t="shared" si="55"/>
        <v>49795</v>
      </c>
      <c r="AS21" s="335">
        <f t="shared" si="55"/>
        <v>73280</v>
      </c>
      <c r="AT21" s="335">
        <f t="shared" si="55"/>
        <v>51305</v>
      </c>
      <c r="AU21" s="336">
        <f t="shared" si="55"/>
        <v>75615</v>
      </c>
      <c r="AV21" s="252">
        <f t="shared" si="55"/>
        <v>1510</v>
      </c>
      <c r="AW21" s="253">
        <f t="shared" si="55"/>
        <v>2335</v>
      </c>
      <c r="AX21" s="254">
        <f>AV21/AR21</f>
        <v>3.0324329751983129E-2</v>
      </c>
      <c r="AY21" s="254">
        <f>IF(AS21=0,0,AW21/AU21)</f>
        <v>3.0880116379025324E-2</v>
      </c>
      <c r="AZ21" s="255" t="s">
        <v>49</v>
      </c>
      <c r="BA21" s="256">
        <f>SUM(BA7:BA20)</f>
        <v>3974699.4656503228</v>
      </c>
      <c r="BB21" s="236">
        <f>K23*AZ25</f>
        <v>2941863</v>
      </c>
      <c r="BC21" s="235"/>
      <c r="BD21" s="257">
        <f>SUM(BD7:BD20)</f>
        <v>6153</v>
      </c>
      <c r="BE21" s="258">
        <f>ROUND(AVERAGE(BE7:BE20),2)</f>
        <v>3.57</v>
      </c>
      <c r="BF21" s="252">
        <f>SUM(BF7:BF20)</f>
        <v>6149</v>
      </c>
      <c r="BG21" s="259">
        <v>3.78</v>
      </c>
      <c r="BH21" s="252">
        <f>SUM(BH7:BH20)</f>
        <v>6011</v>
      </c>
      <c r="BI21" s="259">
        <v>3.78</v>
      </c>
      <c r="BJ21" s="252">
        <f>SUM(BJ7:BJ20)</f>
        <v>5822</v>
      </c>
      <c r="BK21" s="260">
        <f>AVERAGE(BK7:BK20)</f>
        <v>3.7967302962549137</v>
      </c>
      <c r="BL21" s="261">
        <f>SUM(BL7:BL20)</f>
        <v>6651</v>
      </c>
      <c r="BM21" s="262">
        <f>AVERAGE(BM7:BM20)</f>
        <v>3.7164285714285721</v>
      </c>
      <c r="BN21" s="261">
        <f>SUM(BN7:BN20)</f>
        <v>6790</v>
      </c>
      <c r="BO21" s="263">
        <f>AVERAGE(BO7:BO20)</f>
        <v>3.7407142857142857</v>
      </c>
      <c r="BP21" s="261">
        <f>SUM(BP7:BP20)</f>
        <v>6744</v>
      </c>
      <c r="BQ21" s="264">
        <f>AVERAGE(BQ7:BQ20)</f>
        <v>3.9057142857142852</v>
      </c>
      <c r="BR21" s="261">
        <f>SUM(BR7:BR20)</f>
        <v>6637</v>
      </c>
      <c r="BS21" s="264">
        <f>AVERAGE(BS7:BS20)</f>
        <v>3.9087554665133624</v>
      </c>
      <c r="BT21" s="261">
        <f>SUM(BT7:BT20)</f>
        <v>6814</v>
      </c>
      <c r="BU21" s="264">
        <f>AVERAGE(BU7:BU20)</f>
        <v>3.955154564327453</v>
      </c>
      <c r="BV21" s="261">
        <f>SUM(BV7:BV20)</f>
        <v>6646</v>
      </c>
      <c r="BW21" s="264">
        <f>AVERAGE(BW7:BW20)</f>
        <v>3.985885919193525</v>
      </c>
      <c r="BX21" s="261">
        <f>SUM(BX7:BX20)</f>
        <v>6530</v>
      </c>
      <c r="BY21" s="264">
        <f>AVERAGE(BY7:BY20)</f>
        <v>4.4486041678354056</v>
      </c>
      <c r="BZ21" s="265">
        <f>SUM(BZ7:BZ20)</f>
        <v>7978</v>
      </c>
      <c r="CA21" s="264">
        <f>AVERAGE(CA7:CA20)</f>
        <v>4.3243999556380404</v>
      </c>
      <c r="CB21" s="255" t="s">
        <v>49</v>
      </c>
      <c r="CC21" s="266">
        <f>SUM(CC7:CC20)</f>
        <v>4639694.6179737505</v>
      </c>
      <c r="CD21" s="267">
        <f>K23*CB25</f>
        <v>2941863</v>
      </c>
      <c r="CE21" s="239"/>
      <c r="CF21" s="345">
        <f>SUM(CF7:CF20)</f>
        <v>2669</v>
      </c>
      <c r="CG21" s="344">
        <f>SUM(CG7:CG20)</f>
        <v>3286</v>
      </c>
      <c r="CH21" s="268">
        <f>CF21/CG21</f>
        <v>0.8122337188070603</v>
      </c>
      <c r="CI21" s="255" t="s">
        <v>49</v>
      </c>
      <c r="CJ21" s="256">
        <f>SUM(CJ7:CJ20)</f>
        <v>4143419.6788429343</v>
      </c>
      <c r="CK21" s="269">
        <f>K23*CI25</f>
        <v>1961242</v>
      </c>
      <c r="CL21" s="239"/>
      <c r="CM21" s="238">
        <f t="shared" ref="CM21:CX21" si="57">SUM(CM7:CM20)</f>
        <v>401084</v>
      </c>
      <c r="CN21" s="238">
        <f t="shared" si="57"/>
        <v>39191</v>
      </c>
      <c r="CO21" s="238">
        <f t="shared" si="57"/>
        <v>425862</v>
      </c>
      <c r="CP21" s="238">
        <f t="shared" si="57"/>
        <v>41083</v>
      </c>
      <c r="CQ21" s="238">
        <f t="shared" si="57"/>
        <v>454035</v>
      </c>
      <c r="CR21" s="238">
        <f t="shared" si="57"/>
        <v>45219</v>
      </c>
      <c r="CS21" s="238">
        <f t="shared" si="57"/>
        <v>439749</v>
      </c>
      <c r="CT21" s="238">
        <f t="shared" si="57"/>
        <v>46688</v>
      </c>
      <c r="CU21" s="348">
        <f t="shared" ref="CU21:CV21" si="58">SUM(CU7:CU20)</f>
        <v>486103</v>
      </c>
      <c r="CV21" s="348">
        <f t="shared" si="58"/>
        <v>46317</v>
      </c>
      <c r="CW21" s="348">
        <f t="shared" si="57"/>
        <v>514504</v>
      </c>
      <c r="CX21" s="348">
        <f t="shared" si="57"/>
        <v>49795</v>
      </c>
      <c r="CY21" s="270">
        <f t="shared" si="18"/>
        <v>10.332443016367105</v>
      </c>
      <c r="CZ21" s="255" t="s">
        <v>49</v>
      </c>
      <c r="DA21" s="256">
        <f>SUM(DA7:DA20)</f>
        <v>5020351.4223621609</v>
      </c>
      <c r="DB21" s="250">
        <f>K23*CZ25</f>
        <v>980621</v>
      </c>
      <c r="DC21" s="235"/>
      <c r="DD21" s="238">
        <f>SUM(DD7:DD20)</f>
        <v>1642</v>
      </c>
      <c r="DE21" s="238">
        <f>SUM(DE7:DE20)</f>
        <v>3783</v>
      </c>
      <c r="DF21" s="271">
        <f t="shared" ref="DF21" si="59">DE21/DD21</f>
        <v>2.3038976857490865</v>
      </c>
      <c r="DG21" s="272" t="s">
        <v>49</v>
      </c>
      <c r="DH21" s="273">
        <f>SUM(DH7:DH20)</f>
        <v>6382719.761014238</v>
      </c>
      <c r="DI21" s="249">
        <f>K23*DG25</f>
        <v>980621</v>
      </c>
      <c r="DJ21" s="3"/>
    </row>
    <row r="22" spans="1:114" ht="15.75" customHeight="1">
      <c r="A22" s="3"/>
      <c r="B22" s="3"/>
      <c r="C22" s="3"/>
      <c r="D22" s="3"/>
      <c r="E22" s="274" t="str">
        <f>IF(E21&lt;&gt;C21-D21,"chyba","")</f>
        <v/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4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s="327" customFormat="1" ht="15.75" customHeight="1">
      <c r="A23" s="349"/>
      <c r="B23" s="349"/>
      <c r="C23" s="349"/>
      <c r="D23" s="425" t="s">
        <v>50</v>
      </c>
      <c r="E23" s="426"/>
      <c r="F23" s="427">
        <v>240</v>
      </c>
      <c r="G23" s="349"/>
      <c r="H23" s="352"/>
      <c r="I23" s="350" t="s">
        <v>51</v>
      </c>
      <c r="J23" s="351"/>
      <c r="K23" s="353">
        <f>K27-H21</f>
        <v>9806210</v>
      </c>
      <c r="L23" s="352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51">
        <v>1</v>
      </c>
      <c r="BA23" s="351" t="s">
        <v>52</v>
      </c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54"/>
      <c r="BY23" s="354"/>
      <c r="BZ23" s="355"/>
      <c r="CA23" s="354"/>
      <c r="CB23" s="351">
        <v>3.8</v>
      </c>
      <c r="CC23" s="351" t="s">
        <v>52</v>
      </c>
      <c r="CF23" s="349"/>
      <c r="CG23" s="349"/>
      <c r="CH23" s="349"/>
      <c r="CI23" s="351">
        <v>70</v>
      </c>
      <c r="CJ23" s="351" t="s">
        <v>52</v>
      </c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Y23" s="349"/>
      <c r="CZ23" s="351">
        <v>8</v>
      </c>
      <c r="DA23" s="351" t="s">
        <v>52</v>
      </c>
      <c r="DB23" s="349"/>
      <c r="DD23" s="349"/>
      <c r="DE23" s="349"/>
      <c r="DF23" s="349"/>
      <c r="DG23" s="351">
        <v>1.6</v>
      </c>
      <c r="DH23" s="351" t="s">
        <v>52</v>
      </c>
      <c r="DI23" s="349"/>
      <c r="DJ23" s="349"/>
    </row>
    <row r="24" spans="1:114" s="327" customFormat="1" ht="15.75" customHeight="1">
      <c r="A24" s="349"/>
      <c r="B24" s="349"/>
      <c r="C24" s="349"/>
      <c r="D24" s="425" t="s">
        <v>53</v>
      </c>
      <c r="E24" s="426"/>
      <c r="F24" s="427">
        <v>125</v>
      </c>
      <c r="H24" s="352"/>
      <c r="I24" s="352"/>
      <c r="J24" s="352"/>
      <c r="K24" s="356"/>
      <c r="L24" s="352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X24" s="349"/>
      <c r="AY24" s="349"/>
      <c r="AZ24" s="351">
        <v>5</v>
      </c>
      <c r="BA24" s="351" t="s">
        <v>54</v>
      </c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54"/>
      <c r="BY24" s="354"/>
      <c r="BZ24" s="355"/>
      <c r="CA24" s="354"/>
      <c r="CB24" s="351">
        <v>4.7</v>
      </c>
      <c r="CC24" s="351" t="s">
        <v>54</v>
      </c>
      <c r="CF24" s="349"/>
      <c r="CG24" s="349"/>
      <c r="CH24" s="349"/>
      <c r="CI24" s="351">
        <v>90</v>
      </c>
      <c r="CJ24" s="351" t="s">
        <v>54</v>
      </c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Y24" s="349"/>
      <c r="CZ24" s="351">
        <v>11</v>
      </c>
      <c r="DA24" s="351" t="s">
        <v>54</v>
      </c>
      <c r="DB24" s="349"/>
      <c r="DD24" s="349"/>
      <c r="DE24" s="349"/>
      <c r="DF24" s="349"/>
      <c r="DG24" s="351">
        <v>2.4</v>
      </c>
      <c r="DH24" s="351" t="s">
        <v>54</v>
      </c>
      <c r="DI24" s="349"/>
      <c r="DJ24" s="349"/>
    </row>
    <row r="25" spans="1:114" s="327" customFormat="1" ht="15.75" customHeight="1">
      <c r="A25" s="349"/>
      <c r="B25" s="349"/>
      <c r="C25" s="349"/>
      <c r="D25" s="357"/>
      <c r="H25" s="356"/>
      <c r="I25" s="358"/>
      <c r="J25" s="352"/>
      <c r="K25" s="352"/>
      <c r="L25" s="352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X25" s="349"/>
      <c r="AY25" s="349"/>
      <c r="AZ25" s="351">
        <v>0.3</v>
      </c>
      <c r="BA25" s="351" t="s">
        <v>55</v>
      </c>
      <c r="BB25" s="349"/>
      <c r="BC25" s="349"/>
      <c r="BD25" s="349"/>
      <c r="BE25" s="349"/>
      <c r="BF25" s="349"/>
      <c r="BG25" s="349"/>
      <c r="BH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54"/>
      <c r="BY25" s="354"/>
      <c r="BZ25" s="355"/>
      <c r="CA25" s="354"/>
      <c r="CB25" s="351">
        <v>0.3</v>
      </c>
      <c r="CC25" s="351" t="s">
        <v>55</v>
      </c>
      <c r="CF25" s="349"/>
      <c r="CG25" s="349"/>
      <c r="CH25" s="349"/>
      <c r="CI25" s="351">
        <v>0.2</v>
      </c>
      <c r="CJ25" s="351" t="s">
        <v>55</v>
      </c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Y25" s="349"/>
      <c r="CZ25" s="351">
        <v>0.1</v>
      </c>
      <c r="DA25" s="351" t="s">
        <v>55</v>
      </c>
      <c r="DB25" s="349"/>
      <c r="DD25" s="349"/>
      <c r="DE25" s="349"/>
      <c r="DF25" s="349"/>
      <c r="DG25" s="351">
        <v>0.1</v>
      </c>
      <c r="DH25" s="351" t="s">
        <v>55</v>
      </c>
      <c r="DI25" s="349"/>
      <c r="DJ25" s="349"/>
    </row>
    <row r="26" spans="1:114" s="327" customFormat="1" ht="15.75" customHeight="1">
      <c r="A26" s="349"/>
      <c r="B26" s="349"/>
      <c r="C26" s="349"/>
      <c r="D26" s="349"/>
      <c r="E26" s="349"/>
      <c r="H26" s="352"/>
      <c r="I26" s="352"/>
      <c r="J26" s="352"/>
      <c r="K26" s="356"/>
      <c r="L26" s="352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CA26" s="359"/>
      <c r="CB26" s="349"/>
      <c r="CC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Y26" s="349"/>
      <c r="CZ26" s="349"/>
      <c r="DA26" s="349"/>
      <c r="DB26" s="349"/>
      <c r="DD26" s="349"/>
      <c r="DE26" s="349"/>
      <c r="DF26" s="349"/>
      <c r="DG26" s="349"/>
      <c r="DH26" s="349"/>
      <c r="DI26" s="349"/>
      <c r="DJ26" s="349"/>
    </row>
    <row r="27" spans="1:114" s="327" customFormat="1" ht="15.75" customHeight="1">
      <c r="A27" s="349"/>
      <c r="B27" s="349"/>
      <c r="C27" s="349"/>
      <c r="D27" s="349"/>
      <c r="E27" s="349"/>
      <c r="H27" s="352"/>
      <c r="I27" s="366" t="s">
        <v>56</v>
      </c>
      <c r="J27" s="367"/>
      <c r="K27" s="368">
        <v>26195000</v>
      </c>
      <c r="L27" s="360"/>
      <c r="M27" s="349"/>
      <c r="N27" s="349"/>
      <c r="O27" s="349"/>
      <c r="P27" s="349"/>
      <c r="Q27" s="360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V27" s="349"/>
      <c r="AW27" s="349"/>
      <c r="AX27" s="349"/>
      <c r="AY27" s="349"/>
      <c r="AZ27" s="361"/>
      <c r="BA27" s="349"/>
      <c r="BB27" s="349"/>
      <c r="BC27" s="349"/>
      <c r="BD27" s="349"/>
      <c r="BE27" s="349"/>
      <c r="BF27" s="349"/>
      <c r="BG27" s="349"/>
      <c r="BH27" s="349"/>
      <c r="BK27" s="349"/>
      <c r="BL27" s="349"/>
      <c r="BM27" s="362"/>
      <c r="BN27" s="362"/>
      <c r="BO27" s="362"/>
      <c r="BP27" s="349"/>
      <c r="BQ27" s="362"/>
      <c r="BR27" s="362"/>
      <c r="BS27" s="362"/>
      <c r="BT27" s="362"/>
      <c r="BU27" s="362"/>
      <c r="BV27" s="362"/>
      <c r="BW27" s="362"/>
      <c r="BX27" s="362"/>
      <c r="BY27" s="362"/>
      <c r="CA27" s="359"/>
      <c r="CB27" s="349"/>
      <c r="CC27" s="349"/>
      <c r="CF27" s="349"/>
      <c r="CG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Y27" s="349"/>
      <c r="CZ27" s="349"/>
      <c r="DA27" s="349"/>
      <c r="DB27" s="349"/>
      <c r="DD27" s="349"/>
      <c r="DE27" s="349"/>
      <c r="DF27" s="349"/>
      <c r="DG27" s="349"/>
      <c r="DH27" s="349"/>
      <c r="DI27" s="349"/>
      <c r="DJ27" s="349"/>
    </row>
    <row r="28" spans="1:114" s="327" customFormat="1" ht="15.75" customHeight="1">
      <c r="A28" s="349"/>
      <c r="B28" s="349"/>
      <c r="C28" s="349"/>
      <c r="D28" s="349"/>
      <c r="E28" s="349"/>
      <c r="H28" s="352"/>
      <c r="I28" s="360"/>
      <c r="J28" s="363" t="s">
        <v>57</v>
      </c>
      <c r="K28" s="364">
        <f>H21/K27</f>
        <v>0.62564573391868672</v>
      </c>
      <c r="L28" s="360"/>
      <c r="M28" s="349"/>
      <c r="N28" s="349"/>
      <c r="O28" s="349"/>
      <c r="P28" s="349"/>
      <c r="Q28" s="360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V28" s="349"/>
      <c r="AW28" s="349"/>
      <c r="AX28" s="349"/>
      <c r="AY28" s="349"/>
      <c r="AZ28" s="361"/>
      <c r="BA28" s="349"/>
      <c r="BB28" s="349"/>
      <c r="BC28" s="349"/>
      <c r="BD28" s="349"/>
      <c r="BE28" s="349"/>
      <c r="BF28" s="349"/>
      <c r="BG28" s="349"/>
      <c r="BH28" s="349"/>
      <c r="BK28" s="349"/>
      <c r="BL28" s="349"/>
      <c r="BM28" s="362"/>
      <c r="BN28" s="362"/>
      <c r="BO28" s="362"/>
      <c r="BP28" s="349"/>
      <c r="BQ28" s="349"/>
      <c r="BR28" s="349"/>
      <c r="BS28" s="349"/>
      <c r="BT28" s="349"/>
      <c r="BU28" s="349"/>
      <c r="BV28" s="349"/>
      <c r="BW28" s="349"/>
      <c r="BX28" s="349"/>
      <c r="BY28" s="365"/>
      <c r="CA28" s="359"/>
      <c r="CB28" s="349"/>
      <c r="CC28" s="349"/>
      <c r="CF28" s="349"/>
      <c r="CG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Y28" s="349"/>
      <c r="CZ28" s="349"/>
      <c r="DA28" s="349"/>
      <c r="DB28" s="349"/>
      <c r="DD28" s="349"/>
      <c r="DE28" s="349"/>
      <c r="DF28" s="349"/>
      <c r="DG28" s="349"/>
      <c r="DH28" s="349"/>
      <c r="DI28" s="349"/>
      <c r="DJ28" s="349"/>
    </row>
    <row r="29" spans="1:114" ht="15.75" customHeight="1">
      <c r="A29" s="3"/>
      <c r="B29" s="3"/>
      <c r="C29" s="3"/>
      <c r="D29" s="3"/>
      <c r="E29" s="3"/>
      <c r="H29" s="275"/>
      <c r="I29" s="276"/>
      <c r="J29" s="281" t="s">
        <v>58</v>
      </c>
      <c r="K29" s="282">
        <f>K23/K27</f>
        <v>0.37435426608131323</v>
      </c>
      <c r="L29" s="276"/>
      <c r="M29" s="3"/>
      <c r="N29" s="3"/>
      <c r="O29" s="3"/>
      <c r="P29" s="3"/>
      <c r="Q29" s="27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V29" s="3"/>
      <c r="AW29" s="3"/>
      <c r="AX29" s="3"/>
      <c r="AY29" s="3"/>
      <c r="AZ29" s="279"/>
      <c r="BA29" s="3"/>
      <c r="BB29" s="3"/>
      <c r="BC29" s="3"/>
      <c r="BD29" s="3"/>
      <c r="BE29" s="3"/>
      <c r="BF29" s="3"/>
      <c r="BG29" s="3"/>
      <c r="BH29" s="3"/>
      <c r="BK29" s="3"/>
      <c r="BL29" s="3"/>
      <c r="BM29" s="280"/>
      <c r="BN29" s="280"/>
      <c r="BO29" s="280"/>
      <c r="BP29" s="3"/>
      <c r="BQ29" s="3"/>
      <c r="BR29" s="3"/>
      <c r="BS29" s="3"/>
      <c r="BT29" s="3"/>
      <c r="BU29" s="3"/>
      <c r="BV29" s="3"/>
      <c r="BW29" s="3"/>
      <c r="BX29" s="3"/>
      <c r="BY29" s="283"/>
      <c r="BZ29" s="328"/>
      <c r="CA29" s="337"/>
      <c r="CB29" s="3"/>
      <c r="CC29" s="3"/>
      <c r="CF29" s="3"/>
      <c r="CG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Y29" s="3"/>
      <c r="CZ29" s="3"/>
      <c r="DA29" s="3"/>
      <c r="DB29" s="3"/>
      <c r="DD29" s="3"/>
      <c r="DE29" s="3"/>
      <c r="DF29" s="3"/>
      <c r="DG29" s="3"/>
      <c r="DH29" s="3"/>
      <c r="DI29" s="3"/>
      <c r="DJ29" s="3"/>
    </row>
    <row r="30" spans="1:114" ht="15.75" customHeight="1">
      <c r="A30" s="3"/>
      <c r="B30" s="3"/>
      <c r="C30" s="3"/>
      <c r="D30" s="3"/>
      <c r="E30" s="3"/>
      <c r="H30" s="275"/>
      <c r="I30" s="276"/>
      <c r="J30" s="280"/>
      <c r="K30" s="280"/>
      <c r="L30" s="276"/>
      <c r="M30" s="3"/>
      <c r="N30" s="3"/>
      <c r="O30" s="3"/>
      <c r="P30" s="3"/>
      <c r="Q30" s="27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V30" s="3"/>
      <c r="AW30" s="3"/>
      <c r="AX30" s="3"/>
      <c r="AY30" s="3"/>
      <c r="AZ30" s="279"/>
      <c r="BA30" s="3"/>
      <c r="BB30" s="3"/>
      <c r="BC30" s="3"/>
      <c r="BD30" s="3"/>
      <c r="BE30" s="3"/>
      <c r="BF30" s="3"/>
      <c r="BG30" s="3"/>
      <c r="BH30" s="3"/>
      <c r="BK30" s="3"/>
      <c r="BL30" s="3"/>
      <c r="BM30" s="280"/>
      <c r="BN30" s="280"/>
      <c r="BO30" s="280"/>
      <c r="BP30" s="3"/>
      <c r="BQ30" s="3"/>
      <c r="BR30" s="3"/>
      <c r="BS30" s="3"/>
      <c r="BT30" s="3"/>
      <c r="BU30" s="3"/>
      <c r="BV30" s="3"/>
      <c r="BW30" s="3"/>
      <c r="BX30" s="3"/>
      <c r="BY30" s="283"/>
      <c r="BZ30" s="328"/>
      <c r="CA30" s="337"/>
      <c r="CB30" s="3"/>
      <c r="CC30" s="3"/>
      <c r="CF30" s="3"/>
      <c r="CG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Y30" s="3"/>
      <c r="CZ30" s="3"/>
      <c r="DA30" s="3"/>
      <c r="DB30" s="3"/>
      <c r="DD30" s="3"/>
      <c r="DE30" s="3"/>
      <c r="DF30" s="3"/>
      <c r="DG30" s="3"/>
      <c r="DH30" s="3"/>
      <c r="DI30" s="3"/>
      <c r="DJ30" s="3"/>
    </row>
    <row r="31" spans="1:114" ht="15.75" customHeight="1">
      <c r="A31" s="3"/>
      <c r="B31" s="3"/>
      <c r="C31" s="3"/>
      <c r="D31" s="3"/>
      <c r="E31" s="3"/>
      <c r="H31" s="275"/>
      <c r="I31" s="276"/>
      <c r="J31" s="280"/>
      <c r="K31" s="280"/>
      <c r="L31" s="276"/>
      <c r="M31" s="3"/>
      <c r="N31" s="3"/>
      <c r="O31" s="3"/>
      <c r="P31" s="3"/>
      <c r="Q31" s="27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V31" s="3"/>
      <c r="AW31" s="3"/>
      <c r="AX31" s="283"/>
      <c r="AY31" s="283"/>
      <c r="AZ31" s="3"/>
      <c r="BA31" s="3"/>
      <c r="BB31" s="3"/>
      <c r="BC31" s="3"/>
      <c r="BD31" s="3"/>
      <c r="BE31" s="3"/>
      <c r="BF31" s="3"/>
      <c r="BG31" s="3"/>
      <c r="BH31" s="3"/>
      <c r="BK31" s="3"/>
      <c r="BL31" s="3"/>
      <c r="BM31" s="280"/>
      <c r="BN31" s="280"/>
      <c r="BO31" s="280"/>
      <c r="BP31" s="3"/>
      <c r="BQ31" s="3"/>
      <c r="BR31" s="3"/>
      <c r="BS31" s="3"/>
      <c r="BT31" s="3"/>
      <c r="BU31" s="3"/>
      <c r="BV31" s="3"/>
      <c r="BW31" s="3"/>
      <c r="BX31" s="3"/>
      <c r="BY31" s="283"/>
      <c r="BZ31" s="328"/>
      <c r="CA31" s="337"/>
      <c r="CB31" s="3"/>
      <c r="CC31" s="3"/>
      <c r="CF31" s="3"/>
      <c r="CG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Y31" s="3"/>
      <c r="CZ31" s="3"/>
      <c r="DA31" s="3"/>
      <c r="DB31" s="3"/>
      <c r="DD31" s="3"/>
      <c r="DE31" s="3"/>
      <c r="DF31" s="3"/>
      <c r="DG31" s="3"/>
      <c r="DH31" s="3"/>
      <c r="DI31" s="3"/>
      <c r="DJ31" s="3"/>
    </row>
    <row r="32" spans="1:114" ht="15.75" customHeight="1">
      <c r="A32" s="3"/>
      <c r="B32" s="3"/>
      <c r="C32" s="3"/>
      <c r="D32" s="3"/>
      <c r="E32" s="3"/>
      <c r="H32" s="275"/>
      <c r="I32" s="276"/>
      <c r="J32" s="280"/>
      <c r="K32" s="280"/>
      <c r="L32" s="276"/>
      <c r="M32" s="3"/>
      <c r="N32" s="3"/>
      <c r="O32" s="3"/>
      <c r="P32" s="3"/>
      <c r="Q32" s="27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V32" s="3"/>
      <c r="AW32" s="3"/>
      <c r="AX32" s="283"/>
      <c r="AY32" s="284"/>
      <c r="AZ32" s="3"/>
      <c r="BA32" s="3"/>
      <c r="BB32" s="3"/>
      <c r="BC32" s="3"/>
      <c r="BD32" s="3"/>
      <c r="BE32" s="3"/>
      <c r="BF32" s="3"/>
      <c r="BG32" s="3"/>
      <c r="BH32" s="3"/>
      <c r="BK32" s="3"/>
      <c r="BL32" s="3"/>
      <c r="BM32" s="280"/>
      <c r="BN32" s="280"/>
      <c r="BO32" s="280"/>
      <c r="BP32" s="3"/>
      <c r="BQ32" s="3"/>
      <c r="BR32" s="3"/>
      <c r="BS32" s="3"/>
      <c r="BT32" s="3"/>
      <c r="BU32" s="3"/>
      <c r="BV32" s="3"/>
      <c r="BW32" s="3"/>
      <c r="BX32" s="3"/>
      <c r="BY32" s="283"/>
      <c r="BZ32" s="328"/>
      <c r="CA32" s="337"/>
      <c r="CB32" s="3"/>
      <c r="CC32" s="3"/>
      <c r="CF32" s="3"/>
      <c r="CG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Y32" s="3"/>
      <c r="CZ32" s="3"/>
      <c r="DA32" s="3"/>
      <c r="DB32" s="3"/>
      <c r="DD32" s="3"/>
      <c r="DE32" s="3"/>
      <c r="DF32" s="3"/>
      <c r="DG32" s="3"/>
      <c r="DH32" s="3"/>
      <c r="DI32" s="3"/>
      <c r="DJ32" s="3"/>
    </row>
    <row r="33" spans="1:114" ht="15.75" customHeight="1">
      <c r="A33" s="3"/>
      <c r="B33" s="3"/>
      <c r="C33" s="3"/>
      <c r="D33" s="3"/>
      <c r="E33" s="3"/>
      <c r="H33" s="275"/>
      <c r="I33" s="276"/>
      <c r="J33" s="280"/>
      <c r="K33" s="280"/>
      <c r="L33" s="276"/>
      <c r="M33" s="3"/>
      <c r="N33" s="3"/>
      <c r="O33" s="3"/>
      <c r="P33" s="3"/>
      <c r="Q33" s="27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V33" s="3"/>
      <c r="AW33" s="3"/>
      <c r="AX33" s="283"/>
      <c r="AY33" s="283"/>
      <c r="AZ33" s="3"/>
      <c r="BA33" s="3"/>
      <c r="BB33" s="3"/>
      <c r="BC33" s="3"/>
      <c r="BD33" s="3"/>
      <c r="BE33" s="3"/>
      <c r="BF33" s="3"/>
      <c r="BG33" s="3"/>
      <c r="BH33" s="3"/>
      <c r="BK33" s="3"/>
      <c r="BL33" s="3"/>
      <c r="BM33" s="280"/>
      <c r="BN33" s="280"/>
      <c r="BO33" s="280"/>
      <c r="BP33" s="3"/>
      <c r="BQ33" s="3"/>
      <c r="BR33" s="3"/>
      <c r="BS33" s="3"/>
      <c r="BT33" s="3"/>
      <c r="BU33" s="3"/>
      <c r="BV33" s="3"/>
      <c r="BW33" s="3"/>
      <c r="BX33" s="3"/>
      <c r="BY33" s="283"/>
      <c r="BZ33" s="328"/>
      <c r="CA33" s="337"/>
      <c r="CB33" s="3"/>
      <c r="CC33" s="3"/>
      <c r="CF33" s="3"/>
      <c r="CG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Y33" s="3"/>
      <c r="CZ33" s="3"/>
      <c r="DA33" s="3"/>
      <c r="DB33" s="3"/>
      <c r="DD33" s="3"/>
      <c r="DE33" s="3"/>
      <c r="DF33" s="3"/>
      <c r="DG33" s="3"/>
      <c r="DH33" s="3"/>
      <c r="DI33" s="3"/>
      <c r="DJ33" s="3"/>
    </row>
    <row r="34" spans="1:114" ht="15.75" customHeight="1">
      <c r="A34" s="3"/>
      <c r="B34" s="3"/>
      <c r="C34" s="3"/>
      <c r="D34" s="3"/>
      <c r="E34" s="3"/>
      <c r="H34" s="275"/>
      <c r="I34" s="276"/>
      <c r="J34" s="280"/>
      <c r="K34" s="280"/>
      <c r="L34" s="276"/>
      <c r="M34" s="3"/>
      <c r="N34" s="3"/>
      <c r="O34" s="3"/>
      <c r="P34" s="3"/>
      <c r="Q34" s="27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V34" s="3"/>
      <c r="AW34" s="3"/>
      <c r="AX34" s="283"/>
      <c r="AY34" s="283"/>
      <c r="AZ34" s="3"/>
      <c r="BA34" s="3"/>
      <c r="BB34" s="3"/>
      <c r="BC34" s="3"/>
      <c r="BD34" s="3"/>
      <c r="BE34" s="3"/>
      <c r="BF34" s="3"/>
      <c r="BG34" s="3"/>
      <c r="BH34" s="3"/>
      <c r="BK34" s="3"/>
      <c r="BL34" s="3"/>
      <c r="BM34" s="280"/>
      <c r="BN34" s="280"/>
      <c r="BO34" s="285"/>
      <c r="BP34" s="3"/>
      <c r="BQ34" s="3"/>
      <c r="BR34" s="3"/>
      <c r="BS34" s="3"/>
      <c r="BT34" s="3"/>
      <c r="BU34" s="3"/>
      <c r="BV34" s="3"/>
      <c r="BW34" s="3"/>
      <c r="BX34" s="3"/>
      <c r="BY34" s="283"/>
      <c r="BZ34" s="328"/>
      <c r="CA34" s="337"/>
      <c r="CB34" s="285"/>
      <c r="CC34" s="283"/>
      <c r="CF34" s="3"/>
      <c r="CG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Y34" s="3"/>
      <c r="CZ34" s="3"/>
      <c r="DA34" s="3"/>
      <c r="DB34" s="3"/>
      <c r="DD34" s="3"/>
      <c r="DE34" s="3"/>
      <c r="DF34" s="3"/>
      <c r="DG34" s="3"/>
      <c r="DH34" s="3"/>
      <c r="DI34" s="3"/>
      <c r="DJ34" s="3"/>
    </row>
    <row r="35" spans="1:114" ht="15.75" customHeight="1">
      <c r="A35" s="3"/>
      <c r="B35" s="3"/>
      <c r="C35" s="3"/>
      <c r="D35" s="3"/>
      <c r="E35" s="3"/>
      <c r="H35" s="275"/>
      <c r="I35" s="276"/>
      <c r="J35" s="280"/>
      <c r="K35" s="280"/>
      <c r="L35" s="276"/>
      <c r="M35" s="3"/>
      <c r="N35" s="3"/>
      <c r="O35" s="3"/>
      <c r="P35" s="3"/>
      <c r="Q35" s="27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V35" s="3"/>
      <c r="AW35" s="3"/>
      <c r="AX35" s="283"/>
      <c r="AY35" s="283"/>
      <c r="AZ35" s="3"/>
      <c r="BA35" s="3"/>
      <c r="BB35" s="3"/>
      <c r="BC35" s="3"/>
      <c r="BD35" s="3"/>
      <c r="BE35" s="3"/>
      <c r="BF35" s="3"/>
      <c r="BG35" s="3"/>
      <c r="BH35" s="3"/>
      <c r="BK35" s="3"/>
      <c r="BL35" s="3"/>
      <c r="BM35" s="280"/>
      <c r="BN35" s="280"/>
      <c r="BO35" s="285"/>
      <c r="BP35" s="3"/>
      <c r="BQ35" s="3"/>
      <c r="BR35" s="3"/>
      <c r="BS35" s="3"/>
      <c r="BT35" s="3"/>
      <c r="BU35" s="3"/>
      <c r="BV35" s="3"/>
      <c r="BW35" s="3"/>
      <c r="BX35" s="3"/>
      <c r="BY35" s="283"/>
      <c r="BZ35" s="328"/>
      <c r="CA35" s="337"/>
      <c r="CB35" s="285"/>
      <c r="CC35" s="283"/>
      <c r="CF35" s="3"/>
      <c r="CG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Y35" s="3"/>
      <c r="CZ35" s="3"/>
      <c r="DA35" s="3"/>
      <c r="DB35" s="3"/>
      <c r="DD35" s="3"/>
      <c r="DE35" s="3"/>
      <c r="DF35" s="3"/>
      <c r="DG35" s="3"/>
      <c r="DH35" s="3"/>
      <c r="DI35" s="3"/>
      <c r="DJ35" s="3"/>
    </row>
    <row r="36" spans="1:114" ht="15.75" customHeight="1">
      <c r="A36" s="3"/>
      <c r="B36" s="3"/>
      <c r="C36" s="3"/>
      <c r="D36" s="3"/>
      <c r="E36" s="3"/>
      <c r="H36" s="275"/>
      <c r="I36" s="276"/>
      <c r="J36" s="280"/>
      <c r="K36" s="280"/>
      <c r="L36" s="276"/>
      <c r="M36" s="3"/>
      <c r="N36" s="3"/>
      <c r="O36" s="3"/>
      <c r="P36" s="3"/>
      <c r="Q36" s="27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V36" s="3"/>
      <c r="AW36" s="3"/>
      <c r="AX36" s="283"/>
      <c r="AY36" s="283"/>
      <c r="AZ36" s="3"/>
      <c r="BA36" s="3"/>
      <c r="BB36" s="3"/>
      <c r="BC36" s="3"/>
      <c r="BD36" s="3"/>
      <c r="BE36" s="3"/>
      <c r="BF36" s="3"/>
      <c r="BG36" s="3"/>
      <c r="BH36" s="3"/>
      <c r="BK36" s="3"/>
      <c r="BL36" s="3"/>
      <c r="BM36" s="280"/>
      <c r="BN36" s="280"/>
      <c r="BO36" s="285"/>
      <c r="BP36" s="3"/>
      <c r="BQ36" s="3"/>
      <c r="BR36" s="3"/>
      <c r="BS36" s="3"/>
      <c r="BT36" s="3"/>
      <c r="BU36" s="3"/>
      <c r="BV36" s="3"/>
      <c r="BW36" s="3"/>
      <c r="BX36" s="3"/>
      <c r="BY36" s="283"/>
      <c r="BZ36" s="328"/>
      <c r="CA36" s="337"/>
      <c r="CB36" s="285"/>
      <c r="CC36" s="283"/>
      <c r="CF36" s="3"/>
      <c r="CG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Y36" s="3"/>
      <c r="CZ36" s="3"/>
      <c r="DA36" s="3"/>
      <c r="DB36" s="3"/>
      <c r="DD36" s="3"/>
      <c r="DE36" s="3"/>
      <c r="DF36" s="3"/>
      <c r="DG36" s="3"/>
      <c r="DH36" s="3"/>
      <c r="DI36" s="3"/>
      <c r="DJ36" s="3"/>
    </row>
    <row r="37" spans="1:114" ht="15.75" customHeight="1">
      <c r="A37" s="3"/>
      <c r="B37" s="3"/>
      <c r="C37" s="3"/>
      <c r="D37" s="3"/>
      <c r="E37" s="3"/>
      <c r="H37" s="275"/>
      <c r="I37" s="276"/>
      <c r="J37" s="280"/>
      <c r="K37" s="280"/>
      <c r="L37" s="276"/>
      <c r="M37" s="3"/>
      <c r="N37" s="3"/>
      <c r="O37" s="3"/>
      <c r="P37" s="3"/>
      <c r="Q37" s="27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V37" s="3"/>
      <c r="AW37" s="3"/>
      <c r="AX37" s="283"/>
      <c r="AY37" s="283"/>
      <c r="AZ37" s="3"/>
      <c r="BA37" s="3"/>
      <c r="BB37" s="3"/>
      <c r="BC37" s="3"/>
      <c r="BD37" s="3"/>
      <c r="BE37" s="3"/>
      <c r="BF37" s="3"/>
      <c r="BG37" s="3"/>
      <c r="BH37" s="3"/>
      <c r="BK37" s="3"/>
      <c r="BL37" s="3"/>
      <c r="BM37" s="280"/>
      <c r="BN37" s="280"/>
      <c r="BO37" s="285"/>
      <c r="BP37" s="3"/>
      <c r="BQ37" s="3"/>
      <c r="BR37" s="3"/>
      <c r="BS37" s="3"/>
      <c r="BT37" s="3"/>
      <c r="BU37" s="3"/>
      <c r="BV37" s="3"/>
      <c r="BW37" s="3"/>
      <c r="BX37" s="3"/>
      <c r="BY37" s="283"/>
      <c r="BZ37" s="328"/>
      <c r="CA37" s="337"/>
      <c r="CB37" s="285"/>
      <c r="CC37" s="283"/>
      <c r="CD37" s="3"/>
      <c r="CE37" s="3"/>
      <c r="CF37" s="3"/>
      <c r="CG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 ht="15.75" customHeight="1">
      <c r="A38" s="3"/>
      <c r="B38" s="3"/>
      <c r="C38" s="3"/>
      <c r="D38" s="3"/>
      <c r="E38" s="3"/>
      <c r="H38" s="275"/>
      <c r="I38" s="276"/>
      <c r="J38" s="280"/>
      <c r="K38" s="280"/>
      <c r="L38" s="276"/>
      <c r="M38" s="3"/>
      <c r="N38" s="3"/>
      <c r="O38" s="3"/>
      <c r="P38" s="3"/>
      <c r="Q38" s="27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V38" s="3"/>
      <c r="AW38" s="3"/>
      <c r="AX38" s="283"/>
      <c r="AY38" s="283"/>
      <c r="AZ38" s="3"/>
      <c r="BA38" s="3"/>
      <c r="BB38" s="3"/>
      <c r="BC38" s="3"/>
      <c r="BD38" s="3"/>
      <c r="BE38" s="3"/>
      <c r="BF38" s="3"/>
      <c r="BG38" s="3"/>
      <c r="BH38" s="3"/>
      <c r="BK38" s="3"/>
      <c r="BL38" s="3"/>
      <c r="BM38" s="280"/>
      <c r="BN38" s="280"/>
      <c r="BO38" s="285"/>
      <c r="BP38" s="3"/>
      <c r="BQ38" s="3"/>
      <c r="BR38" s="3"/>
      <c r="BS38" s="3"/>
      <c r="BT38" s="3"/>
      <c r="BU38" s="3"/>
      <c r="BV38" s="3"/>
      <c r="BW38" s="3"/>
      <c r="BX38" s="3"/>
      <c r="BY38" s="283"/>
      <c r="BZ38" s="328"/>
      <c r="CA38" s="337"/>
      <c r="CB38" s="285"/>
      <c r="CC38" s="283"/>
      <c r="CD38" s="3"/>
      <c r="CE38" s="3"/>
      <c r="CF38" s="3"/>
      <c r="CG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 ht="15.75" customHeight="1">
      <c r="A39" s="3"/>
      <c r="B39" s="3"/>
      <c r="C39" s="3"/>
      <c r="D39" s="3"/>
      <c r="E39" s="3"/>
      <c r="H39" s="275"/>
      <c r="I39" s="276"/>
      <c r="J39" s="280"/>
      <c r="K39" s="280"/>
      <c r="L39" s="276"/>
      <c r="M39" s="3"/>
      <c r="N39" s="3"/>
      <c r="O39" s="3"/>
      <c r="P39" s="3"/>
      <c r="Q39" s="27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83"/>
      <c r="AY39" s="28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0"/>
      <c r="BN39" s="280"/>
      <c r="BO39" s="285"/>
      <c r="BP39" s="3"/>
      <c r="BQ39" s="3"/>
      <c r="BR39" s="3"/>
      <c r="BS39" s="3"/>
      <c r="BT39" s="3"/>
      <c r="BU39" s="3"/>
      <c r="BV39" s="3"/>
      <c r="BW39" s="3"/>
      <c r="BX39" s="3"/>
      <c r="BY39" s="283"/>
      <c r="BZ39" s="328"/>
      <c r="CA39" s="337"/>
      <c r="CB39" s="285"/>
      <c r="CC39" s="283"/>
      <c r="CD39" s="3"/>
      <c r="CE39" s="3"/>
      <c r="CF39" s="3"/>
      <c r="CG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ht="15.75" customHeight="1">
      <c r="A40" s="3"/>
      <c r="B40" s="3"/>
      <c r="D40" s="280"/>
      <c r="E40" s="3"/>
      <c r="G40" s="3"/>
      <c r="H40" s="3"/>
      <c r="I40" s="276"/>
      <c r="J40" s="280"/>
      <c r="K40" s="280"/>
      <c r="L40" s="276"/>
      <c r="M40" s="3"/>
      <c r="N40" s="3"/>
      <c r="O40" s="3"/>
      <c r="P40" s="3"/>
      <c r="Q40" s="27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83"/>
      <c r="AY40" s="28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0"/>
      <c r="BN40" s="280"/>
      <c r="BO40" s="285"/>
      <c r="BP40" s="3"/>
      <c r="BQ40" s="3"/>
      <c r="BR40" s="3"/>
      <c r="BS40" s="3"/>
      <c r="BT40" s="3"/>
      <c r="BU40" s="3"/>
      <c r="BV40" s="3"/>
      <c r="BW40" s="3"/>
      <c r="BX40" s="3"/>
      <c r="BY40" s="283"/>
      <c r="BZ40" s="328"/>
      <c r="CA40" s="337"/>
      <c r="CB40" s="285"/>
      <c r="CC40" s="283"/>
      <c r="CD40" s="3"/>
      <c r="CE40" s="3"/>
      <c r="CF40" s="3"/>
      <c r="CG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 ht="15.75" customHeight="1">
      <c r="A41" s="3"/>
      <c r="B41" s="3"/>
      <c r="C41" s="3"/>
      <c r="D41" s="280"/>
      <c r="E41" s="3"/>
      <c r="F41" s="3"/>
      <c r="G41" s="3"/>
      <c r="H41" s="286"/>
      <c r="I41" s="3"/>
      <c r="J41" s="275"/>
      <c r="K41" s="286"/>
      <c r="L41" s="27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83"/>
      <c r="AY41" s="28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283"/>
      <c r="BZ41" s="4"/>
      <c r="CA41" s="283"/>
      <c r="CB41" s="285"/>
      <c r="CC41" s="283"/>
      <c r="CD41" s="3"/>
      <c r="CE41" s="3"/>
      <c r="CF41" s="3"/>
      <c r="CG41" s="3"/>
      <c r="CH41" s="424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ht="15.75" customHeight="1">
      <c r="A42" s="3"/>
      <c r="B42" s="3"/>
      <c r="C42" s="3"/>
      <c r="D42" s="3"/>
      <c r="E42" s="3"/>
      <c r="F42" s="3"/>
      <c r="G42" s="3"/>
      <c r="H42" s="3"/>
      <c r="I42" s="3"/>
      <c r="J42" s="275"/>
      <c r="K42" s="286"/>
      <c r="L42" s="27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83"/>
      <c r="AY42" s="28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3"/>
      <c r="CB42" s="285"/>
      <c r="CC42" s="28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ht="15.75" customHeight="1">
      <c r="A43" s="3"/>
      <c r="B43" s="3"/>
      <c r="C43" s="3"/>
      <c r="D43" s="3"/>
      <c r="E43" s="3"/>
      <c r="F43" s="3"/>
      <c r="G43" s="3"/>
      <c r="H43" s="3"/>
      <c r="I43" s="3"/>
      <c r="J43" s="275"/>
      <c r="K43" s="27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283"/>
      <c r="AY43" s="28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3"/>
      <c r="CB43" s="285"/>
      <c r="CC43" s="28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ht="15.75" customHeight="1">
      <c r="A44" s="3"/>
      <c r="B44" s="3"/>
      <c r="C44" s="3"/>
      <c r="D44" s="3"/>
      <c r="E44" s="3"/>
      <c r="F44" s="3"/>
      <c r="G44" s="3"/>
      <c r="H44" s="3"/>
      <c r="I44" s="3"/>
      <c r="J44" s="275"/>
      <c r="K44" s="27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83"/>
      <c r="AY44" s="28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3"/>
      <c r="CB44" s="285"/>
      <c r="CC44" s="28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ht="15.75" customHeight="1">
      <c r="A45" s="3"/>
      <c r="B45" s="3"/>
      <c r="C45" s="3"/>
      <c r="D45" s="3"/>
      <c r="E45" s="3"/>
      <c r="F45" s="3"/>
      <c r="G45" s="3"/>
      <c r="H45" s="3"/>
      <c r="I45" s="3"/>
      <c r="J45" s="275"/>
      <c r="K45" s="27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3"/>
      <c r="CB45" s="285"/>
      <c r="CC45" s="28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 ht="15.75" customHeight="1">
      <c r="A46" s="3"/>
      <c r="B46" s="3"/>
      <c r="C46" s="3"/>
      <c r="D46" s="3"/>
      <c r="E46" s="3"/>
      <c r="F46" s="3"/>
      <c r="G46" s="3"/>
      <c r="H46" s="3"/>
      <c r="I46" s="3"/>
      <c r="J46" s="275"/>
      <c r="K46" s="27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3"/>
      <c r="CB46" s="285"/>
      <c r="CC46" s="28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14" ht="15.75" customHeight="1">
      <c r="A47" s="3"/>
      <c r="B47" s="3"/>
      <c r="C47" s="3"/>
      <c r="D47" s="3"/>
      <c r="E47" s="3"/>
      <c r="F47" s="3"/>
      <c r="G47" s="3"/>
      <c r="H47" s="3"/>
      <c r="I47" s="3"/>
      <c r="J47" s="275"/>
      <c r="K47" s="27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3"/>
      <c r="CB47" s="285"/>
      <c r="CC47" s="28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ht="15.75" customHeight="1">
      <c r="A48" s="3"/>
      <c r="B48" s="3"/>
      <c r="C48" s="3"/>
      <c r="D48" s="3"/>
      <c r="E48" s="3"/>
      <c r="F48" s="3"/>
      <c r="G48" s="3"/>
      <c r="H48" s="3"/>
      <c r="I48" s="3"/>
      <c r="J48" s="275"/>
      <c r="K48" s="27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3"/>
      <c r="CB48" s="285"/>
      <c r="CC48" s="28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 ht="15.75" customHeight="1">
      <c r="A49" s="3"/>
      <c r="B49" s="3"/>
      <c r="C49" s="3"/>
      <c r="D49" s="3"/>
      <c r="E49" s="3"/>
      <c r="F49" s="3"/>
      <c r="G49" s="3"/>
      <c r="H49" s="3"/>
      <c r="I49" s="3"/>
      <c r="J49" s="275"/>
      <c r="K49" s="27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4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1:114" ht="15.75" customHeight="1">
      <c r="A50" s="3"/>
      <c r="B50" s="3"/>
      <c r="C50" s="3"/>
      <c r="D50" s="3"/>
      <c r="E50" s="3"/>
      <c r="F50" s="3"/>
      <c r="G50" s="3"/>
      <c r="H50" s="3"/>
      <c r="I50" s="3"/>
      <c r="J50" s="275"/>
      <c r="K50" s="27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4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1:114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27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4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1:114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27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4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1:114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27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4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1:11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27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4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1:114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27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4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1:114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27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4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1:114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27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4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1:114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27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4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1:114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27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4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1:114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27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4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1:114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27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4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1:114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27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4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1:114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27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4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1:11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27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4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1:114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27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4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1:114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27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4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1:114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27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4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1:114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27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4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1:114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27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4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1:114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27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4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1:114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27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4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1:114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27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4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1:114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27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4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1:11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27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4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1:114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27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4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1:114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27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4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1:114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27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4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1:114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27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4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1:114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27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4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1:114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27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4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1:114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27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4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1:114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27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4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1:114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27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4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1:11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27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4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1:114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27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4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1:114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277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4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1:114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27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4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1:114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4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1:114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4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1:114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1:114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1:114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1:114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1:11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1:114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1:114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1:114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1:114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1:114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1:114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4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1:114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4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1:114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4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1:114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4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1:11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1:114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1:114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1:114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4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1:114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4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1:114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4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1:114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4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1:114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4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1:114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4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1:114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1: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1:114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1:114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1:114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4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1:114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4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1:114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4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1:114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4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1:114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4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1:114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4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1:114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4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1:11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4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1:114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1:114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1:114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1:114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1:114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4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1:114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4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1:114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4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1:114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4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1:114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4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1:11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4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1:114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4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1:114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4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1:114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4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1:114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4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1:114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4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1:114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4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1:114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4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1:114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4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1:114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4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1:11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4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1:114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4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1:114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4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1:114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4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1:114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4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1:114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4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1:114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4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1:114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4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1:114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4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1:114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4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1:11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4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1:114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4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1:114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4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1:114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4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1:114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4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1:114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4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1:114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4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1:114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4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1:114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4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1:114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4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1:11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4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1:114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4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1:114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4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1:114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4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1:114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4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1:114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4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1:114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4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1:114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4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1:114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4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1:114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4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1:11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4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1:114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4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1:114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4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1:114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4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1:114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4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1:114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4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1:114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4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1:114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4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1:114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4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1:114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4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1:11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4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1:114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4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1:114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4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1:114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4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1:114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4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1:114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4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1:114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4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1:114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4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1:114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4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4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4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4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4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4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4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4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4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4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4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4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4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4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4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4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4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4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4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4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4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4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4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4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4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4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4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4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4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4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4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4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4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14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4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14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4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14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4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14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4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14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4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14" ht="15.75" customHeight="1">
      <c r="CW230" s="287"/>
      <c r="CX230" s="287"/>
    </row>
    <row r="231" spans="1:114" ht="15.75" customHeight="1">
      <c r="CW231" s="287"/>
      <c r="CX231" s="287"/>
    </row>
    <row r="232" spans="1:114" ht="15.75" customHeight="1">
      <c r="CW232" s="287"/>
      <c r="CX232" s="287"/>
    </row>
    <row r="233" spans="1:114" ht="15.75" customHeight="1">
      <c r="CW233" s="287"/>
      <c r="CX233" s="287"/>
    </row>
    <row r="234" spans="1:114" ht="15.75" customHeight="1">
      <c r="CW234" s="287"/>
      <c r="CX234" s="287"/>
    </row>
    <row r="235" spans="1:114" ht="15.75" customHeight="1">
      <c r="CW235" s="287"/>
      <c r="CX235" s="287"/>
    </row>
    <row r="236" spans="1:114" ht="15.75" customHeight="1">
      <c r="CW236" s="287"/>
      <c r="CX236" s="287"/>
    </row>
    <row r="237" spans="1:114" ht="15.75" customHeight="1">
      <c r="CW237" s="287"/>
      <c r="CX237" s="287"/>
    </row>
    <row r="238" spans="1:114" ht="15.75" customHeight="1">
      <c r="CW238" s="287"/>
      <c r="CX238" s="287"/>
    </row>
    <row r="239" spans="1:114" ht="15.75" customHeight="1">
      <c r="CW239" s="287"/>
      <c r="CX239" s="287"/>
    </row>
    <row r="240" spans="1:114" ht="15.75" customHeight="1">
      <c r="CW240" s="287"/>
      <c r="CX240" s="287"/>
    </row>
    <row r="241" spans="101:102" ht="15.75" customHeight="1">
      <c r="CW241" s="287"/>
      <c r="CX241" s="287"/>
    </row>
    <row r="242" spans="101:102" ht="15.75" customHeight="1">
      <c r="CW242" s="287"/>
      <c r="CX242" s="287"/>
    </row>
    <row r="243" spans="101:102" ht="15.75" customHeight="1">
      <c r="CW243" s="287"/>
      <c r="CX243" s="287"/>
    </row>
    <row r="244" spans="101:102" ht="15.75" customHeight="1">
      <c r="CW244" s="287"/>
      <c r="CX244" s="287"/>
    </row>
    <row r="245" spans="101:102" ht="15.75" customHeight="1">
      <c r="CW245" s="287"/>
      <c r="CX245" s="287"/>
    </row>
    <row r="246" spans="101:102" ht="15.75" customHeight="1">
      <c r="CW246" s="287"/>
      <c r="CX246" s="287"/>
    </row>
    <row r="247" spans="101:102" ht="15.75" customHeight="1">
      <c r="CW247" s="287"/>
      <c r="CX247" s="287"/>
    </row>
    <row r="248" spans="101:102" ht="15.75" customHeight="1">
      <c r="CW248" s="287"/>
      <c r="CX248" s="287"/>
    </row>
    <row r="249" spans="101:102" ht="15.75" customHeight="1">
      <c r="CW249" s="287"/>
      <c r="CX249" s="287"/>
    </row>
    <row r="250" spans="101:102" ht="15.75" customHeight="1">
      <c r="CW250" s="287"/>
      <c r="CX250" s="287"/>
    </row>
    <row r="251" spans="101:102" ht="15.75" customHeight="1">
      <c r="CW251" s="287"/>
      <c r="CX251" s="287"/>
    </row>
    <row r="252" spans="101:102" ht="15.75" customHeight="1">
      <c r="CW252" s="287"/>
      <c r="CX252" s="287"/>
    </row>
    <row r="253" spans="101:102" ht="15.75" customHeight="1">
      <c r="CW253" s="287"/>
      <c r="CX253" s="287"/>
    </row>
    <row r="254" spans="101:102" ht="15.75" customHeight="1">
      <c r="CW254" s="287"/>
      <c r="CX254" s="287"/>
    </row>
    <row r="255" spans="101:102" ht="15.75" customHeight="1">
      <c r="CW255" s="287"/>
      <c r="CX255" s="287"/>
    </row>
    <row r="256" spans="101:102" ht="15.75" customHeight="1">
      <c r="CW256" s="287"/>
      <c r="CX256" s="287"/>
    </row>
    <row r="257" spans="101:102" ht="15.75" customHeight="1">
      <c r="CW257" s="287"/>
      <c r="CX257" s="287"/>
    </row>
    <row r="258" spans="101:102" ht="15.75" customHeight="1">
      <c r="CW258" s="287"/>
      <c r="CX258" s="287"/>
    </row>
    <row r="259" spans="101:102" ht="15.75" customHeight="1">
      <c r="CW259" s="287"/>
      <c r="CX259" s="287"/>
    </row>
    <row r="260" spans="101:102" ht="15.75" customHeight="1">
      <c r="CW260" s="287"/>
      <c r="CX260" s="287"/>
    </row>
    <row r="261" spans="101:102" ht="15.75" customHeight="1">
      <c r="CW261" s="287"/>
      <c r="CX261" s="287"/>
    </row>
    <row r="262" spans="101:102" ht="15.75" customHeight="1">
      <c r="CW262" s="287"/>
      <c r="CX262" s="287"/>
    </row>
    <row r="263" spans="101:102" ht="15.75" customHeight="1">
      <c r="CW263" s="287"/>
      <c r="CX263" s="287"/>
    </row>
    <row r="264" spans="101:102" ht="15.75" customHeight="1">
      <c r="CW264" s="287"/>
      <c r="CX264" s="287"/>
    </row>
    <row r="265" spans="101:102" ht="15.75" customHeight="1">
      <c r="CW265" s="287"/>
      <c r="CX265" s="287"/>
    </row>
    <row r="266" spans="101:102" ht="15.75" customHeight="1">
      <c r="CW266" s="287"/>
      <c r="CX266" s="287"/>
    </row>
    <row r="267" spans="101:102" ht="15.75" customHeight="1">
      <c r="CW267" s="287"/>
      <c r="CX267" s="287"/>
    </row>
    <row r="268" spans="101:102" ht="15.75" customHeight="1">
      <c r="CW268" s="287"/>
      <c r="CX268" s="287"/>
    </row>
    <row r="269" spans="101:102" ht="15.75" customHeight="1">
      <c r="CW269" s="287"/>
      <c r="CX269" s="287"/>
    </row>
    <row r="270" spans="101:102" ht="15.75" customHeight="1">
      <c r="CW270" s="287"/>
      <c r="CX270" s="287"/>
    </row>
    <row r="271" spans="101:102" ht="15.75" customHeight="1">
      <c r="CW271" s="287"/>
      <c r="CX271" s="287"/>
    </row>
    <row r="272" spans="101:102" ht="15.75" customHeight="1">
      <c r="CW272" s="287"/>
      <c r="CX272" s="287"/>
    </row>
    <row r="273" spans="101:102" ht="15.75" customHeight="1">
      <c r="CW273" s="287"/>
      <c r="CX273" s="287"/>
    </row>
    <row r="274" spans="101:102" ht="15.75" customHeight="1">
      <c r="CW274" s="287"/>
      <c r="CX274" s="287"/>
    </row>
    <row r="275" spans="101:102" ht="15.75" customHeight="1">
      <c r="CW275" s="287"/>
      <c r="CX275" s="287"/>
    </row>
    <row r="276" spans="101:102" ht="15.75" customHeight="1">
      <c r="CW276" s="287"/>
      <c r="CX276" s="287"/>
    </row>
    <row r="277" spans="101:102" ht="15.75" customHeight="1">
      <c r="CW277" s="287"/>
      <c r="CX277" s="287"/>
    </row>
    <row r="278" spans="101:102" ht="15.75" customHeight="1">
      <c r="CW278" s="287"/>
      <c r="CX278" s="287"/>
    </row>
    <row r="279" spans="101:102" ht="15.75" customHeight="1">
      <c r="CW279" s="287"/>
      <c r="CX279" s="287"/>
    </row>
    <row r="280" spans="101:102" ht="15.75" customHeight="1">
      <c r="CW280" s="287"/>
      <c r="CX280" s="287"/>
    </row>
    <row r="281" spans="101:102" ht="15.75" customHeight="1">
      <c r="CW281" s="287"/>
      <c r="CX281" s="287"/>
    </row>
    <row r="282" spans="101:102" ht="15.75" customHeight="1">
      <c r="CW282" s="287"/>
      <c r="CX282" s="287"/>
    </row>
    <row r="283" spans="101:102" ht="15.75" customHeight="1">
      <c r="CW283" s="287"/>
      <c r="CX283" s="287"/>
    </row>
    <row r="284" spans="101:102" ht="15.75" customHeight="1">
      <c r="CW284" s="287"/>
      <c r="CX284" s="287"/>
    </row>
    <row r="285" spans="101:102" ht="15.75" customHeight="1">
      <c r="CW285" s="287"/>
      <c r="CX285" s="287"/>
    </row>
    <row r="286" spans="101:102" ht="15.75" customHeight="1">
      <c r="CW286" s="287"/>
      <c r="CX286" s="287"/>
    </row>
    <row r="287" spans="101:102" ht="15.75" customHeight="1">
      <c r="CW287" s="287"/>
      <c r="CX287" s="287"/>
    </row>
    <row r="288" spans="101:102" ht="15.75" customHeight="1">
      <c r="CW288" s="287"/>
      <c r="CX288" s="287"/>
    </row>
    <row r="289" spans="101:102" ht="15.75" customHeight="1">
      <c r="CW289" s="287"/>
      <c r="CX289" s="287"/>
    </row>
    <row r="290" spans="101:102" ht="15.75" customHeight="1">
      <c r="CW290" s="287"/>
      <c r="CX290" s="287"/>
    </row>
    <row r="291" spans="101:102" ht="15.75" customHeight="1">
      <c r="CW291" s="287"/>
      <c r="CX291" s="287"/>
    </row>
    <row r="292" spans="101:102" ht="15.75" customHeight="1">
      <c r="CW292" s="287"/>
      <c r="CX292" s="287"/>
    </row>
    <row r="293" spans="101:102" ht="15.75" customHeight="1">
      <c r="CW293" s="287"/>
      <c r="CX293" s="287"/>
    </row>
    <row r="294" spans="101:102" ht="15.75" customHeight="1">
      <c r="CW294" s="287"/>
      <c r="CX294" s="287"/>
    </row>
    <row r="295" spans="101:102" ht="15.75" customHeight="1">
      <c r="CW295" s="287"/>
      <c r="CX295" s="287"/>
    </row>
    <row r="296" spans="101:102" ht="15.75" customHeight="1">
      <c r="CW296" s="287"/>
      <c r="CX296" s="287"/>
    </row>
    <row r="297" spans="101:102" ht="15.75" customHeight="1">
      <c r="CW297" s="287"/>
      <c r="CX297" s="287"/>
    </row>
    <row r="298" spans="101:102" ht="15.75" customHeight="1">
      <c r="CW298" s="287"/>
      <c r="CX298" s="287"/>
    </row>
    <row r="299" spans="101:102" ht="15.75" customHeight="1">
      <c r="CW299" s="287"/>
      <c r="CX299" s="287"/>
    </row>
    <row r="300" spans="101:102" ht="15.75" customHeight="1">
      <c r="CW300" s="287"/>
      <c r="CX300" s="287"/>
    </row>
    <row r="301" spans="101:102" ht="15.75" customHeight="1">
      <c r="CW301" s="287"/>
      <c r="CX301" s="287"/>
    </row>
    <row r="302" spans="101:102" ht="15.75" customHeight="1">
      <c r="CW302" s="287"/>
      <c r="CX302" s="287"/>
    </row>
    <row r="303" spans="101:102" ht="15.75" customHeight="1">
      <c r="CW303" s="287"/>
      <c r="CX303" s="287"/>
    </row>
    <row r="304" spans="101:102" ht="15.75" customHeight="1">
      <c r="CW304" s="287"/>
      <c r="CX304" s="287"/>
    </row>
    <row r="305" spans="101:102" ht="15.75" customHeight="1">
      <c r="CW305" s="287"/>
      <c r="CX305" s="287"/>
    </row>
    <row r="306" spans="101:102" ht="15.75" customHeight="1">
      <c r="CW306" s="287"/>
      <c r="CX306" s="287"/>
    </row>
    <row r="307" spans="101:102" ht="15.75" customHeight="1">
      <c r="CW307" s="287"/>
      <c r="CX307" s="287"/>
    </row>
    <row r="308" spans="101:102" ht="15.75" customHeight="1">
      <c r="CW308" s="287"/>
      <c r="CX308" s="287"/>
    </row>
    <row r="309" spans="101:102" ht="15.75" customHeight="1">
      <c r="CW309" s="287"/>
      <c r="CX309" s="287"/>
    </row>
    <row r="310" spans="101:102" ht="15.75" customHeight="1">
      <c r="CW310" s="287"/>
      <c r="CX310" s="287"/>
    </row>
    <row r="311" spans="101:102" ht="15.75" customHeight="1">
      <c r="CW311" s="287"/>
      <c r="CX311" s="287"/>
    </row>
    <row r="312" spans="101:102" ht="15.75" customHeight="1">
      <c r="CW312" s="287"/>
      <c r="CX312" s="287"/>
    </row>
    <row r="313" spans="101:102" ht="15.75" customHeight="1">
      <c r="CW313" s="287"/>
      <c r="CX313" s="287"/>
    </row>
    <row r="314" spans="101:102" ht="15.75" customHeight="1">
      <c r="CW314" s="287"/>
      <c r="CX314" s="287"/>
    </row>
    <row r="315" spans="101:102" ht="15.75" customHeight="1">
      <c r="CW315" s="287"/>
      <c r="CX315" s="287"/>
    </row>
    <row r="316" spans="101:102" ht="15.75" customHeight="1">
      <c r="CW316" s="287"/>
      <c r="CX316" s="287"/>
    </row>
    <row r="317" spans="101:102" ht="15.75" customHeight="1">
      <c r="CW317" s="287"/>
      <c r="CX317" s="287"/>
    </row>
    <row r="318" spans="101:102" ht="15.75" customHeight="1">
      <c r="CW318" s="287"/>
      <c r="CX318" s="287"/>
    </row>
    <row r="319" spans="101:102" ht="15.75" customHeight="1">
      <c r="CW319" s="287"/>
      <c r="CX319" s="287"/>
    </row>
    <row r="320" spans="101:102" ht="15.75" customHeight="1">
      <c r="CW320" s="287"/>
      <c r="CX320" s="287"/>
    </row>
    <row r="321" spans="101:102" ht="15.75" customHeight="1">
      <c r="CW321" s="287"/>
      <c r="CX321" s="287"/>
    </row>
    <row r="322" spans="101:102" ht="15.75" customHeight="1">
      <c r="CW322" s="287"/>
      <c r="CX322" s="287"/>
    </row>
    <row r="323" spans="101:102" ht="15.75" customHeight="1">
      <c r="CW323" s="287"/>
      <c r="CX323" s="287"/>
    </row>
    <row r="324" spans="101:102" ht="15.75" customHeight="1">
      <c r="CW324" s="287"/>
      <c r="CX324" s="287"/>
    </row>
    <row r="325" spans="101:102" ht="15.75" customHeight="1">
      <c r="CW325" s="287"/>
      <c r="CX325" s="287"/>
    </row>
    <row r="326" spans="101:102" ht="15.75" customHeight="1">
      <c r="CW326" s="287"/>
      <c r="CX326" s="287"/>
    </row>
    <row r="327" spans="101:102" ht="15.75" customHeight="1">
      <c r="CW327" s="287"/>
      <c r="CX327" s="287"/>
    </row>
    <row r="328" spans="101:102" ht="15.75" customHeight="1">
      <c r="CW328" s="287"/>
      <c r="CX328" s="287"/>
    </row>
    <row r="329" spans="101:102" ht="15.75" customHeight="1">
      <c r="CW329" s="287"/>
      <c r="CX329" s="287"/>
    </row>
    <row r="330" spans="101:102" ht="15.75" customHeight="1">
      <c r="CW330" s="287"/>
      <c r="CX330" s="287"/>
    </row>
    <row r="331" spans="101:102" ht="15.75" customHeight="1">
      <c r="CW331" s="287"/>
      <c r="CX331" s="287"/>
    </row>
    <row r="332" spans="101:102" ht="15.75" customHeight="1">
      <c r="CW332" s="287"/>
      <c r="CX332" s="287"/>
    </row>
    <row r="333" spans="101:102" ht="15.75" customHeight="1">
      <c r="CW333" s="287"/>
      <c r="CX333" s="287"/>
    </row>
    <row r="334" spans="101:102" ht="15.75" customHeight="1">
      <c r="CW334" s="287"/>
      <c r="CX334" s="287"/>
    </row>
    <row r="335" spans="101:102" ht="15.75" customHeight="1">
      <c r="CW335" s="287"/>
      <c r="CX335" s="287"/>
    </row>
    <row r="336" spans="101:102" ht="15.75" customHeight="1">
      <c r="CW336" s="287"/>
      <c r="CX336" s="287"/>
    </row>
    <row r="337" spans="101:102" ht="15.75" customHeight="1">
      <c r="CW337" s="287"/>
      <c r="CX337" s="287"/>
    </row>
    <row r="338" spans="101:102" ht="15.75" customHeight="1">
      <c r="CW338" s="287"/>
      <c r="CX338" s="287"/>
    </row>
    <row r="339" spans="101:102" ht="15.75" customHeight="1">
      <c r="CW339" s="287"/>
      <c r="CX339" s="287"/>
    </row>
    <row r="340" spans="101:102" ht="15.75" customHeight="1">
      <c r="CW340" s="287"/>
      <c r="CX340" s="287"/>
    </row>
    <row r="341" spans="101:102" ht="15.75" customHeight="1">
      <c r="CW341" s="287"/>
      <c r="CX341" s="287"/>
    </row>
    <row r="342" spans="101:102" ht="15.75" customHeight="1">
      <c r="CW342" s="287"/>
      <c r="CX342" s="287"/>
    </row>
    <row r="343" spans="101:102" ht="15.75" customHeight="1">
      <c r="CW343" s="287"/>
      <c r="CX343" s="287"/>
    </row>
    <row r="344" spans="101:102" ht="15.75" customHeight="1">
      <c r="CW344" s="287"/>
      <c r="CX344" s="287"/>
    </row>
    <row r="345" spans="101:102" ht="15.75" customHeight="1">
      <c r="CW345" s="287"/>
      <c r="CX345" s="287"/>
    </row>
    <row r="346" spans="101:102" ht="15.75" customHeight="1">
      <c r="CW346" s="287"/>
      <c r="CX346" s="287"/>
    </row>
    <row r="347" spans="101:102" ht="15.75" customHeight="1">
      <c r="CW347" s="287"/>
      <c r="CX347" s="287"/>
    </row>
    <row r="348" spans="101:102" ht="15.75" customHeight="1">
      <c r="CW348" s="287"/>
      <c r="CX348" s="287"/>
    </row>
    <row r="349" spans="101:102" ht="15.75" customHeight="1">
      <c r="CW349" s="287"/>
      <c r="CX349" s="287"/>
    </row>
    <row r="350" spans="101:102" ht="15.75" customHeight="1">
      <c r="CW350" s="287"/>
      <c r="CX350" s="287"/>
    </row>
    <row r="351" spans="101:102" ht="15.75" customHeight="1">
      <c r="CW351" s="287"/>
      <c r="CX351" s="287"/>
    </row>
    <row r="352" spans="101:102" ht="15.75" customHeight="1">
      <c r="CW352" s="287"/>
      <c r="CX352" s="287"/>
    </row>
    <row r="353" spans="101:102" ht="15.75" customHeight="1">
      <c r="CW353" s="287"/>
      <c r="CX353" s="287"/>
    </row>
    <row r="354" spans="101:102" ht="15.75" customHeight="1">
      <c r="CW354" s="287"/>
      <c r="CX354" s="287"/>
    </row>
    <row r="355" spans="101:102" ht="15.75" customHeight="1">
      <c r="CW355" s="287"/>
      <c r="CX355" s="287"/>
    </row>
    <row r="356" spans="101:102" ht="15.75" customHeight="1">
      <c r="CW356" s="287"/>
      <c r="CX356" s="287"/>
    </row>
    <row r="357" spans="101:102" ht="15.75" customHeight="1">
      <c r="CW357" s="287"/>
      <c r="CX357" s="287"/>
    </row>
    <row r="358" spans="101:102" ht="15.75" customHeight="1">
      <c r="CW358" s="287"/>
      <c r="CX358" s="287"/>
    </row>
    <row r="359" spans="101:102" ht="15.75" customHeight="1">
      <c r="CW359" s="287"/>
      <c r="CX359" s="287"/>
    </row>
    <row r="360" spans="101:102" ht="15.75" customHeight="1">
      <c r="CW360" s="287"/>
      <c r="CX360" s="287"/>
    </row>
    <row r="361" spans="101:102" ht="15.75" customHeight="1">
      <c r="CW361" s="287"/>
      <c r="CX361" s="287"/>
    </row>
    <row r="362" spans="101:102" ht="15.75" customHeight="1">
      <c r="CW362" s="287"/>
      <c r="CX362" s="287"/>
    </row>
    <row r="363" spans="101:102" ht="15.75" customHeight="1">
      <c r="CW363" s="287"/>
      <c r="CX363" s="287"/>
    </row>
    <row r="364" spans="101:102" ht="15.75" customHeight="1">
      <c r="CW364" s="287"/>
      <c r="CX364" s="287"/>
    </row>
    <row r="365" spans="101:102" ht="15.75" customHeight="1">
      <c r="CW365" s="287"/>
      <c r="CX365" s="287"/>
    </row>
    <row r="366" spans="101:102" ht="15.75" customHeight="1">
      <c r="CW366" s="287"/>
      <c r="CX366" s="287"/>
    </row>
    <row r="367" spans="101:102" ht="15.75" customHeight="1">
      <c r="CW367" s="287"/>
      <c r="CX367" s="287"/>
    </row>
    <row r="368" spans="101:102" ht="15.75" customHeight="1">
      <c r="CW368" s="287"/>
      <c r="CX368" s="287"/>
    </row>
    <row r="369" spans="101:102" ht="15.75" customHeight="1">
      <c r="CW369" s="287"/>
      <c r="CX369" s="287"/>
    </row>
    <row r="370" spans="101:102" ht="15.75" customHeight="1">
      <c r="CW370" s="287"/>
      <c r="CX370" s="287"/>
    </row>
    <row r="371" spans="101:102" ht="15.75" customHeight="1">
      <c r="CW371" s="287"/>
      <c r="CX371" s="287"/>
    </row>
    <row r="372" spans="101:102" ht="15.75" customHeight="1">
      <c r="CW372" s="287"/>
      <c r="CX372" s="287"/>
    </row>
    <row r="373" spans="101:102" ht="15.75" customHeight="1">
      <c r="CW373" s="287"/>
      <c r="CX373" s="287"/>
    </row>
    <row r="374" spans="101:102" ht="15.75" customHeight="1">
      <c r="CW374" s="287"/>
      <c r="CX374" s="287"/>
    </row>
    <row r="375" spans="101:102" ht="15.75" customHeight="1">
      <c r="CW375" s="287"/>
      <c r="CX375" s="287"/>
    </row>
    <row r="376" spans="101:102" ht="15.75" customHeight="1">
      <c r="CW376" s="287"/>
      <c r="CX376" s="287"/>
    </row>
    <row r="377" spans="101:102" ht="15.75" customHeight="1">
      <c r="CW377" s="287"/>
      <c r="CX377" s="287"/>
    </row>
    <row r="378" spans="101:102" ht="15.75" customHeight="1">
      <c r="CW378" s="287"/>
      <c r="CX378" s="287"/>
    </row>
    <row r="379" spans="101:102" ht="15.75" customHeight="1">
      <c r="CW379" s="287"/>
      <c r="CX379" s="287"/>
    </row>
    <row r="380" spans="101:102" ht="15.75" customHeight="1">
      <c r="CW380" s="287"/>
      <c r="CX380" s="287"/>
    </row>
    <row r="381" spans="101:102" ht="15.75" customHeight="1">
      <c r="CW381" s="287"/>
      <c r="CX381" s="287"/>
    </row>
    <row r="382" spans="101:102" ht="15.75" customHeight="1">
      <c r="CW382" s="287"/>
      <c r="CX382" s="287"/>
    </row>
    <row r="383" spans="101:102" ht="15.75" customHeight="1">
      <c r="CW383" s="287"/>
      <c r="CX383" s="287"/>
    </row>
    <row r="384" spans="101:102" ht="15.75" customHeight="1">
      <c r="CW384" s="287"/>
      <c r="CX384" s="287"/>
    </row>
    <row r="385" spans="101:102" ht="15.75" customHeight="1">
      <c r="CW385" s="287"/>
      <c r="CX385" s="287"/>
    </row>
    <row r="386" spans="101:102" ht="15.75" customHeight="1">
      <c r="CW386" s="287"/>
      <c r="CX386" s="287"/>
    </row>
    <row r="387" spans="101:102" ht="15.75" customHeight="1">
      <c r="CW387" s="287"/>
      <c r="CX387" s="287"/>
    </row>
    <row r="388" spans="101:102" ht="15.75" customHeight="1">
      <c r="CW388" s="287"/>
      <c r="CX388" s="287"/>
    </row>
    <row r="389" spans="101:102" ht="15.75" customHeight="1">
      <c r="CW389" s="287"/>
      <c r="CX389" s="287"/>
    </row>
    <row r="390" spans="101:102" ht="15.75" customHeight="1">
      <c r="CW390" s="287"/>
      <c r="CX390" s="287"/>
    </row>
    <row r="391" spans="101:102" ht="15.75" customHeight="1">
      <c r="CW391" s="287"/>
      <c r="CX391" s="287"/>
    </row>
    <row r="392" spans="101:102" ht="15.75" customHeight="1">
      <c r="CW392" s="287"/>
      <c r="CX392" s="287"/>
    </row>
    <row r="393" spans="101:102" ht="15.75" customHeight="1">
      <c r="CW393" s="287"/>
      <c r="CX393" s="287"/>
    </row>
    <row r="394" spans="101:102" ht="15.75" customHeight="1">
      <c r="CW394" s="287"/>
      <c r="CX394" s="287"/>
    </row>
    <row r="395" spans="101:102" ht="15.75" customHeight="1">
      <c r="CW395" s="287"/>
      <c r="CX395" s="287"/>
    </row>
    <row r="396" spans="101:102" ht="15.75" customHeight="1">
      <c r="CW396" s="287"/>
      <c r="CX396" s="287"/>
    </row>
    <row r="397" spans="101:102" ht="15.75" customHeight="1">
      <c r="CW397" s="287"/>
      <c r="CX397" s="287"/>
    </row>
    <row r="398" spans="101:102" ht="15.75" customHeight="1">
      <c r="CW398" s="287"/>
      <c r="CX398" s="287"/>
    </row>
    <row r="399" spans="101:102" ht="15.75" customHeight="1">
      <c r="CW399" s="287"/>
      <c r="CX399" s="287"/>
    </row>
    <row r="400" spans="101:102" ht="15.75" customHeight="1">
      <c r="CW400" s="287"/>
      <c r="CX400" s="287"/>
    </row>
    <row r="401" spans="101:102" ht="15.75" customHeight="1">
      <c r="CW401" s="287"/>
      <c r="CX401" s="287"/>
    </row>
    <row r="402" spans="101:102" ht="15.75" customHeight="1">
      <c r="CW402" s="287"/>
      <c r="CX402" s="287"/>
    </row>
    <row r="403" spans="101:102" ht="15.75" customHeight="1">
      <c r="CW403" s="287"/>
      <c r="CX403" s="287"/>
    </row>
    <row r="404" spans="101:102" ht="15.75" customHeight="1">
      <c r="CW404" s="287"/>
      <c r="CX404" s="287"/>
    </row>
    <row r="405" spans="101:102" ht="15.75" customHeight="1">
      <c r="CW405" s="287"/>
      <c r="CX405" s="287"/>
    </row>
    <row r="406" spans="101:102" ht="15.75" customHeight="1">
      <c r="CW406" s="287"/>
      <c r="CX406" s="287"/>
    </row>
    <row r="407" spans="101:102" ht="15.75" customHeight="1">
      <c r="CW407" s="287"/>
      <c r="CX407" s="287"/>
    </row>
    <row r="408" spans="101:102" ht="15.75" customHeight="1">
      <c r="CW408" s="287"/>
      <c r="CX408" s="287"/>
    </row>
    <row r="409" spans="101:102" ht="15.75" customHeight="1">
      <c r="CW409" s="287"/>
      <c r="CX409" s="287"/>
    </row>
    <row r="410" spans="101:102" ht="15.75" customHeight="1">
      <c r="CW410" s="287"/>
      <c r="CX410" s="287"/>
    </row>
    <row r="411" spans="101:102" ht="15.75" customHeight="1">
      <c r="CW411" s="287"/>
      <c r="CX411" s="287"/>
    </row>
    <row r="412" spans="101:102" ht="15.75" customHeight="1">
      <c r="CW412" s="287"/>
      <c r="CX412" s="287"/>
    </row>
    <row r="413" spans="101:102" ht="15.75" customHeight="1">
      <c r="CW413" s="287"/>
      <c r="CX413" s="287"/>
    </row>
    <row r="414" spans="101:102" ht="15.75" customHeight="1">
      <c r="CW414" s="287"/>
      <c r="CX414" s="287"/>
    </row>
    <row r="415" spans="101:102" ht="15.75" customHeight="1">
      <c r="CW415" s="287"/>
      <c r="CX415" s="287"/>
    </row>
    <row r="416" spans="101:102" ht="15.75" customHeight="1">
      <c r="CW416" s="287"/>
      <c r="CX416" s="287"/>
    </row>
    <row r="417" spans="101:102" ht="15.75" customHeight="1">
      <c r="CW417" s="287"/>
      <c r="CX417" s="287"/>
    </row>
    <row r="418" spans="101:102" ht="15.75" customHeight="1">
      <c r="CW418" s="287"/>
      <c r="CX418" s="287"/>
    </row>
    <row r="419" spans="101:102" ht="15.75" customHeight="1">
      <c r="CW419" s="287"/>
      <c r="CX419" s="287"/>
    </row>
    <row r="420" spans="101:102" ht="15.75" customHeight="1">
      <c r="CW420" s="287"/>
      <c r="CX420" s="287"/>
    </row>
    <row r="421" spans="101:102" ht="15.75" customHeight="1">
      <c r="CW421" s="287"/>
      <c r="CX421" s="287"/>
    </row>
    <row r="422" spans="101:102" ht="15.75" customHeight="1">
      <c r="CW422" s="287"/>
      <c r="CX422" s="287"/>
    </row>
    <row r="423" spans="101:102" ht="15.75" customHeight="1">
      <c r="CW423" s="287"/>
      <c r="CX423" s="287"/>
    </row>
    <row r="424" spans="101:102" ht="15.75" customHeight="1">
      <c r="CW424" s="287"/>
      <c r="CX424" s="287"/>
    </row>
    <row r="425" spans="101:102" ht="15.75" customHeight="1">
      <c r="CW425" s="287"/>
      <c r="CX425" s="287"/>
    </row>
    <row r="426" spans="101:102" ht="15.75" customHeight="1">
      <c r="CW426" s="287"/>
      <c r="CX426" s="287"/>
    </row>
    <row r="427" spans="101:102" ht="15.75" customHeight="1">
      <c r="CW427" s="287"/>
      <c r="CX427" s="287"/>
    </row>
    <row r="428" spans="101:102" ht="15.75" customHeight="1">
      <c r="CW428" s="287"/>
      <c r="CX428" s="287"/>
    </row>
    <row r="429" spans="101:102" ht="15.75" customHeight="1">
      <c r="CW429" s="287"/>
      <c r="CX429" s="287"/>
    </row>
    <row r="430" spans="101:102" ht="15.75" customHeight="1">
      <c r="CW430" s="287"/>
      <c r="CX430" s="287"/>
    </row>
    <row r="431" spans="101:102" ht="15.75" customHeight="1">
      <c r="CW431" s="287"/>
      <c r="CX431" s="287"/>
    </row>
    <row r="432" spans="101:102" ht="15.75" customHeight="1">
      <c r="CW432" s="287"/>
      <c r="CX432" s="287"/>
    </row>
    <row r="433" spans="101:102" ht="15.75" customHeight="1">
      <c r="CW433" s="287"/>
      <c r="CX433" s="287"/>
    </row>
    <row r="434" spans="101:102" ht="15.75" customHeight="1">
      <c r="CW434" s="287"/>
      <c r="CX434" s="287"/>
    </row>
    <row r="435" spans="101:102" ht="15.75" customHeight="1">
      <c r="CW435" s="287"/>
      <c r="CX435" s="287"/>
    </row>
    <row r="436" spans="101:102" ht="15.75" customHeight="1">
      <c r="CW436" s="287"/>
      <c r="CX436" s="287"/>
    </row>
    <row r="437" spans="101:102" ht="15.75" customHeight="1">
      <c r="CW437" s="287"/>
      <c r="CX437" s="287"/>
    </row>
    <row r="438" spans="101:102" ht="15.75" customHeight="1">
      <c r="CW438" s="287"/>
      <c r="CX438" s="287"/>
    </row>
    <row r="439" spans="101:102" ht="15.75" customHeight="1">
      <c r="CW439" s="287"/>
      <c r="CX439" s="287"/>
    </row>
    <row r="440" spans="101:102" ht="15.75" customHeight="1">
      <c r="CW440" s="287"/>
      <c r="CX440" s="287"/>
    </row>
    <row r="441" spans="101:102" ht="15.75" customHeight="1">
      <c r="CW441" s="287"/>
      <c r="CX441" s="287"/>
    </row>
    <row r="442" spans="101:102" ht="15.75" customHeight="1">
      <c r="CW442" s="287"/>
      <c r="CX442" s="287"/>
    </row>
    <row r="443" spans="101:102" ht="15.75" customHeight="1">
      <c r="CW443" s="287"/>
      <c r="CX443" s="287"/>
    </row>
    <row r="444" spans="101:102" ht="15.75" customHeight="1">
      <c r="CW444" s="287"/>
      <c r="CX444" s="287"/>
    </row>
    <row r="445" spans="101:102" ht="15.75" customHeight="1">
      <c r="CW445" s="287"/>
      <c r="CX445" s="287"/>
    </row>
    <row r="446" spans="101:102" ht="15.75" customHeight="1">
      <c r="CW446" s="287"/>
      <c r="CX446" s="287"/>
    </row>
    <row r="447" spans="101:102" ht="15.75" customHeight="1">
      <c r="CW447" s="287"/>
      <c r="CX447" s="287"/>
    </row>
    <row r="448" spans="101:102" ht="15.75" customHeight="1">
      <c r="CW448" s="287"/>
      <c r="CX448" s="287"/>
    </row>
    <row r="449" spans="101:102" ht="15.75" customHeight="1">
      <c r="CW449" s="287"/>
      <c r="CX449" s="287"/>
    </row>
    <row r="450" spans="101:102" ht="15.75" customHeight="1">
      <c r="CW450" s="287"/>
      <c r="CX450" s="287"/>
    </row>
    <row r="451" spans="101:102" ht="15.75" customHeight="1">
      <c r="CW451" s="287"/>
      <c r="CX451" s="287"/>
    </row>
    <row r="452" spans="101:102" ht="15.75" customHeight="1">
      <c r="CW452" s="287"/>
      <c r="CX452" s="287"/>
    </row>
    <row r="453" spans="101:102" ht="15.75" customHeight="1">
      <c r="CW453" s="287"/>
      <c r="CX453" s="287"/>
    </row>
    <row r="454" spans="101:102" ht="15.75" customHeight="1">
      <c r="CW454" s="287"/>
      <c r="CX454" s="287"/>
    </row>
    <row r="455" spans="101:102" ht="15.75" customHeight="1">
      <c r="CW455" s="287"/>
      <c r="CX455" s="287"/>
    </row>
    <row r="456" spans="101:102" ht="15.75" customHeight="1">
      <c r="CW456" s="287"/>
      <c r="CX456" s="287"/>
    </row>
    <row r="457" spans="101:102" ht="15.75" customHeight="1">
      <c r="CW457" s="287"/>
      <c r="CX457" s="287"/>
    </row>
    <row r="458" spans="101:102" ht="15.75" customHeight="1">
      <c r="CW458" s="287"/>
      <c r="CX458" s="287"/>
    </row>
    <row r="459" spans="101:102" ht="15.75" customHeight="1">
      <c r="CW459" s="287"/>
      <c r="CX459" s="287"/>
    </row>
    <row r="460" spans="101:102" ht="15.75" customHeight="1">
      <c r="CW460" s="287"/>
      <c r="CX460" s="287"/>
    </row>
    <row r="461" spans="101:102" ht="15.75" customHeight="1">
      <c r="CW461" s="287"/>
      <c r="CX461" s="287"/>
    </row>
    <row r="462" spans="101:102" ht="15.75" customHeight="1">
      <c r="CW462" s="287"/>
      <c r="CX462" s="287"/>
    </row>
    <row r="463" spans="101:102" ht="15.75" customHeight="1">
      <c r="CW463" s="287"/>
      <c r="CX463" s="287"/>
    </row>
    <row r="464" spans="101:102" ht="15.75" customHeight="1">
      <c r="CW464" s="287"/>
      <c r="CX464" s="287"/>
    </row>
    <row r="465" spans="101:102" ht="15.75" customHeight="1">
      <c r="CW465" s="287"/>
      <c r="CX465" s="287"/>
    </row>
    <row r="466" spans="101:102" ht="15.75" customHeight="1">
      <c r="CW466" s="287"/>
      <c r="CX466" s="287"/>
    </row>
    <row r="467" spans="101:102" ht="15.75" customHeight="1">
      <c r="CW467" s="287"/>
      <c r="CX467" s="287"/>
    </row>
    <row r="468" spans="101:102" ht="15.75" customHeight="1">
      <c r="CW468" s="287"/>
      <c r="CX468" s="287"/>
    </row>
    <row r="469" spans="101:102" ht="15.75" customHeight="1">
      <c r="CW469" s="287"/>
      <c r="CX469" s="287"/>
    </row>
    <row r="470" spans="101:102" ht="15.75" customHeight="1">
      <c r="CW470" s="287"/>
      <c r="CX470" s="287"/>
    </row>
    <row r="471" spans="101:102" ht="15.75" customHeight="1">
      <c r="CW471" s="287"/>
      <c r="CX471" s="287"/>
    </row>
    <row r="472" spans="101:102" ht="15.75" customHeight="1">
      <c r="CW472" s="287"/>
      <c r="CX472" s="287"/>
    </row>
    <row r="473" spans="101:102" ht="15.75" customHeight="1">
      <c r="CW473" s="287"/>
      <c r="CX473" s="287"/>
    </row>
    <row r="474" spans="101:102" ht="15.75" customHeight="1">
      <c r="CW474" s="287"/>
      <c r="CX474" s="287"/>
    </row>
    <row r="475" spans="101:102" ht="15.75" customHeight="1">
      <c r="CW475" s="287"/>
      <c r="CX475" s="287"/>
    </row>
    <row r="476" spans="101:102" ht="15.75" customHeight="1">
      <c r="CW476" s="287"/>
      <c r="CX476" s="287"/>
    </row>
    <row r="477" spans="101:102" ht="15.75" customHeight="1">
      <c r="CW477" s="287"/>
      <c r="CX477" s="287"/>
    </row>
    <row r="478" spans="101:102" ht="15.75" customHeight="1">
      <c r="CW478" s="287"/>
      <c r="CX478" s="287"/>
    </row>
    <row r="479" spans="101:102" ht="15.75" customHeight="1">
      <c r="CW479" s="287"/>
      <c r="CX479" s="287"/>
    </row>
    <row r="480" spans="101:102" ht="15.75" customHeight="1">
      <c r="CW480" s="287"/>
      <c r="CX480" s="287"/>
    </row>
    <row r="481" spans="101:102" ht="15.75" customHeight="1">
      <c r="CW481" s="287"/>
      <c r="CX481" s="287"/>
    </row>
    <row r="482" spans="101:102" ht="15.75" customHeight="1">
      <c r="CW482" s="287"/>
      <c r="CX482" s="287"/>
    </row>
    <row r="483" spans="101:102" ht="15.75" customHeight="1">
      <c r="CW483" s="287"/>
      <c r="CX483" s="287"/>
    </row>
    <row r="484" spans="101:102" ht="15.75" customHeight="1">
      <c r="CW484" s="287"/>
      <c r="CX484" s="287"/>
    </row>
    <row r="485" spans="101:102" ht="15.75" customHeight="1">
      <c r="CW485" s="287"/>
      <c r="CX485" s="287"/>
    </row>
    <row r="486" spans="101:102" ht="15.75" customHeight="1">
      <c r="CW486" s="287"/>
      <c r="CX486" s="287"/>
    </row>
    <row r="487" spans="101:102" ht="15.75" customHeight="1">
      <c r="CW487" s="287"/>
      <c r="CX487" s="287"/>
    </row>
    <row r="488" spans="101:102" ht="15.75" customHeight="1">
      <c r="CW488" s="287"/>
      <c r="CX488" s="287"/>
    </row>
    <row r="489" spans="101:102" ht="15.75" customHeight="1">
      <c r="CW489" s="287"/>
      <c r="CX489" s="287"/>
    </row>
    <row r="490" spans="101:102" ht="15.75" customHeight="1">
      <c r="CW490" s="287"/>
      <c r="CX490" s="287"/>
    </row>
    <row r="491" spans="101:102" ht="15.75" customHeight="1">
      <c r="CW491" s="287"/>
      <c r="CX491" s="287"/>
    </row>
    <row r="492" spans="101:102" ht="15.75" customHeight="1">
      <c r="CW492" s="287"/>
      <c r="CX492" s="287"/>
    </row>
    <row r="493" spans="101:102" ht="15.75" customHeight="1">
      <c r="CW493" s="287"/>
      <c r="CX493" s="287"/>
    </row>
    <row r="494" spans="101:102" ht="15.75" customHeight="1">
      <c r="CW494" s="287"/>
      <c r="CX494" s="287"/>
    </row>
    <row r="495" spans="101:102" ht="15.75" customHeight="1">
      <c r="CW495" s="287"/>
      <c r="CX495" s="287"/>
    </row>
    <row r="496" spans="101:102" ht="15.75" customHeight="1">
      <c r="CW496" s="287"/>
      <c r="CX496" s="287"/>
    </row>
    <row r="497" spans="101:102" ht="15.75" customHeight="1">
      <c r="CW497" s="287"/>
      <c r="CX497" s="287"/>
    </row>
    <row r="498" spans="101:102" ht="15.75" customHeight="1">
      <c r="CW498" s="287"/>
      <c r="CX498" s="287"/>
    </row>
    <row r="499" spans="101:102" ht="15.75" customHeight="1">
      <c r="CW499" s="287"/>
      <c r="CX499" s="287"/>
    </row>
    <row r="500" spans="101:102" ht="15.75" customHeight="1">
      <c r="CW500" s="287"/>
      <c r="CX500" s="287"/>
    </row>
    <row r="501" spans="101:102" ht="15.75" customHeight="1">
      <c r="CW501" s="287"/>
      <c r="CX501" s="287"/>
    </row>
    <row r="502" spans="101:102" ht="15.75" customHeight="1">
      <c r="CW502" s="287"/>
      <c r="CX502" s="287"/>
    </row>
    <row r="503" spans="101:102" ht="15.75" customHeight="1">
      <c r="CW503" s="287"/>
      <c r="CX503" s="287"/>
    </row>
    <row r="504" spans="101:102" ht="15.75" customHeight="1">
      <c r="CW504" s="287"/>
      <c r="CX504" s="287"/>
    </row>
    <row r="505" spans="101:102" ht="15.75" customHeight="1">
      <c r="CW505" s="287"/>
      <c r="CX505" s="287"/>
    </row>
    <row r="506" spans="101:102" ht="15.75" customHeight="1">
      <c r="CW506" s="287"/>
      <c r="CX506" s="287"/>
    </row>
    <row r="507" spans="101:102" ht="15.75" customHeight="1">
      <c r="CW507" s="287"/>
      <c r="CX507" s="287"/>
    </row>
    <row r="508" spans="101:102" ht="15.75" customHeight="1">
      <c r="CW508" s="287"/>
      <c r="CX508" s="287"/>
    </row>
    <row r="509" spans="101:102" ht="15.75" customHeight="1">
      <c r="CW509" s="287"/>
      <c r="CX509" s="287"/>
    </row>
    <row r="510" spans="101:102" ht="15.75" customHeight="1">
      <c r="CW510" s="287"/>
      <c r="CX510" s="287"/>
    </row>
    <row r="511" spans="101:102" ht="15.75" customHeight="1">
      <c r="CW511" s="287"/>
      <c r="CX511" s="287"/>
    </row>
    <row r="512" spans="101:102" ht="15.75" customHeight="1">
      <c r="CW512" s="287"/>
      <c r="CX512" s="287"/>
    </row>
    <row r="513" spans="101:102" ht="15.75" customHeight="1">
      <c r="CW513" s="287"/>
      <c r="CX513" s="287"/>
    </row>
    <row r="514" spans="101:102" ht="15.75" customHeight="1">
      <c r="CW514" s="287"/>
      <c r="CX514" s="287"/>
    </row>
    <row r="515" spans="101:102" ht="15.75" customHeight="1">
      <c r="CW515" s="287"/>
      <c r="CX515" s="287"/>
    </row>
    <row r="516" spans="101:102" ht="15.75" customHeight="1">
      <c r="CW516" s="287"/>
      <c r="CX516" s="287"/>
    </row>
    <row r="517" spans="101:102" ht="15.75" customHeight="1">
      <c r="CW517" s="287"/>
      <c r="CX517" s="287"/>
    </row>
    <row r="518" spans="101:102" ht="15.75" customHeight="1">
      <c r="CW518" s="287"/>
      <c r="CX518" s="287"/>
    </row>
    <row r="519" spans="101:102" ht="15.75" customHeight="1">
      <c r="CW519" s="287"/>
      <c r="CX519" s="287"/>
    </row>
    <row r="520" spans="101:102" ht="15.75" customHeight="1">
      <c r="CW520" s="287"/>
      <c r="CX520" s="287"/>
    </row>
    <row r="521" spans="101:102" ht="15.75" customHeight="1">
      <c r="CW521" s="287"/>
      <c r="CX521" s="287"/>
    </row>
    <row r="522" spans="101:102" ht="15.75" customHeight="1">
      <c r="CW522" s="287"/>
      <c r="CX522" s="287"/>
    </row>
    <row r="523" spans="101:102" ht="15.75" customHeight="1">
      <c r="CW523" s="287"/>
      <c r="CX523" s="287"/>
    </row>
    <row r="524" spans="101:102" ht="15.75" customHeight="1">
      <c r="CW524" s="287"/>
      <c r="CX524" s="287"/>
    </row>
    <row r="525" spans="101:102" ht="15.75" customHeight="1">
      <c r="CW525" s="287"/>
      <c r="CX525" s="287"/>
    </row>
    <row r="526" spans="101:102" ht="15.75" customHeight="1">
      <c r="CW526" s="287"/>
      <c r="CX526" s="287"/>
    </row>
    <row r="527" spans="101:102" ht="15.75" customHeight="1">
      <c r="CW527" s="287"/>
      <c r="CX527" s="287"/>
    </row>
    <row r="528" spans="101:102" ht="15.75" customHeight="1">
      <c r="CW528" s="287"/>
      <c r="CX528" s="287"/>
    </row>
    <row r="529" spans="101:102" ht="15.75" customHeight="1">
      <c r="CW529" s="287"/>
      <c r="CX529" s="287"/>
    </row>
    <row r="530" spans="101:102" ht="15.75" customHeight="1">
      <c r="CW530" s="287"/>
      <c r="CX530" s="287"/>
    </row>
    <row r="531" spans="101:102" ht="15.75" customHeight="1">
      <c r="CW531" s="287"/>
      <c r="CX531" s="287"/>
    </row>
    <row r="532" spans="101:102" ht="15.75" customHeight="1">
      <c r="CW532" s="287"/>
      <c r="CX532" s="287"/>
    </row>
    <row r="533" spans="101:102" ht="15.75" customHeight="1">
      <c r="CW533" s="287"/>
      <c r="CX533" s="287"/>
    </row>
    <row r="534" spans="101:102" ht="15.75" customHeight="1">
      <c r="CW534" s="287"/>
      <c r="CX534" s="287"/>
    </row>
    <row r="535" spans="101:102" ht="15.75" customHeight="1">
      <c r="CW535" s="287"/>
      <c r="CX535" s="287"/>
    </row>
    <row r="536" spans="101:102" ht="15.75" customHeight="1">
      <c r="CW536" s="287"/>
      <c r="CX536" s="287"/>
    </row>
    <row r="537" spans="101:102" ht="15.75" customHeight="1">
      <c r="CW537" s="287"/>
      <c r="CX537" s="287"/>
    </row>
    <row r="538" spans="101:102" ht="15.75" customHeight="1">
      <c r="CW538" s="287"/>
      <c r="CX538" s="287"/>
    </row>
    <row r="539" spans="101:102" ht="15.75" customHeight="1">
      <c r="CW539" s="287"/>
      <c r="CX539" s="287"/>
    </row>
    <row r="540" spans="101:102" ht="15.75" customHeight="1">
      <c r="CW540" s="287"/>
      <c r="CX540" s="287"/>
    </row>
    <row r="541" spans="101:102" ht="15.75" customHeight="1">
      <c r="CW541" s="287"/>
      <c r="CX541" s="287"/>
    </row>
    <row r="542" spans="101:102" ht="15.75" customHeight="1">
      <c r="CW542" s="287"/>
      <c r="CX542" s="287"/>
    </row>
    <row r="543" spans="101:102" ht="15.75" customHeight="1">
      <c r="CW543" s="287"/>
      <c r="CX543" s="287"/>
    </row>
    <row r="544" spans="101:102" ht="15.75" customHeight="1">
      <c r="CW544" s="287"/>
      <c r="CX544" s="287"/>
    </row>
    <row r="545" spans="101:102" ht="15.75" customHeight="1">
      <c r="CW545" s="287"/>
      <c r="CX545" s="287"/>
    </row>
    <row r="546" spans="101:102" ht="15.75" customHeight="1">
      <c r="CW546" s="287"/>
      <c r="CX546" s="287"/>
    </row>
    <row r="547" spans="101:102" ht="15.75" customHeight="1">
      <c r="CW547" s="287"/>
      <c r="CX547" s="287"/>
    </row>
    <row r="548" spans="101:102" ht="15.75" customHeight="1">
      <c r="CW548" s="287"/>
      <c r="CX548" s="287"/>
    </row>
    <row r="549" spans="101:102" ht="15.75" customHeight="1">
      <c r="CW549" s="287"/>
      <c r="CX549" s="287"/>
    </row>
    <row r="550" spans="101:102" ht="15.75" customHeight="1">
      <c r="CW550" s="287"/>
      <c r="CX550" s="287"/>
    </row>
    <row r="551" spans="101:102" ht="15.75" customHeight="1">
      <c r="CW551" s="287"/>
      <c r="CX551" s="287"/>
    </row>
    <row r="552" spans="101:102" ht="15.75" customHeight="1">
      <c r="CW552" s="287"/>
      <c r="CX552" s="287"/>
    </row>
    <row r="553" spans="101:102" ht="15.75" customHeight="1">
      <c r="CW553" s="287"/>
      <c r="CX553" s="287"/>
    </row>
    <row r="554" spans="101:102" ht="15.75" customHeight="1">
      <c r="CW554" s="287"/>
      <c r="CX554" s="287"/>
    </row>
    <row r="555" spans="101:102" ht="15.75" customHeight="1">
      <c r="CW555" s="287"/>
      <c r="CX555" s="287"/>
    </row>
    <row r="556" spans="101:102" ht="15.75" customHeight="1">
      <c r="CW556" s="287"/>
      <c r="CX556" s="287"/>
    </row>
    <row r="557" spans="101:102" ht="15.75" customHeight="1">
      <c r="CW557" s="287"/>
      <c r="CX557" s="287"/>
    </row>
    <row r="558" spans="101:102" ht="15.75" customHeight="1">
      <c r="CW558" s="287"/>
      <c r="CX558" s="287"/>
    </row>
    <row r="559" spans="101:102" ht="15.75" customHeight="1">
      <c r="CW559" s="287"/>
      <c r="CX559" s="287"/>
    </row>
    <row r="560" spans="101:102" ht="15.75" customHeight="1">
      <c r="CW560" s="287"/>
      <c r="CX560" s="287"/>
    </row>
    <row r="561" spans="101:102" ht="15.75" customHeight="1">
      <c r="CW561" s="287"/>
      <c r="CX561" s="287"/>
    </row>
    <row r="562" spans="101:102" ht="15.75" customHeight="1">
      <c r="CW562" s="287"/>
      <c r="CX562" s="287"/>
    </row>
    <row r="563" spans="101:102" ht="15.75" customHeight="1">
      <c r="CW563" s="287"/>
      <c r="CX563" s="287"/>
    </row>
    <row r="564" spans="101:102" ht="15.75" customHeight="1">
      <c r="CW564" s="287"/>
      <c r="CX564" s="287"/>
    </row>
    <row r="565" spans="101:102" ht="15.75" customHeight="1">
      <c r="CW565" s="287"/>
      <c r="CX565" s="287"/>
    </row>
    <row r="566" spans="101:102" ht="15.75" customHeight="1">
      <c r="CW566" s="287"/>
      <c r="CX566" s="287"/>
    </row>
    <row r="567" spans="101:102" ht="15.75" customHeight="1">
      <c r="CW567" s="287"/>
      <c r="CX567" s="287"/>
    </row>
    <row r="568" spans="101:102" ht="15.75" customHeight="1">
      <c r="CW568" s="287"/>
      <c r="CX568" s="287"/>
    </row>
    <row r="569" spans="101:102" ht="15.75" customHeight="1">
      <c r="CW569" s="287"/>
      <c r="CX569" s="287"/>
    </row>
    <row r="570" spans="101:102" ht="15.75" customHeight="1">
      <c r="CW570" s="287"/>
      <c r="CX570" s="287"/>
    </row>
    <row r="571" spans="101:102" ht="15.75" customHeight="1">
      <c r="CW571" s="287"/>
      <c r="CX571" s="287"/>
    </row>
    <row r="572" spans="101:102" ht="15.75" customHeight="1">
      <c r="CW572" s="287"/>
      <c r="CX572" s="287"/>
    </row>
    <row r="573" spans="101:102" ht="15.75" customHeight="1">
      <c r="CW573" s="287"/>
      <c r="CX573" s="287"/>
    </row>
    <row r="574" spans="101:102" ht="15.75" customHeight="1">
      <c r="CW574" s="287"/>
      <c r="CX574" s="287"/>
    </row>
    <row r="575" spans="101:102" ht="15.75" customHeight="1">
      <c r="CW575" s="287"/>
      <c r="CX575" s="287"/>
    </row>
    <row r="576" spans="101:102" ht="15.75" customHeight="1">
      <c r="CW576" s="287"/>
      <c r="CX576" s="287"/>
    </row>
    <row r="577" spans="101:102" ht="15.75" customHeight="1">
      <c r="CW577" s="287"/>
      <c r="CX577" s="287"/>
    </row>
    <row r="578" spans="101:102" ht="15.75" customHeight="1">
      <c r="CW578" s="287"/>
      <c r="CX578" s="287"/>
    </row>
    <row r="579" spans="101:102" ht="15.75" customHeight="1">
      <c r="CW579" s="287"/>
      <c r="CX579" s="287"/>
    </row>
    <row r="580" spans="101:102" ht="15.75" customHeight="1">
      <c r="CW580" s="287"/>
      <c r="CX580" s="287"/>
    </row>
    <row r="581" spans="101:102" ht="15.75" customHeight="1">
      <c r="CW581" s="287"/>
      <c r="CX581" s="287"/>
    </row>
    <row r="582" spans="101:102" ht="15.75" customHeight="1">
      <c r="CW582" s="287"/>
      <c r="CX582" s="287"/>
    </row>
    <row r="583" spans="101:102" ht="15.75" customHeight="1">
      <c r="CW583" s="287"/>
      <c r="CX583" s="287"/>
    </row>
    <row r="584" spans="101:102" ht="15.75" customHeight="1">
      <c r="CW584" s="287"/>
      <c r="CX584" s="287"/>
    </row>
    <row r="585" spans="101:102" ht="15.75" customHeight="1">
      <c r="CW585" s="287"/>
      <c r="CX585" s="287"/>
    </row>
    <row r="586" spans="101:102" ht="15.75" customHeight="1">
      <c r="CW586" s="287"/>
      <c r="CX586" s="287"/>
    </row>
    <row r="587" spans="101:102" ht="15.75" customHeight="1">
      <c r="CW587" s="287"/>
      <c r="CX587" s="287"/>
    </row>
    <row r="588" spans="101:102" ht="15.75" customHeight="1">
      <c r="CW588" s="287"/>
      <c r="CX588" s="287"/>
    </row>
    <row r="589" spans="101:102" ht="15.75" customHeight="1">
      <c r="CW589" s="287"/>
      <c r="CX589" s="287"/>
    </row>
    <row r="590" spans="101:102" ht="15.75" customHeight="1">
      <c r="CW590" s="287"/>
      <c r="CX590" s="287"/>
    </row>
    <row r="591" spans="101:102" ht="15.75" customHeight="1">
      <c r="CW591" s="287"/>
      <c r="CX591" s="287"/>
    </row>
    <row r="592" spans="101:102" ht="15.75" customHeight="1">
      <c r="CW592" s="287"/>
      <c r="CX592" s="287"/>
    </row>
    <row r="593" spans="101:102" ht="15.75" customHeight="1">
      <c r="CW593" s="287"/>
      <c r="CX593" s="287"/>
    </row>
    <row r="594" spans="101:102" ht="15.75" customHeight="1">
      <c r="CW594" s="287"/>
      <c r="CX594" s="287"/>
    </row>
    <row r="595" spans="101:102" ht="15.75" customHeight="1">
      <c r="CW595" s="287"/>
      <c r="CX595" s="287"/>
    </row>
    <row r="596" spans="101:102" ht="15.75" customHeight="1">
      <c r="CW596" s="287"/>
      <c r="CX596" s="287"/>
    </row>
    <row r="597" spans="101:102" ht="15.75" customHeight="1">
      <c r="CW597" s="287"/>
      <c r="CX597" s="287"/>
    </row>
    <row r="598" spans="101:102" ht="15.75" customHeight="1">
      <c r="CW598" s="287"/>
      <c r="CX598" s="287"/>
    </row>
    <row r="599" spans="101:102" ht="15.75" customHeight="1">
      <c r="CW599" s="287"/>
      <c r="CX599" s="287"/>
    </row>
    <row r="600" spans="101:102" ht="15.75" customHeight="1">
      <c r="CW600" s="287"/>
      <c r="CX600" s="287"/>
    </row>
    <row r="601" spans="101:102" ht="15.75" customHeight="1">
      <c r="CW601" s="287"/>
      <c r="CX601" s="287"/>
    </row>
    <row r="602" spans="101:102" ht="15.75" customHeight="1">
      <c r="CW602" s="287"/>
      <c r="CX602" s="287"/>
    </row>
    <row r="603" spans="101:102" ht="15.75" customHeight="1">
      <c r="CW603" s="287"/>
      <c r="CX603" s="287"/>
    </row>
    <row r="604" spans="101:102" ht="15.75" customHeight="1">
      <c r="CW604" s="287"/>
      <c r="CX604" s="287"/>
    </row>
    <row r="605" spans="101:102" ht="15.75" customHeight="1">
      <c r="CW605" s="287"/>
      <c r="CX605" s="287"/>
    </row>
    <row r="606" spans="101:102" ht="15.75" customHeight="1">
      <c r="CW606" s="287"/>
      <c r="CX606" s="287"/>
    </row>
    <row r="607" spans="101:102" ht="15.75" customHeight="1">
      <c r="CW607" s="287"/>
      <c r="CX607" s="287"/>
    </row>
    <row r="608" spans="101:102" ht="15.75" customHeight="1">
      <c r="CW608" s="287"/>
      <c r="CX608" s="287"/>
    </row>
    <row r="609" spans="101:102" ht="15.75" customHeight="1">
      <c r="CW609" s="287"/>
      <c r="CX609" s="287"/>
    </row>
    <row r="610" spans="101:102" ht="15.75" customHeight="1">
      <c r="CW610" s="287"/>
      <c r="CX610" s="287"/>
    </row>
    <row r="611" spans="101:102" ht="15.75" customHeight="1">
      <c r="CW611" s="287"/>
      <c r="CX611" s="287"/>
    </row>
    <row r="612" spans="101:102" ht="15.75" customHeight="1">
      <c r="CW612" s="287"/>
      <c r="CX612" s="287"/>
    </row>
    <row r="613" spans="101:102" ht="15.75" customHeight="1">
      <c r="CW613" s="287"/>
      <c r="CX613" s="287"/>
    </row>
    <row r="614" spans="101:102" ht="15.75" customHeight="1">
      <c r="CW614" s="287"/>
      <c r="CX614" s="287"/>
    </row>
    <row r="615" spans="101:102" ht="15.75" customHeight="1">
      <c r="CW615" s="287"/>
      <c r="CX615" s="287"/>
    </row>
    <row r="616" spans="101:102" ht="15.75" customHeight="1">
      <c r="CW616" s="287"/>
      <c r="CX616" s="287"/>
    </row>
    <row r="617" spans="101:102" ht="15.75" customHeight="1">
      <c r="CW617" s="287"/>
      <c r="CX617" s="287"/>
    </row>
    <row r="618" spans="101:102" ht="15.75" customHeight="1">
      <c r="CW618" s="287"/>
      <c r="CX618" s="287"/>
    </row>
    <row r="619" spans="101:102" ht="15.75" customHeight="1">
      <c r="CW619" s="287"/>
      <c r="CX619" s="287"/>
    </row>
    <row r="620" spans="101:102" ht="15.75" customHeight="1">
      <c r="CW620" s="287"/>
      <c r="CX620" s="287"/>
    </row>
    <row r="621" spans="101:102" ht="15.75" customHeight="1">
      <c r="CW621" s="287"/>
      <c r="CX621" s="287"/>
    </row>
    <row r="622" spans="101:102" ht="15.75" customHeight="1">
      <c r="CW622" s="287"/>
      <c r="CX622" s="287"/>
    </row>
    <row r="623" spans="101:102" ht="15.75" customHeight="1">
      <c r="CW623" s="287"/>
      <c r="CX623" s="287"/>
    </row>
    <row r="624" spans="101:102" ht="15.75" customHeight="1">
      <c r="CW624" s="287"/>
      <c r="CX624" s="287"/>
    </row>
    <row r="625" spans="101:102" ht="15.75" customHeight="1">
      <c r="CW625" s="287"/>
      <c r="CX625" s="287"/>
    </row>
    <row r="626" spans="101:102" ht="15.75" customHeight="1">
      <c r="CW626" s="287"/>
      <c r="CX626" s="287"/>
    </row>
    <row r="627" spans="101:102" ht="15.75" customHeight="1">
      <c r="CW627" s="287"/>
      <c r="CX627" s="287"/>
    </row>
    <row r="628" spans="101:102" ht="15.75" customHeight="1">
      <c r="CW628" s="287"/>
      <c r="CX628" s="287"/>
    </row>
    <row r="629" spans="101:102" ht="15.75" customHeight="1">
      <c r="CW629" s="287"/>
      <c r="CX629" s="287"/>
    </row>
    <row r="630" spans="101:102" ht="15.75" customHeight="1">
      <c r="CW630" s="287"/>
      <c r="CX630" s="287"/>
    </row>
    <row r="631" spans="101:102" ht="15.75" customHeight="1">
      <c r="CW631" s="287"/>
      <c r="CX631" s="287"/>
    </row>
    <row r="632" spans="101:102" ht="15.75" customHeight="1">
      <c r="CW632" s="287"/>
      <c r="CX632" s="287"/>
    </row>
    <row r="633" spans="101:102" ht="15.75" customHeight="1">
      <c r="CW633" s="287"/>
      <c r="CX633" s="287"/>
    </row>
    <row r="634" spans="101:102" ht="15.75" customHeight="1">
      <c r="CW634" s="287"/>
      <c r="CX634" s="287"/>
    </row>
    <row r="635" spans="101:102" ht="15.75" customHeight="1">
      <c r="CW635" s="287"/>
      <c r="CX635" s="287"/>
    </row>
    <row r="636" spans="101:102" ht="15.75" customHeight="1">
      <c r="CW636" s="287"/>
      <c r="CX636" s="287"/>
    </row>
    <row r="637" spans="101:102" ht="15.75" customHeight="1">
      <c r="CW637" s="287"/>
      <c r="CX637" s="287"/>
    </row>
    <row r="638" spans="101:102" ht="15.75" customHeight="1">
      <c r="CW638" s="287"/>
      <c r="CX638" s="287"/>
    </row>
    <row r="639" spans="101:102" ht="15.75" customHeight="1">
      <c r="CW639" s="287"/>
      <c r="CX639" s="287"/>
    </row>
    <row r="640" spans="101:102" ht="15.75" customHeight="1">
      <c r="CW640" s="287"/>
      <c r="CX640" s="287"/>
    </row>
    <row r="641" spans="101:102" ht="15.75" customHeight="1">
      <c r="CW641" s="287"/>
      <c r="CX641" s="287"/>
    </row>
    <row r="642" spans="101:102" ht="15.75" customHeight="1">
      <c r="CW642" s="287"/>
      <c r="CX642" s="287"/>
    </row>
    <row r="643" spans="101:102" ht="15.75" customHeight="1">
      <c r="CW643" s="287"/>
      <c r="CX643" s="287"/>
    </row>
    <row r="644" spans="101:102" ht="15.75" customHeight="1">
      <c r="CW644" s="287"/>
      <c r="CX644" s="287"/>
    </row>
    <row r="645" spans="101:102" ht="15.75" customHeight="1">
      <c r="CW645" s="287"/>
      <c r="CX645" s="287"/>
    </row>
    <row r="646" spans="101:102" ht="15.75" customHeight="1">
      <c r="CW646" s="287"/>
      <c r="CX646" s="287"/>
    </row>
    <row r="647" spans="101:102" ht="15.75" customHeight="1">
      <c r="CW647" s="287"/>
      <c r="CX647" s="287"/>
    </row>
    <row r="648" spans="101:102" ht="15.75" customHeight="1">
      <c r="CW648" s="287"/>
      <c r="CX648" s="287"/>
    </row>
    <row r="649" spans="101:102" ht="15.75" customHeight="1">
      <c r="CW649" s="287"/>
      <c r="CX649" s="287"/>
    </row>
    <row r="650" spans="101:102" ht="15.75" customHeight="1">
      <c r="CW650" s="287"/>
      <c r="CX650" s="287"/>
    </row>
    <row r="651" spans="101:102" ht="15.75" customHeight="1">
      <c r="CW651" s="287"/>
      <c r="CX651" s="287"/>
    </row>
    <row r="652" spans="101:102" ht="15.75" customHeight="1">
      <c r="CW652" s="287"/>
      <c r="CX652" s="287"/>
    </row>
    <row r="653" spans="101:102" ht="15.75" customHeight="1">
      <c r="CW653" s="287"/>
      <c r="CX653" s="287"/>
    </row>
    <row r="654" spans="101:102" ht="15.75" customHeight="1">
      <c r="CW654" s="287"/>
      <c r="CX654" s="287"/>
    </row>
    <row r="655" spans="101:102" ht="15.75" customHeight="1">
      <c r="CW655" s="287"/>
      <c r="CX655" s="287"/>
    </row>
    <row r="656" spans="101:102" ht="15.75" customHeight="1">
      <c r="CW656" s="287"/>
      <c r="CX656" s="287"/>
    </row>
    <row r="657" spans="101:102" ht="15.75" customHeight="1">
      <c r="CW657" s="287"/>
      <c r="CX657" s="287"/>
    </row>
    <row r="658" spans="101:102" ht="15.75" customHeight="1">
      <c r="CW658" s="287"/>
      <c r="CX658" s="287"/>
    </row>
    <row r="659" spans="101:102" ht="15.75" customHeight="1">
      <c r="CW659" s="287"/>
      <c r="CX659" s="287"/>
    </row>
    <row r="660" spans="101:102" ht="15.75" customHeight="1">
      <c r="CW660" s="287"/>
      <c r="CX660" s="287"/>
    </row>
    <row r="661" spans="101:102" ht="15.75" customHeight="1">
      <c r="CW661" s="287"/>
      <c r="CX661" s="287"/>
    </row>
    <row r="662" spans="101:102" ht="15.75" customHeight="1">
      <c r="CW662" s="287"/>
      <c r="CX662" s="287"/>
    </row>
    <row r="663" spans="101:102" ht="15.75" customHeight="1">
      <c r="CW663" s="287"/>
      <c r="CX663" s="287"/>
    </row>
    <row r="664" spans="101:102" ht="15.75" customHeight="1">
      <c r="CW664" s="287"/>
      <c r="CX664" s="287"/>
    </row>
    <row r="665" spans="101:102" ht="15.75" customHeight="1">
      <c r="CW665" s="287"/>
      <c r="CX665" s="287"/>
    </row>
    <row r="666" spans="101:102" ht="15.75" customHeight="1">
      <c r="CW666" s="287"/>
      <c r="CX666" s="287"/>
    </row>
    <row r="667" spans="101:102" ht="15.75" customHeight="1">
      <c r="CW667" s="287"/>
      <c r="CX667" s="287"/>
    </row>
    <row r="668" spans="101:102" ht="15.75" customHeight="1">
      <c r="CW668" s="287"/>
      <c r="CX668" s="287"/>
    </row>
    <row r="669" spans="101:102" ht="15.75" customHeight="1">
      <c r="CW669" s="287"/>
      <c r="CX669" s="287"/>
    </row>
    <row r="670" spans="101:102" ht="15.75" customHeight="1">
      <c r="CW670" s="287"/>
      <c r="CX670" s="287"/>
    </row>
    <row r="671" spans="101:102" ht="15.75" customHeight="1">
      <c r="CW671" s="287"/>
      <c r="CX671" s="287"/>
    </row>
    <row r="672" spans="101:102" ht="15.75" customHeight="1">
      <c r="CW672" s="287"/>
      <c r="CX672" s="287"/>
    </row>
    <row r="673" spans="101:102" ht="15.75" customHeight="1">
      <c r="CW673" s="287"/>
      <c r="CX673" s="287"/>
    </row>
    <row r="674" spans="101:102" ht="15.75" customHeight="1">
      <c r="CW674" s="287"/>
      <c r="CX674" s="287"/>
    </row>
    <row r="675" spans="101:102" ht="15.75" customHeight="1">
      <c r="CW675" s="287"/>
      <c r="CX675" s="287"/>
    </row>
    <row r="676" spans="101:102" ht="15.75" customHeight="1">
      <c r="CW676" s="287"/>
      <c r="CX676" s="287"/>
    </row>
    <row r="677" spans="101:102" ht="15.75" customHeight="1">
      <c r="CW677" s="287"/>
      <c r="CX677" s="287"/>
    </row>
    <row r="678" spans="101:102" ht="15.75" customHeight="1">
      <c r="CW678" s="287"/>
      <c r="CX678" s="287"/>
    </row>
    <row r="679" spans="101:102" ht="15.75" customHeight="1">
      <c r="CW679" s="287"/>
      <c r="CX679" s="287"/>
    </row>
    <row r="680" spans="101:102" ht="15.75" customHeight="1">
      <c r="CW680" s="287"/>
      <c r="CX680" s="287"/>
    </row>
    <row r="681" spans="101:102" ht="15.75" customHeight="1">
      <c r="CW681" s="287"/>
      <c r="CX681" s="287"/>
    </row>
    <row r="682" spans="101:102" ht="15.75" customHeight="1">
      <c r="CW682" s="287"/>
      <c r="CX682" s="287"/>
    </row>
    <row r="683" spans="101:102" ht="15.75" customHeight="1">
      <c r="CW683" s="287"/>
      <c r="CX683" s="287"/>
    </row>
    <row r="684" spans="101:102" ht="15.75" customHeight="1">
      <c r="CW684" s="287"/>
      <c r="CX684" s="287"/>
    </row>
    <row r="685" spans="101:102" ht="15.75" customHeight="1">
      <c r="CW685" s="287"/>
      <c r="CX685" s="287"/>
    </row>
    <row r="686" spans="101:102" ht="15.75" customHeight="1">
      <c r="CW686" s="287"/>
      <c r="CX686" s="287"/>
    </row>
    <row r="687" spans="101:102" ht="15.75" customHeight="1">
      <c r="CW687" s="287"/>
      <c r="CX687" s="287"/>
    </row>
    <row r="688" spans="101:102" ht="15.75" customHeight="1">
      <c r="CW688" s="287"/>
      <c r="CX688" s="287"/>
    </row>
    <row r="689" spans="101:102" ht="15.75" customHeight="1">
      <c r="CW689" s="287"/>
      <c r="CX689" s="287"/>
    </row>
    <row r="690" spans="101:102" ht="15.75" customHeight="1">
      <c r="CW690" s="287"/>
      <c r="CX690" s="287"/>
    </row>
    <row r="691" spans="101:102" ht="15.75" customHeight="1">
      <c r="CW691" s="287"/>
      <c r="CX691" s="287"/>
    </row>
    <row r="692" spans="101:102" ht="15.75" customHeight="1">
      <c r="CW692" s="287"/>
      <c r="CX692" s="287"/>
    </row>
    <row r="693" spans="101:102" ht="15.75" customHeight="1">
      <c r="CW693" s="287"/>
      <c r="CX693" s="287"/>
    </row>
    <row r="694" spans="101:102" ht="15.75" customHeight="1">
      <c r="CW694" s="287"/>
      <c r="CX694" s="287"/>
    </row>
    <row r="695" spans="101:102" ht="15.75" customHeight="1">
      <c r="CW695" s="287"/>
      <c r="CX695" s="287"/>
    </row>
    <row r="696" spans="101:102" ht="15.75" customHeight="1">
      <c r="CW696" s="287"/>
      <c r="CX696" s="287"/>
    </row>
    <row r="697" spans="101:102" ht="15.75" customHeight="1">
      <c r="CW697" s="287"/>
      <c r="CX697" s="287"/>
    </row>
    <row r="698" spans="101:102" ht="15.75" customHeight="1">
      <c r="CW698" s="287"/>
      <c r="CX698" s="287"/>
    </row>
    <row r="699" spans="101:102" ht="15.75" customHeight="1">
      <c r="CW699" s="287"/>
      <c r="CX699" s="287"/>
    </row>
    <row r="700" spans="101:102" ht="15.75" customHeight="1">
      <c r="CW700" s="287"/>
      <c r="CX700" s="287"/>
    </row>
    <row r="701" spans="101:102" ht="15.75" customHeight="1">
      <c r="CW701" s="287"/>
      <c r="CX701" s="287"/>
    </row>
    <row r="702" spans="101:102" ht="15.75" customHeight="1">
      <c r="CW702" s="287"/>
      <c r="CX702" s="287"/>
    </row>
    <row r="703" spans="101:102" ht="15.75" customHeight="1">
      <c r="CW703" s="287"/>
      <c r="CX703" s="287"/>
    </row>
    <row r="704" spans="101:102" ht="15.75" customHeight="1">
      <c r="CW704" s="287"/>
      <c r="CX704" s="287"/>
    </row>
    <row r="705" spans="101:102" ht="15.75" customHeight="1">
      <c r="CW705" s="287"/>
      <c r="CX705" s="287"/>
    </row>
    <row r="706" spans="101:102" ht="15.75" customHeight="1">
      <c r="CW706" s="287"/>
      <c r="CX706" s="287"/>
    </row>
    <row r="707" spans="101:102" ht="15.75" customHeight="1">
      <c r="CW707" s="287"/>
      <c r="CX707" s="287"/>
    </row>
    <row r="708" spans="101:102" ht="15.75" customHeight="1">
      <c r="CW708" s="287"/>
      <c r="CX708" s="287"/>
    </row>
    <row r="709" spans="101:102" ht="15.75" customHeight="1">
      <c r="CW709" s="287"/>
      <c r="CX709" s="287"/>
    </row>
    <row r="710" spans="101:102" ht="15.75" customHeight="1">
      <c r="CW710" s="287"/>
      <c r="CX710" s="287"/>
    </row>
    <row r="711" spans="101:102" ht="15.75" customHeight="1">
      <c r="CW711" s="287"/>
      <c r="CX711" s="287"/>
    </row>
    <row r="712" spans="101:102" ht="15.75" customHeight="1">
      <c r="CW712" s="287"/>
      <c r="CX712" s="287"/>
    </row>
    <row r="713" spans="101:102" ht="15.75" customHeight="1">
      <c r="CW713" s="287"/>
      <c r="CX713" s="287"/>
    </row>
    <row r="714" spans="101:102" ht="15.75" customHeight="1">
      <c r="CW714" s="287"/>
      <c r="CX714" s="287"/>
    </row>
    <row r="715" spans="101:102" ht="15.75" customHeight="1">
      <c r="CW715" s="287"/>
      <c r="CX715" s="287"/>
    </row>
    <row r="716" spans="101:102" ht="15.75" customHeight="1">
      <c r="CW716" s="287"/>
      <c r="CX716" s="287"/>
    </row>
    <row r="717" spans="101:102" ht="15.75" customHeight="1">
      <c r="CW717" s="287"/>
      <c r="CX717" s="287"/>
    </row>
    <row r="718" spans="101:102" ht="15.75" customHeight="1">
      <c r="CW718" s="287"/>
      <c r="CX718" s="287"/>
    </row>
    <row r="719" spans="101:102" ht="15.75" customHeight="1">
      <c r="CW719" s="287"/>
      <c r="CX719" s="287"/>
    </row>
    <row r="720" spans="101:102" ht="15.75" customHeight="1">
      <c r="CW720" s="287"/>
      <c r="CX720" s="287"/>
    </row>
    <row r="721" spans="101:102" ht="15.75" customHeight="1">
      <c r="CW721" s="287"/>
      <c r="CX721" s="287"/>
    </row>
    <row r="722" spans="101:102" ht="15.75" customHeight="1">
      <c r="CW722" s="287"/>
      <c r="CX722" s="287"/>
    </row>
    <row r="723" spans="101:102" ht="15.75" customHeight="1">
      <c r="CW723" s="287"/>
      <c r="CX723" s="287"/>
    </row>
    <row r="724" spans="101:102" ht="15.75" customHeight="1">
      <c r="CW724" s="287"/>
      <c r="CX724" s="287"/>
    </row>
    <row r="725" spans="101:102" ht="15.75" customHeight="1">
      <c r="CW725" s="287"/>
      <c r="CX725" s="287"/>
    </row>
    <row r="726" spans="101:102" ht="15.75" customHeight="1">
      <c r="CW726" s="287"/>
      <c r="CX726" s="287"/>
    </row>
    <row r="727" spans="101:102" ht="15.75" customHeight="1">
      <c r="CW727" s="287"/>
      <c r="CX727" s="287"/>
    </row>
    <row r="728" spans="101:102" ht="15.75" customHeight="1">
      <c r="CW728" s="287"/>
      <c r="CX728" s="287"/>
    </row>
    <row r="729" spans="101:102" ht="15.75" customHeight="1">
      <c r="CW729" s="287"/>
      <c r="CX729" s="287"/>
    </row>
    <row r="730" spans="101:102" ht="15.75" customHeight="1">
      <c r="CW730" s="287"/>
      <c r="CX730" s="287"/>
    </row>
    <row r="731" spans="101:102" ht="15.75" customHeight="1">
      <c r="CW731" s="287"/>
      <c r="CX731" s="287"/>
    </row>
    <row r="732" spans="101:102" ht="15.75" customHeight="1">
      <c r="CW732" s="287"/>
      <c r="CX732" s="287"/>
    </row>
    <row r="733" spans="101:102" ht="15.75" customHeight="1">
      <c r="CW733" s="287"/>
      <c r="CX733" s="287"/>
    </row>
    <row r="734" spans="101:102" ht="15.75" customHeight="1">
      <c r="CW734" s="287"/>
      <c r="CX734" s="287"/>
    </row>
    <row r="735" spans="101:102" ht="15.75" customHeight="1">
      <c r="CW735" s="287"/>
      <c r="CX735" s="287"/>
    </row>
    <row r="736" spans="101:102" ht="15.75" customHeight="1">
      <c r="CW736" s="287"/>
      <c r="CX736" s="287"/>
    </row>
    <row r="737" spans="101:102" ht="15.75" customHeight="1">
      <c r="CW737" s="287"/>
      <c r="CX737" s="287"/>
    </row>
    <row r="738" spans="101:102" ht="15.75" customHeight="1">
      <c r="CW738" s="287"/>
      <c r="CX738" s="287"/>
    </row>
    <row r="739" spans="101:102" ht="15.75" customHeight="1">
      <c r="CW739" s="287"/>
      <c r="CX739" s="287"/>
    </row>
    <row r="740" spans="101:102" ht="15.75" customHeight="1">
      <c r="CW740" s="287"/>
      <c r="CX740" s="287"/>
    </row>
    <row r="741" spans="101:102" ht="15.75" customHeight="1">
      <c r="CW741" s="287"/>
      <c r="CX741" s="287"/>
    </row>
    <row r="742" spans="101:102" ht="15.75" customHeight="1">
      <c r="CW742" s="287"/>
      <c r="CX742" s="287"/>
    </row>
    <row r="743" spans="101:102" ht="15.75" customHeight="1">
      <c r="CW743" s="287"/>
      <c r="CX743" s="287"/>
    </row>
    <row r="744" spans="101:102" ht="15.75" customHeight="1">
      <c r="CW744" s="287"/>
      <c r="CX744" s="287"/>
    </row>
    <row r="745" spans="101:102" ht="15.75" customHeight="1">
      <c r="CW745" s="287"/>
      <c r="CX745" s="287"/>
    </row>
    <row r="746" spans="101:102" ht="15.75" customHeight="1">
      <c r="CW746" s="287"/>
      <c r="CX746" s="287"/>
    </row>
    <row r="747" spans="101:102" ht="15.75" customHeight="1">
      <c r="CW747" s="287"/>
      <c r="CX747" s="287"/>
    </row>
    <row r="748" spans="101:102" ht="15.75" customHeight="1">
      <c r="CW748" s="287"/>
      <c r="CX748" s="287"/>
    </row>
    <row r="749" spans="101:102" ht="15.75" customHeight="1">
      <c r="CW749" s="287"/>
      <c r="CX749" s="287"/>
    </row>
    <row r="750" spans="101:102" ht="15.75" customHeight="1">
      <c r="CW750" s="287"/>
      <c r="CX750" s="287"/>
    </row>
    <row r="751" spans="101:102" ht="15.75" customHeight="1">
      <c r="CW751" s="287"/>
      <c r="CX751" s="287"/>
    </row>
    <row r="752" spans="101:102" ht="15.75" customHeight="1">
      <c r="CW752" s="287"/>
      <c r="CX752" s="287"/>
    </row>
    <row r="753" spans="101:102" ht="15.75" customHeight="1">
      <c r="CW753" s="287"/>
      <c r="CX753" s="287"/>
    </row>
    <row r="754" spans="101:102" ht="15.75" customHeight="1">
      <c r="CW754" s="287"/>
      <c r="CX754" s="287"/>
    </row>
    <row r="755" spans="101:102" ht="15.75" customHeight="1">
      <c r="CW755" s="287"/>
      <c r="CX755" s="287"/>
    </row>
    <row r="756" spans="101:102" ht="15.75" customHeight="1">
      <c r="CW756" s="287"/>
      <c r="CX756" s="287"/>
    </row>
    <row r="757" spans="101:102" ht="15.75" customHeight="1">
      <c r="CW757" s="287"/>
      <c r="CX757" s="287"/>
    </row>
    <row r="758" spans="101:102" ht="15.75" customHeight="1">
      <c r="CW758" s="287"/>
      <c r="CX758" s="287"/>
    </row>
    <row r="759" spans="101:102" ht="15.75" customHeight="1">
      <c r="CW759" s="287"/>
      <c r="CX759" s="287"/>
    </row>
    <row r="760" spans="101:102" ht="15.75" customHeight="1">
      <c r="CW760" s="287"/>
      <c r="CX760" s="287"/>
    </row>
    <row r="761" spans="101:102" ht="15.75" customHeight="1">
      <c r="CW761" s="287"/>
      <c r="CX761" s="287"/>
    </row>
    <row r="762" spans="101:102" ht="15.75" customHeight="1">
      <c r="CW762" s="287"/>
      <c r="CX762" s="287"/>
    </row>
    <row r="763" spans="101:102" ht="15.75" customHeight="1">
      <c r="CW763" s="287"/>
      <c r="CX763" s="287"/>
    </row>
    <row r="764" spans="101:102" ht="15.75" customHeight="1">
      <c r="CW764" s="287"/>
      <c r="CX764" s="287"/>
    </row>
    <row r="765" spans="101:102" ht="15.75" customHeight="1">
      <c r="CW765" s="287"/>
      <c r="CX765" s="287"/>
    </row>
    <row r="766" spans="101:102" ht="15.75" customHeight="1">
      <c r="CW766" s="287"/>
      <c r="CX766" s="287"/>
    </row>
    <row r="767" spans="101:102" ht="15.75" customHeight="1">
      <c r="CW767" s="287"/>
      <c r="CX767" s="287"/>
    </row>
    <row r="768" spans="101:102" ht="15.75" customHeight="1">
      <c r="CW768" s="287"/>
      <c r="CX768" s="287"/>
    </row>
    <row r="769" spans="101:102" ht="15.75" customHeight="1">
      <c r="CW769" s="287"/>
      <c r="CX769" s="287"/>
    </row>
    <row r="770" spans="101:102" ht="15.75" customHeight="1">
      <c r="CW770" s="287"/>
      <c r="CX770" s="287"/>
    </row>
    <row r="771" spans="101:102" ht="15.75" customHeight="1">
      <c r="CW771" s="287"/>
      <c r="CX771" s="287"/>
    </row>
    <row r="772" spans="101:102" ht="15.75" customHeight="1">
      <c r="CW772" s="287"/>
      <c r="CX772" s="287"/>
    </row>
    <row r="773" spans="101:102" ht="15.75" customHeight="1">
      <c r="CW773" s="287"/>
      <c r="CX773" s="287"/>
    </row>
    <row r="774" spans="101:102" ht="15.75" customHeight="1">
      <c r="CW774" s="287"/>
      <c r="CX774" s="287"/>
    </row>
    <row r="775" spans="101:102" ht="15.75" customHeight="1">
      <c r="CW775" s="287"/>
      <c r="CX775" s="287"/>
    </row>
    <row r="776" spans="101:102" ht="15.75" customHeight="1">
      <c r="CW776" s="287"/>
      <c r="CX776" s="287"/>
    </row>
    <row r="777" spans="101:102" ht="15.75" customHeight="1">
      <c r="CW777" s="287"/>
      <c r="CX777" s="287"/>
    </row>
    <row r="778" spans="101:102" ht="15.75" customHeight="1">
      <c r="CW778" s="287"/>
      <c r="CX778" s="287"/>
    </row>
    <row r="779" spans="101:102" ht="15.75" customHeight="1">
      <c r="CW779" s="287"/>
      <c r="CX779" s="287"/>
    </row>
    <row r="780" spans="101:102" ht="15.75" customHeight="1">
      <c r="CW780" s="287"/>
      <c r="CX780" s="287"/>
    </row>
    <row r="781" spans="101:102" ht="15.75" customHeight="1">
      <c r="CW781" s="287"/>
      <c r="CX781" s="287"/>
    </row>
    <row r="782" spans="101:102" ht="15.75" customHeight="1">
      <c r="CW782" s="287"/>
      <c r="CX782" s="287"/>
    </row>
    <row r="783" spans="101:102" ht="15.75" customHeight="1">
      <c r="CW783" s="287"/>
      <c r="CX783" s="287"/>
    </row>
    <row r="784" spans="101:102" ht="15.75" customHeight="1">
      <c r="CW784" s="287"/>
      <c r="CX784" s="287"/>
    </row>
    <row r="785" spans="101:102" ht="15.75" customHeight="1">
      <c r="CW785" s="287"/>
      <c r="CX785" s="287"/>
    </row>
    <row r="786" spans="101:102" ht="15.75" customHeight="1">
      <c r="CW786" s="287"/>
      <c r="CX786" s="287"/>
    </row>
    <row r="787" spans="101:102" ht="15.75" customHeight="1">
      <c r="CW787" s="287"/>
      <c r="CX787" s="287"/>
    </row>
    <row r="788" spans="101:102" ht="15.75" customHeight="1">
      <c r="CW788" s="287"/>
      <c r="CX788" s="287"/>
    </row>
    <row r="789" spans="101:102" ht="15.75" customHeight="1">
      <c r="CW789" s="287"/>
      <c r="CX789" s="287"/>
    </row>
    <row r="790" spans="101:102" ht="15.75" customHeight="1">
      <c r="CW790" s="287"/>
      <c r="CX790" s="287"/>
    </row>
    <row r="791" spans="101:102" ht="15.75" customHeight="1">
      <c r="CW791" s="287"/>
      <c r="CX791" s="287"/>
    </row>
    <row r="792" spans="101:102" ht="15.75" customHeight="1">
      <c r="CW792" s="287"/>
      <c r="CX792" s="287"/>
    </row>
    <row r="793" spans="101:102" ht="15.75" customHeight="1">
      <c r="CW793" s="287"/>
      <c r="CX793" s="287"/>
    </row>
    <row r="794" spans="101:102" ht="15.75" customHeight="1">
      <c r="CW794" s="287"/>
      <c r="CX794" s="287"/>
    </row>
    <row r="795" spans="101:102" ht="15.75" customHeight="1">
      <c r="CW795" s="287"/>
      <c r="CX795" s="287"/>
    </row>
    <row r="796" spans="101:102" ht="15.75" customHeight="1">
      <c r="CW796" s="287"/>
      <c r="CX796" s="287"/>
    </row>
    <row r="797" spans="101:102" ht="15.75" customHeight="1">
      <c r="CW797" s="287"/>
      <c r="CX797" s="287"/>
    </row>
    <row r="798" spans="101:102" ht="15.75" customHeight="1">
      <c r="CW798" s="287"/>
      <c r="CX798" s="287"/>
    </row>
    <row r="799" spans="101:102" ht="15.75" customHeight="1">
      <c r="CW799" s="287"/>
      <c r="CX799" s="287"/>
    </row>
    <row r="800" spans="101:102" ht="15.75" customHeight="1">
      <c r="CW800" s="287"/>
      <c r="CX800" s="287"/>
    </row>
    <row r="801" spans="101:102" ht="15.75" customHeight="1">
      <c r="CW801" s="287"/>
      <c r="CX801" s="287"/>
    </row>
    <row r="802" spans="101:102" ht="15.75" customHeight="1">
      <c r="CW802" s="287"/>
      <c r="CX802" s="287"/>
    </row>
    <row r="803" spans="101:102" ht="15.75" customHeight="1">
      <c r="CW803" s="287"/>
      <c r="CX803" s="287"/>
    </row>
    <row r="804" spans="101:102" ht="15.75" customHeight="1">
      <c r="CW804" s="287"/>
      <c r="CX804" s="287"/>
    </row>
    <row r="805" spans="101:102" ht="15.75" customHeight="1">
      <c r="CW805" s="287"/>
      <c r="CX805" s="287"/>
    </row>
    <row r="806" spans="101:102" ht="15.75" customHeight="1">
      <c r="CW806" s="287"/>
      <c r="CX806" s="287"/>
    </row>
    <row r="807" spans="101:102" ht="15.75" customHeight="1">
      <c r="CW807" s="287"/>
      <c r="CX807" s="287"/>
    </row>
    <row r="808" spans="101:102" ht="15.75" customHeight="1">
      <c r="CW808" s="287"/>
      <c r="CX808" s="287"/>
    </row>
    <row r="809" spans="101:102" ht="15.75" customHeight="1">
      <c r="CW809" s="287"/>
      <c r="CX809" s="287"/>
    </row>
    <row r="810" spans="101:102" ht="15.75" customHeight="1">
      <c r="CW810" s="287"/>
      <c r="CX810" s="287"/>
    </row>
    <row r="811" spans="101:102" ht="15.75" customHeight="1">
      <c r="CW811" s="287"/>
      <c r="CX811" s="287"/>
    </row>
    <row r="812" spans="101:102" ht="15.75" customHeight="1">
      <c r="CW812" s="287"/>
      <c r="CX812" s="287"/>
    </row>
    <row r="813" spans="101:102" ht="15.75" customHeight="1">
      <c r="CW813" s="287"/>
      <c r="CX813" s="287"/>
    </row>
    <row r="814" spans="101:102" ht="15.75" customHeight="1">
      <c r="CW814" s="287"/>
      <c r="CX814" s="287"/>
    </row>
    <row r="815" spans="101:102" ht="15.75" customHeight="1">
      <c r="CW815" s="287"/>
      <c r="CX815" s="287"/>
    </row>
    <row r="816" spans="101:102" ht="15.75" customHeight="1">
      <c r="CW816" s="287"/>
      <c r="CX816" s="287"/>
    </row>
    <row r="817" spans="101:102" ht="15.75" customHeight="1">
      <c r="CW817" s="287"/>
      <c r="CX817" s="287"/>
    </row>
    <row r="818" spans="101:102" ht="15.75" customHeight="1">
      <c r="CW818" s="287"/>
      <c r="CX818" s="287"/>
    </row>
    <row r="819" spans="101:102" ht="15.75" customHeight="1">
      <c r="CW819" s="287"/>
      <c r="CX819" s="287"/>
    </row>
    <row r="820" spans="101:102" ht="15.75" customHeight="1">
      <c r="CW820" s="287"/>
      <c r="CX820" s="287"/>
    </row>
    <row r="821" spans="101:102" ht="15.75" customHeight="1">
      <c r="CW821" s="287"/>
      <c r="CX821" s="287"/>
    </row>
    <row r="822" spans="101:102" ht="15.75" customHeight="1">
      <c r="CW822" s="287"/>
      <c r="CX822" s="287"/>
    </row>
    <row r="823" spans="101:102" ht="15.75" customHeight="1">
      <c r="CW823" s="287"/>
      <c r="CX823" s="287"/>
    </row>
    <row r="824" spans="101:102" ht="15.75" customHeight="1">
      <c r="CW824" s="287"/>
      <c r="CX824" s="287"/>
    </row>
    <row r="825" spans="101:102" ht="15.75" customHeight="1">
      <c r="CW825" s="287"/>
      <c r="CX825" s="287"/>
    </row>
    <row r="826" spans="101:102" ht="15.75" customHeight="1">
      <c r="CW826" s="287"/>
      <c r="CX826" s="287"/>
    </row>
    <row r="827" spans="101:102" ht="15.75" customHeight="1">
      <c r="CW827" s="287"/>
      <c r="CX827" s="287"/>
    </row>
    <row r="828" spans="101:102" ht="15.75" customHeight="1">
      <c r="CW828" s="287"/>
      <c r="CX828" s="287"/>
    </row>
    <row r="829" spans="101:102" ht="15.75" customHeight="1">
      <c r="CW829" s="287"/>
      <c r="CX829" s="287"/>
    </row>
    <row r="830" spans="101:102" ht="15.75" customHeight="1">
      <c r="CW830" s="287"/>
      <c r="CX830" s="287"/>
    </row>
    <row r="831" spans="101:102" ht="15.75" customHeight="1">
      <c r="CW831" s="287"/>
      <c r="CX831" s="287"/>
    </row>
    <row r="832" spans="101:102" ht="15.75" customHeight="1">
      <c r="CW832" s="287"/>
      <c r="CX832" s="287"/>
    </row>
    <row r="833" spans="101:102" ht="15.75" customHeight="1">
      <c r="CW833" s="287"/>
      <c r="CX833" s="287"/>
    </row>
    <row r="834" spans="101:102" ht="15.75" customHeight="1">
      <c r="CW834" s="287"/>
      <c r="CX834" s="287"/>
    </row>
    <row r="835" spans="101:102" ht="15.75" customHeight="1">
      <c r="CW835" s="287"/>
      <c r="CX835" s="287"/>
    </row>
    <row r="836" spans="101:102" ht="15.75" customHeight="1">
      <c r="CW836" s="287"/>
      <c r="CX836" s="287"/>
    </row>
    <row r="837" spans="101:102" ht="15.75" customHeight="1">
      <c r="CW837" s="287"/>
      <c r="CX837" s="287"/>
    </row>
    <row r="838" spans="101:102" ht="15.75" customHeight="1">
      <c r="CW838" s="287"/>
      <c r="CX838" s="287"/>
    </row>
    <row r="839" spans="101:102" ht="15.75" customHeight="1">
      <c r="CW839" s="287"/>
      <c r="CX839" s="287"/>
    </row>
    <row r="840" spans="101:102" ht="15.75" customHeight="1">
      <c r="CW840" s="287"/>
      <c r="CX840" s="287"/>
    </row>
    <row r="841" spans="101:102" ht="15.75" customHeight="1">
      <c r="CW841" s="287"/>
      <c r="CX841" s="287"/>
    </row>
    <row r="842" spans="101:102" ht="15.75" customHeight="1">
      <c r="CW842" s="287"/>
      <c r="CX842" s="287"/>
    </row>
    <row r="843" spans="101:102" ht="15.75" customHeight="1">
      <c r="CW843" s="287"/>
      <c r="CX843" s="287"/>
    </row>
    <row r="844" spans="101:102" ht="15.75" customHeight="1">
      <c r="CW844" s="287"/>
      <c r="CX844" s="287"/>
    </row>
    <row r="845" spans="101:102" ht="15.75" customHeight="1">
      <c r="CW845" s="287"/>
      <c r="CX845" s="287"/>
    </row>
    <row r="846" spans="101:102" ht="15.75" customHeight="1">
      <c r="CW846" s="287"/>
      <c r="CX846" s="287"/>
    </row>
    <row r="847" spans="101:102" ht="15.75" customHeight="1">
      <c r="CW847" s="287"/>
      <c r="CX847" s="287"/>
    </row>
    <row r="848" spans="101:102" ht="15.75" customHeight="1">
      <c r="CW848" s="287"/>
      <c r="CX848" s="287"/>
    </row>
    <row r="849" spans="101:102" ht="15.75" customHeight="1">
      <c r="CW849" s="287"/>
      <c r="CX849" s="287"/>
    </row>
    <row r="850" spans="101:102" ht="15.75" customHeight="1">
      <c r="CW850" s="287"/>
      <c r="CX850" s="287"/>
    </row>
    <row r="851" spans="101:102" ht="15.75" customHeight="1">
      <c r="CW851" s="287"/>
      <c r="CX851" s="287"/>
    </row>
    <row r="852" spans="101:102" ht="15.75" customHeight="1">
      <c r="CW852" s="287"/>
      <c r="CX852" s="287"/>
    </row>
    <row r="853" spans="101:102" ht="15.75" customHeight="1">
      <c r="CW853" s="287"/>
      <c r="CX853" s="287"/>
    </row>
    <row r="854" spans="101:102" ht="15.75" customHeight="1">
      <c r="CW854" s="287"/>
      <c r="CX854" s="287"/>
    </row>
    <row r="855" spans="101:102" ht="15.75" customHeight="1">
      <c r="CW855" s="287"/>
      <c r="CX855" s="287"/>
    </row>
    <row r="856" spans="101:102" ht="15.75" customHeight="1">
      <c r="CW856" s="287"/>
      <c r="CX856" s="287"/>
    </row>
    <row r="857" spans="101:102" ht="15.75" customHeight="1">
      <c r="CW857" s="287"/>
      <c r="CX857" s="287"/>
    </row>
    <row r="858" spans="101:102" ht="15.75" customHeight="1">
      <c r="CW858" s="287"/>
      <c r="CX858" s="287"/>
    </row>
    <row r="859" spans="101:102" ht="15.75" customHeight="1">
      <c r="CW859" s="287"/>
      <c r="CX859" s="287"/>
    </row>
    <row r="860" spans="101:102" ht="15.75" customHeight="1">
      <c r="CW860" s="287"/>
      <c r="CX860" s="287"/>
    </row>
    <row r="861" spans="101:102" ht="15.75" customHeight="1">
      <c r="CW861" s="287"/>
      <c r="CX861" s="287"/>
    </row>
    <row r="862" spans="101:102" ht="15.75" customHeight="1">
      <c r="CW862" s="287"/>
      <c r="CX862" s="287"/>
    </row>
    <row r="863" spans="101:102" ht="15.75" customHeight="1">
      <c r="CW863" s="287"/>
      <c r="CX863" s="287"/>
    </row>
    <row r="864" spans="101:102" ht="15.75" customHeight="1">
      <c r="CW864" s="287"/>
      <c r="CX864" s="287"/>
    </row>
    <row r="865" spans="101:102" ht="15.75" customHeight="1">
      <c r="CW865" s="287"/>
      <c r="CX865" s="287"/>
    </row>
    <row r="866" spans="101:102" ht="15.75" customHeight="1">
      <c r="CW866" s="287"/>
      <c r="CX866" s="287"/>
    </row>
    <row r="867" spans="101:102" ht="15.75" customHeight="1">
      <c r="CW867" s="287"/>
      <c r="CX867" s="287"/>
    </row>
    <row r="868" spans="101:102" ht="15.75" customHeight="1">
      <c r="CW868" s="287"/>
      <c r="CX868" s="287"/>
    </row>
    <row r="869" spans="101:102" ht="15.75" customHeight="1">
      <c r="CW869" s="287"/>
      <c r="CX869" s="287"/>
    </row>
    <row r="870" spans="101:102" ht="15.75" customHeight="1">
      <c r="CW870" s="287"/>
      <c r="CX870" s="287"/>
    </row>
    <row r="871" spans="101:102" ht="15.75" customHeight="1">
      <c r="CW871" s="287"/>
      <c r="CX871" s="287"/>
    </row>
    <row r="872" spans="101:102" ht="15.75" customHeight="1">
      <c r="CW872" s="287"/>
      <c r="CX872" s="287"/>
    </row>
    <row r="873" spans="101:102" ht="15.75" customHeight="1">
      <c r="CW873" s="287"/>
      <c r="CX873" s="287"/>
    </row>
    <row r="874" spans="101:102" ht="15.75" customHeight="1">
      <c r="CW874" s="287"/>
      <c r="CX874" s="287"/>
    </row>
    <row r="875" spans="101:102" ht="15.75" customHeight="1">
      <c r="CW875" s="287"/>
      <c r="CX875" s="287"/>
    </row>
    <row r="876" spans="101:102" ht="15.75" customHeight="1">
      <c r="CW876" s="287"/>
      <c r="CX876" s="287"/>
    </row>
    <row r="877" spans="101:102" ht="15.75" customHeight="1">
      <c r="CW877" s="287"/>
      <c r="CX877" s="287"/>
    </row>
    <row r="878" spans="101:102" ht="15.75" customHeight="1">
      <c r="CW878" s="287"/>
      <c r="CX878" s="287"/>
    </row>
    <row r="879" spans="101:102" ht="15.75" customHeight="1">
      <c r="CW879" s="287"/>
      <c r="CX879" s="287"/>
    </row>
    <row r="880" spans="101:102" ht="15.75" customHeight="1">
      <c r="CW880" s="287"/>
      <c r="CX880" s="287"/>
    </row>
    <row r="881" spans="101:102" ht="15.75" customHeight="1">
      <c r="CW881" s="287"/>
      <c r="CX881" s="287"/>
    </row>
    <row r="882" spans="101:102" ht="15.75" customHeight="1">
      <c r="CW882" s="287"/>
      <c r="CX882" s="287"/>
    </row>
    <row r="883" spans="101:102" ht="15.75" customHeight="1">
      <c r="CW883" s="287"/>
      <c r="CX883" s="287"/>
    </row>
    <row r="884" spans="101:102" ht="15.75" customHeight="1">
      <c r="CW884" s="287"/>
      <c r="CX884" s="287"/>
    </row>
    <row r="885" spans="101:102" ht="15.75" customHeight="1">
      <c r="CW885" s="287"/>
      <c r="CX885" s="287"/>
    </row>
    <row r="886" spans="101:102" ht="15.75" customHeight="1">
      <c r="CW886" s="287"/>
      <c r="CX886" s="287"/>
    </row>
    <row r="887" spans="101:102" ht="15.75" customHeight="1">
      <c r="CW887" s="287"/>
      <c r="CX887" s="287"/>
    </row>
    <row r="888" spans="101:102" ht="15.75" customHeight="1">
      <c r="CW888" s="287"/>
      <c r="CX888" s="287"/>
    </row>
    <row r="889" spans="101:102" ht="15.75" customHeight="1">
      <c r="CW889" s="287"/>
      <c r="CX889" s="287"/>
    </row>
    <row r="890" spans="101:102" ht="15.75" customHeight="1">
      <c r="CW890" s="287"/>
      <c r="CX890" s="287"/>
    </row>
    <row r="891" spans="101:102" ht="15.75" customHeight="1">
      <c r="CW891" s="287"/>
      <c r="CX891" s="287"/>
    </row>
    <row r="892" spans="101:102" ht="15.75" customHeight="1">
      <c r="CW892" s="287"/>
      <c r="CX892" s="287"/>
    </row>
    <row r="893" spans="101:102" ht="15.75" customHeight="1">
      <c r="CW893" s="287"/>
      <c r="CX893" s="287"/>
    </row>
    <row r="894" spans="101:102" ht="15.75" customHeight="1">
      <c r="CW894" s="287"/>
      <c r="CX894" s="287"/>
    </row>
    <row r="895" spans="101:102" ht="15.75" customHeight="1">
      <c r="CW895" s="287"/>
      <c r="CX895" s="287"/>
    </row>
    <row r="896" spans="101:102" ht="15.75" customHeight="1">
      <c r="CW896" s="287"/>
      <c r="CX896" s="287"/>
    </row>
    <row r="897" spans="101:102" ht="15.75" customHeight="1">
      <c r="CW897" s="287"/>
      <c r="CX897" s="287"/>
    </row>
    <row r="898" spans="101:102" ht="15.75" customHeight="1">
      <c r="CW898" s="287"/>
      <c r="CX898" s="287"/>
    </row>
    <row r="899" spans="101:102" ht="15.75" customHeight="1">
      <c r="CW899" s="287"/>
      <c r="CX899" s="287"/>
    </row>
    <row r="900" spans="101:102" ht="15.75" customHeight="1">
      <c r="CW900" s="287"/>
      <c r="CX900" s="287"/>
    </row>
    <row r="901" spans="101:102" ht="15.75" customHeight="1">
      <c r="CW901" s="287"/>
      <c r="CX901" s="287"/>
    </row>
    <row r="902" spans="101:102" ht="15.75" customHeight="1">
      <c r="CW902" s="287"/>
      <c r="CX902" s="287"/>
    </row>
    <row r="903" spans="101:102" ht="15.75" customHeight="1">
      <c r="CW903" s="287"/>
      <c r="CX903" s="287"/>
    </row>
    <row r="904" spans="101:102" ht="15.75" customHeight="1">
      <c r="CW904" s="287"/>
      <c r="CX904" s="287"/>
    </row>
    <row r="905" spans="101:102" ht="15.75" customHeight="1">
      <c r="CW905" s="287"/>
      <c r="CX905" s="287"/>
    </row>
    <row r="906" spans="101:102" ht="15.75" customHeight="1">
      <c r="CW906" s="287"/>
      <c r="CX906" s="287"/>
    </row>
    <row r="907" spans="101:102" ht="15.75" customHeight="1">
      <c r="CW907" s="287"/>
      <c r="CX907" s="287"/>
    </row>
    <row r="908" spans="101:102" ht="15.75" customHeight="1">
      <c r="CW908" s="287"/>
      <c r="CX908" s="287"/>
    </row>
    <row r="909" spans="101:102" ht="15.75" customHeight="1">
      <c r="CW909" s="287"/>
      <c r="CX909" s="287"/>
    </row>
    <row r="910" spans="101:102" ht="15.75" customHeight="1">
      <c r="CW910" s="287"/>
      <c r="CX910" s="287"/>
    </row>
    <row r="911" spans="101:102" ht="15.75" customHeight="1">
      <c r="CW911" s="287"/>
      <c r="CX911" s="287"/>
    </row>
    <row r="912" spans="101:102" ht="15.75" customHeight="1">
      <c r="CW912" s="287"/>
      <c r="CX912" s="287"/>
    </row>
    <row r="913" spans="101:102" ht="15.75" customHeight="1">
      <c r="CW913" s="287"/>
      <c r="CX913" s="287"/>
    </row>
    <row r="914" spans="101:102" ht="15.75" customHeight="1">
      <c r="CW914" s="287"/>
      <c r="CX914" s="287"/>
    </row>
    <row r="915" spans="101:102" ht="15.75" customHeight="1">
      <c r="CW915" s="287"/>
      <c r="CX915" s="287"/>
    </row>
    <row r="916" spans="101:102" ht="15.75" customHeight="1">
      <c r="CW916" s="287"/>
      <c r="CX916" s="287"/>
    </row>
    <row r="917" spans="101:102" ht="15.75" customHeight="1">
      <c r="CW917" s="287"/>
      <c r="CX917" s="287"/>
    </row>
    <row r="918" spans="101:102" ht="15.75" customHeight="1">
      <c r="CW918" s="287"/>
      <c r="CX918" s="287"/>
    </row>
    <row r="919" spans="101:102" ht="15.75" customHeight="1">
      <c r="CW919" s="287"/>
      <c r="CX919" s="287"/>
    </row>
    <row r="920" spans="101:102" ht="15.75" customHeight="1">
      <c r="CW920" s="287"/>
      <c r="CX920" s="287"/>
    </row>
    <row r="921" spans="101:102" ht="15.75" customHeight="1">
      <c r="CW921" s="287"/>
      <c r="CX921" s="287"/>
    </row>
    <row r="922" spans="101:102" ht="15.75" customHeight="1">
      <c r="CW922" s="287"/>
      <c r="CX922" s="287"/>
    </row>
    <row r="923" spans="101:102" ht="15.75" customHeight="1">
      <c r="CW923" s="287"/>
      <c r="CX923" s="287"/>
    </row>
    <row r="924" spans="101:102" ht="15.75" customHeight="1">
      <c r="CW924" s="287"/>
      <c r="CX924" s="287"/>
    </row>
    <row r="925" spans="101:102" ht="15.75" customHeight="1">
      <c r="CW925" s="287"/>
      <c r="CX925" s="287"/>
    </row>
    <row r="926" spans="101:102" ht="15.75" customHeight="1">
      <c r="CW926" s="287"/>
      <c r="CX926" s="287"/>
    </row>
    <row r="927" spans="101:102" ht="15.75" customHeight="1">
      <c r="CW927" s="287"/>
      <c r="CX927" s="287"/>
    </row>
    <row r="928" spans="101:102" ht="15.75" customHeight="1">
      <c r="CW928" s="287"/>
      <c r="CX928" s="287"/>
    </row>
    <row r="929" spans="101:102" ht="15.75" customHeight="1">
      <c r="CW929" s="287"/>
      <c r="CX929" s="287"/>
    </row>
    <row r="930" spans="101:102" ht="15.75" customHeight="1">
      <c r="CW930" s="287"/>
      <c r="CX930" s="287"/>
    </row>
    <row r="931" spans="101:102" ht="15.75" customHeight="1">
      <c r="CW931" s="287"/>
      <c r="CX931" s="287"/>
    </row>
    <row r="932" spans="101:102" ht="15.75" customHeight="1">
      <c r="CW932" s="287"/>
      <c r="CX932" s="287"/>
    </row>
    <row r="933" spans="101:102" ht="15.75" customHeight="1">
      <c r="CW933" s="287"/>
      <c r="CX933" s="287"/>
    </row>
    <row r="934" spans="101:102" ht="15.75" customHeight="1">
      <c r="CW934" s="287"/>
      <c r="CX934" s="287"/>
    </row>
    <row r="935" spans="101:102" ht="15.75" customHeight="1">
      <c r="CW935" s="287"/>
      <c r="CX935" s="287"/>
    </row>
    <row r="936" spans="101:102" ht="15.75" customHeight="1">
      <c r="CW936" s="287"/>
      <c r="CX936" s="287"/>
    </row>
    <row r="937" spans="101:102" ht="15.75" customHeight="1">
      <c r="CW937" s="287"/>
      <c r="CX937" s="287"/>
    </row>
    <row r="938" spans="101:102" ht="15.75" customHeight="1">
      <c r="CW938" s="287"/>
      <c r="CX938" s="287"/>
    </row>
    <row r="939" spans="101:102" ht="15.75" customHeight="1">
      <c r="CW939" s="287"/>
      <c r="CX939" s="287"/>
    </row>
    <row r="940" spans="101:102" ht="15.75" customHeight="1">
      <c r="CW940" s="287"/>
      <c r="CX940" s="287"/>
    </row>
    <row r="941" spans="101:102" ht="15.75" customHeight="1">
      <c r="CW941" s="287"/>
      <c r="CX941" s="287"/>
    </row>
    <row r="942" spans="101:102" ht="15.75" customHeight="1">
      <c r="CW942" s="287"/>
      <c r="CX942" s="287"/>
    </row>
    <row r="943" spans="101:102" ht="15.75" customHeight="1">
      <c r="CW943" s="287"/>
      <c r="CX943" s="287"/>
    </row>
    <row r="944" spans="101:102" ht="15.75" customHeight="1">
      <c r="CW944" s="287"/>
      <c r="CX944" s="287"/>
    </row>
    <row r="945" spans="101:102" ht="15.75" customHeight="1">
      <c r="CW945" s="287"/>
      <c r="CX945" s="287"/>
    </row>
    <row r="946" spans="101:102" ht="15.75" customHeight="1">
      <c r="CW946" s="287"/>
      <c r="CX946" s="287"/>
    </row>
    <row r="947" spans="101:102" ht="15.75" customHeight="1">
      <c r="CW947" s="287"/>
      <c r="CX947" s="287"/>
    </row>
    <row r="948" spans="101:102" ht="15.75" customHeight="1">
      <c r="CW948" s="287"/>
      <c r="CX948" s="287"/>
    </row>
    <row r="949" spans="101:102" ht="15.75" customHeight="1">
      <c r="CW949" s="287"/>
      <c r="CX949" s="287"/>
    </row>
    <row r="950" spans="101:102" ht="15.75" customHeight="1">
      <c r="CW950" s="287"/>
      <c r="CX950" s="287"/>
    </row>
    <row r="951" spans="101:102" ht="15.75" customHeight="1">
      <c r="CW951" s="287"/>
      <c r="CX951" s="287"/>
    </row>
    <row r="952" spans="101:102" ht="15.75" customHeight="1">
      <c r="CW952" s="287"/>
      <c r="CX952" s="287"/>
    </row>
    <row r="953" spans="101:102" ht="15.75" customHeight="1">
      <c r="CW953" s="287"/>
      <c r="CX953" s="287"/>
    </row>
    <row r="954" spans="101:102" ht="15.75" customHeight="1">
      <c r="CW954" s="287"/>
      <c r="CX954" s="287"/>
    </row>
    <row r="955" spans="101:102" ht="15.75" customHeight="1">
      <c r="CW955" s="287"/>
      <c r="CX955" s="287"/>
    </row>
    <row r="956" spans="101:102" ht="15.75" customHeight="1">
      <c r="CW956" s="287"/>
      <c r="CX956" s="287"/>
    </row>
    <row r="957" spans="101:102" ht="15.75" customHeight="1">
      <c r="CW957" s="287"/>
      <c r="CX957" s="287"/>
    </row>
    <row r="958" spans="101:102" ht="15.75" customHeight="1">
      <c r="CW958" s="287"/>
      <c r="CX958" s="287"/>
    </row>
    <row r="959" spans="101:102" ht="15.75" customHeight="1">
      <c r="CW959" s="287"/>
      <c r="CX959" s="287"/>
    </row>
    <row r="960" spans="101:102" ht="15.75" customHeight="1">
      <c r="CW960" s="287"/>
      <c r="CX960" s="287"/>
    </row>
    <row r="961" spans="101:102" ht="15.75" customHeight="1">
      <c r="CW961" s="287"/>
      <c r="CX961" s="287"/>
    </row>
    <row r="962" spans="101:102" ht="15.75" customHeight="1">
      <c r="CW962" s="287"/>
      <c r="CX962" s="287"/>
    </row>
    <row r="963" spans="101:102" ht="15.75" customHeight="1">
      <c r="CW963" s="287"/>
      <c r="CX963" s="287"/>
    </row>
    <row r="964" spans="101:102" ht="15.75" customHeight="1">
      <c r="CW964" s="287"/>
      <c r="CX964" s="287"/>
    </row>
    <row r="965" spans="101:102" ht="15.75" customHeight="1">
      <c r="CW965" s="287"/>
      <c r="CX965" s="287"/>
    </row>
    <row r="966" spans="101:102" ht="15.75" customHeight="1">
      <c r="CW966" s="287"/>
      <c r="CX966" s="287"/>
    </row>
    <row r="967" spans="101:102" ht="15.75" customHeight="1">
      <c r="CW967" s="287"/>
      <c r="CX967" s="287"/>
    </row>
    <row r="968" spans="101:102" ht="15.75" customHeight="1">
      <c r="CW968" s="287"/>
      <c r="CX968" s="287"/>
    </row>
    <row r="969" spans="101:102" ht="15.75" customHeight="1">
      <c r="CW969" s="287"/>
      <c r="CX969" s="287"/>
    </row>
    <row r="970" spans="101:102" ht="15.75" customHeight="1">
      <c r="CW970" s="287"/>
      <c r="CX970" s="287"/>
    </row>
    <row r="971" spans="101:102" ht="15.75" customHeight="1">
      <c r="CW971" s="287"/>
      <c r="CX971" s="287"/>
    </row>
    <row r="972" spans="101:102" ht="15.75" customHeight="1">
      <c r="CW972" s="287"/>
      <c r="CX972" s="287"/>
    </row>
    <row r="973" spans="101:102" ht="15.75" customHeight="1">
      <c r="CW973" s="287"/>
      <c r="CX973" s="287"/>
    </row>
    <row r="974" spans="101:102" ht="15.75" customHeight="1">
      <c r="CW974" s="287"/>
      <c r="CX974" s="287"/>
    </row>
    <row r="975" spans="101:102" ht="15.75" customHeight="1">
      <c r="CW975" s="287"/>
      <c r="CX975" s="287"/>
    </row>
    <row r="976" spans="101:102" ht="15.75" customHeight="1">
      <c r="CW976" s="287"/>
      <c r="CX976" s="287"/>
    </row>
    <row r="977" spans="101:102" ht="15.75" customHeight="1">
      <c r="CW977" s="287"/>
      <c r="CX977" s="287"/>
    </row>
    <row r="978" spans="101:102" ht="15.75" customHeight="1">
      <c r="CW978" s="287"/>
      <c r="CX978" s="287"/>
    </row>
    <row r="979" spans="101:102" ht="15.75" customHeight="1">
      <c r="CW979" s="287"/>
      <c r="CX979" s="287"/>
    </row>
    <row r="980" spans="101:102" ht="15.75" customHeight="1">
      <c r="CW980" s="287"/>
      <c r="CX980" s="287"/>
    </row>
    <row r="981" spans="101:102" ht="15.75" customHeight="1">
      <c r="CW981" s="287"/>
      <c r="CX981" s="287"/>
    </row>
    <row r="982" spans="101:102" ht="15.75" customHeight="1">
      <c r="CW982" s="287"/>
      <c r="CX982" s="287"/>
    </row>
    <row r="983" spans="101:102" ht="15.75" customHeight="1">
      <c r="CW983" s="287"/>
      <c r="CX983" s="287"/>
    </row>
    <row r="984" spans="101:102" ht="15.75" customHeight="1">
      <c r="CW984" s="287"/>
      <c r="CX984" s="287"/>
    </row>
    <row r="985" spans="101:102" ht="15.75" customHeight="1">
      <c r="CW985" s="287"/>
      <c r="CX985" s="287"/>
    </row>
    <row r="986" spans="101:102" ht="15.75" customHeight="1">
      <c r="CW986" s="287"/>
      <c r="CX986" s="287"/>
    </row>
    <row r="987" spans="101:102" ht="15.75" customHeight="1">
      <c r="CW987" s="287"/>
      <c r="CX987" s="287"/>
    </row>
    <row r="988" spans="101:102" ht="15.75" customHeight="1">
      <c r="CW988" s="287"/>
      <c r="CX988" s="287"/>
    </row>
    <row r="989" spans="101:102" ht="15.75" customHeight="1">
      <c r="CW989" s="287"/>
      <c r="CX989" s="287"/>
    </row>
    <row r="990" spans="101:102" ht="15.75" customHeight="1">
      <c r="CW990" s="287"/>
      <c r="CX990" s="287"/>
    </row>
    <row r="991" spans="101:102" ht="15.75" customHeight="1">
      <c r="CW991" s="287"/>
      <c r="CX991" s="287"/>
    </row>
    <row r="992" spans="101:102" ht="15.75" customHeight="1">
      <c r="CW992" s="287"/>
      <c r="CX992" s="287"/>
    </row>
    <row r="993" spans="101:102" ht="15.75" customHeight="1">
      <c r="CW993" s="287"/>
      <c r="CX993" s="287"/>
    </row>
    <row r="994" spans="101:102" ht="15.75" customHeight="1">
      <c r="CW994" s="287"/>
      <c r="CX994" s="287"/>
    </row>
    <row r="995" spans="101:102" ht="15.75" customHeight="1">
      <c r="CW995" s="287"/>
      <c r="CX995" s="287"/>
    </row>
    <row r="996" spans="101:102" ht="15.75" customHeight="1">
      <c r="CW996" s="287"/>
      <c r="CX996" s="287"/>
    </row>
    <row r="997" spans="101:102" ht="15.75" customHeight="1">
      <c r="CW997" s="287"/>
      <c r="CX997" s="287"/>
    </row>
    <row r="998" spans="101:102" ht="15.75" customHeight="1">
      <c r="CW998" s="287"/>
      <c r="CX998" s="287"/>
    </row>
    <row r="999" spans="101:102" ht="15.75" customHeight="1">
      <c r="CW999" s="287"/>
      <c r="CX999" s="287"/>
    </row>
    <row r="1000" spans="101:102" ht="15.75" customHeight="1">
      <c r="CW1000" s="287"/>
      <c r="CX1000" s="287"/>
    </row>
  </sheetData>
  <mergeCells count="79">
    <mergeCell ref="BP5:BQ5"/>
    <mergeCell ref="BX5:BY5"/>
    <mergeCell ref="BZ5:CA5"/>
    <mergeCell ref="CB5:CB6"/>
    <mergeCell ref="CC5:CC6"/>
    <mergeCell ref="BR5:BS5"/>
    <mergeCell ref="BT5:BU5"/>
    <mergeCell ref="BV5:BW5"/>
    <mergeCell ref="DH5:DH6"/>
    <mergeCell ref="DI5:DI6"/>
    <mergeCell ref="CF3:CK4"/>
    <mergeCell ref="CM3:DB4"/>
    <mergeCell ref="DD3:DI4"/>
    <mergeCell ref="CH5:CH6"/>
    <mergeCell ref="CI5:CI6"/>
    <mergeCell ref="CJ5:CJ6"/>
    <mergeCell ref="CW5:CX5"/>
    <mergeCell ref="DB5:DB6"/>
    <mergeCell ref="DD5:DD6"/>
    <mergeCell ref="DE5:DE6"/>
    <mergeCell ref="DF5:DF6"/>
    <mergeCell ref="DG5:DG6"/>
    <mergeCell ref="CK5:CK6"/>
    <mergeCell ref="CO5:CP5"/>
    <mergeCell ref="CY5:CY6"/>
    <mergeCell ref="CZ5:CZ6"/>
    <mergeCell ref="DA5:DA6"/>
    <mergeCell ref="CG5:CG6"/>
    <mergeCell ref="CF5:CF6"/>
    <mergeCell ref="CM5:CN5"/>
    <mergeCell ref="CU5:CV5"/>
    <mergeCell ref="CQ5:CR5"/>
    <mergeCell ref="CS5:CT5"/>
    <mergeCell ref="A21:B21"/>
    <mergeCell ref="AB5:AC5"/>
    <mergeCell ref="AD5:AE5"/>
    <mergeCell ref="P5:Q5"/>
    <mergeCell ref="R5:S5"/>
    <mergeCell ref="T5:U5"/>
    <mergeCell ref="V5:W5"/>
    <mergeCell ref="K5:K6"/>
    <mergeCell ref="N5:O5"/>
    <mergeCell ref="A3:A6"/>
    <mergeCell ref="B3:B6"/>
    <mergeCell ref="D3:H4"/>
    <mergeCell ref="I3:K4"/>
    <mergeCell ref="L3:L6"/>
    <mergeCell ref="H5:H6"/>
    <mergeCell ref="I5:I6"/>
    <mergeCell ref="J5:J6"/>
    <mergeCell ref="AP5:AQ5"/>
    <mergeCell ref="X5:Y5"/>
    <mergeCell ref="Z5:AA5"/>
    <mergeCell ref="AF5:AG5"/>
    <mergeCell ref="AH5:AI5"/>
    <mergeCell ref="AJ5:AK5"/>
    <mergeCell ref="AL5:AM5"/>
    <mergeCell ref="AN5:AO5"/>
    <mergeCell ref="C5:C6"/>
    <mergeCell ref="D5:D6"/>
    <mergeCell ref="E5:E6"/>
    <mergeCell ref="F5:F6"/>
    <mergeCell ref="G5:G6"/>
    <mergeCell ref="BD3:CD4"/>
    <mergeCell ref="AV5:AW5"/>
    <mergeCell ref="AX5:AY5"/>
    <mergeCell ref="AZ5:AZ6"/>
    <mergeCell ref="BA5:BA6"/>
    <mergeCell ref="BB5:BB6"/>
    <mergeCell ref="BD5:BE5"/>
    <mergeCell ref="BF5:BG5"/>
    <mergeCell ref="BH5:BI5"/>
    <mergeCell ref="BJ5:BK5"/>
    <mergeCell ref="BL5:BM5"/>
    <mergeCell ref="BN5:BO5"/>
    <mergeCell ref="N3:BB4"/>
    <mergeCell ref="AR5:AS5"/>
    <mergeCell ref="AT5:AU5"/>
    <mergeCell ref="CD5:CD6"/>
  </mergeCells>
  <conditionalFormatting sqref="AX21:AY21">
    <cfRule type="cellIs" dxfId="1768" priority="15" stopIfTrue="1" operator="lessThan">
      <formula>0</formula>
    </cfRule>
  </conditionalFormatting>
  <pageMargins left="0.17" right="0.17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990"/>
  <sheetViews>
    <sheetView tabSelected="1" workbookViewId="0">
      <selection activeCell="DG12" sqref="DG12"/>
    </sheetView>
  </sheetViews>
  <sheetFormatPr defaultColWidth="14.44140625" defaultRowHeight="15" customHeight="1"/>
  <cols>
    <col min="1" max="1" width="6.88671875" style="617" customWidth="1"/>
    <col min="2" max="2" width="23.109375" style="617" customWidth="1"/>
    <col min="3" max="3" width="9.88671875" style="617" customWidth="1"/>
    <col min="4" max="5" width="10.109375" style="617" customWidth="1"/>
    <col min="6" max="7" width="11.33203125" style="617" customWidth="1"/>
    <col min="8" max="10" width="10.88671875" style="617" customWidth="1"/>
    <col min="11" max="11" width="11.44140625" style="617" customWidth="1"/>
    <col min="12" max="12" width="10.88671875" style="617" customWidth="1"/>
    <col min="13" max="13" width="0.5546875" style="617" customWidth="1"/>
    <col min="14" max="14" width="7.109375" style="617" hidden="1" customWidth="1"/>
    <col min="15" max="15" width="7.5546875" style="617" hidden="1" customWidth="1"/>
    <col min="16" max="16" width="7.109375" style="617" hidden="1" customWidth="1"/>
    <col min="17" max="17" width="7.5546875" style="617" hidden="1" customWidth="1"/>
    <col min="18" max="18" width="7.109375" style="617" hidden="1" customWidth="1"/>
    <col min="19" max="19" width="7.5546875" style="617" hidden="1" customWidth="1"/>
    <col min="20" max="20" width="7.109375" style="617" hidden="1" customWidth="1"/>
    <col min="21" max="21" width="7.5546875" style="617" hidden="1" customWidth="1"/>
    <col min="22" max="22" width="7.109375" style="617" hidden="1" customWidth="1"/>
    <col min="23" max="23" width="7.5546875" style="617" hidden="1" customWidth="1"/>
    <col min="24" max="24" width="7.109375" style="617" hidden="1" customWidth="1"/>
    <col min="25" max="25" width="7.5546875" style="617" hidden="1" customWidth="1"/>
    <col min="26" max="26" width="7.109375" style="617" hidden="1" customWidth="1"/>
    <col min="27" max="27" width="7.88671875" style="617" hidden="1" customWidth="1"/>
    <col min="28" max="28" width="7.5546875" style="617" hidden="1" customWidth="1"/>
    <col min="29" max="29" width="7.88671875" style="617" hidden="1" customWidth="1"/>
    <col min="30" max="30" width="7.109375" style="617" hidden="1" customWidth="1"/>
    <col min="31" max="31" width="7.88671875" style="617" hidden="1" customWidth="1"/>
    <col min="32" max="32" width="7.109375" style="617" hidden="1" customWidth="1"/>
    <col min="33" max="33" width="7.88671875" style="617" hidden="1" customWidth="1"/>
    <col min="34" max="34" width="7.109375" style="617" hidden="1" customWidth="1"/>
    <col min="35" max="35" width="7.88671875" style="617" hidden="1" customWidth="1"/>
    <col min="36" max="36" width="7.109375" style="617" hidden="1" customWidth="1"/>
    <col min="37" max="43" width="7.5546875" style="617" hidden="1" customWidth="1"/>
    <col min="44" max="44" width="8.44140625" style="617" customWidth="1"/>
    <col min="45" max="45" width="7.5546875" style="617" customWidth="1"/>
    <col min="46" max="46" width="8" style="617" bestFit="1" customWidth="1"/>
    <col min="47" max="47" width="7.5546875" style="617" customWidth="1"/>
    <col min="48" max="48" width="8.109375" style="617" customWidth="1"/>
    <col min="49" max="49" width="7.5546875" style="617" customWidth="1"/>
    <col min="50" max="50" width="11.44140625" style="617" customWidth="1"/>
    <col min="51" max="51" width="10.44140625" style="617" customWidth="1"/>
    <col min="52" max="52" width="9.109375" style="617" customWidth="1"/>
    <col min="53" max="53" width="11.33203125" style="617" customWidth="1"/>
    <col min="54" max="54" width="10" style="617" customWidth="1"/>
    <col min="55" max="55" width="0.5546875" style="617" customWidth="1"/>
    <col min="56" max="56" width="8.33203125" style="617" hidden="1" customWidth="1"/>
    <col min="57" max="57" width="8.44140625" style="617" hidden="1" customWidth="1"/>
    <col min="58" max="58" width="8.33203125" style="617" hidden="1" customWidth="1"/>
    <col min="59" max="59" width="8.44140625" style="617" hidden="1" customWidth="1"/>
    <col min="60" max="60" width="8.33203125" style="617" hidden="1" customWidth="1"/>
    <col min="61" max="61" width="8.44140625" style="617" hidden="1" customWidth="1"/>
    <col min="62" max="62" width="8.33203125" style="617" hidden="1" customWidth="1"/>
    <col min="63" max="63" width="8.44140625" style="617" hidden="1" customWidth="1"/>
    <col min="64" max="64" width="8.33203125" style="617" hidden="1" customWidth="1"/>
    <col min="65" max="65" width="8.44140625" style="617" hidden="1" customWidth="1"/>
    <col min="66" max="66" width="8.33203125" style="617" hidden="1" customWidth="1"/>
    <col min="67" max="67" width="8.44140625" style="617" hidden="1" customWidth="1"/>
    <col min="68" max="77" width="8.6640625" style="617" hidden="1" customWidth="1"/>
    <col min="78" max="79" width="8.6640625" style="617" customWidth="1"/>
    <col min="80" max="80" width="9.109375" style="617" customWidth="1"/>
    <col min="81" max="81" width="11.33203125" style="617" customWidth="1"/>
    <col min="82" max="82" width="9.6640625" style="617" customWidth="1"/>
    <col min="83" max="83" width="0.88671875" style="617" customWidth="1"/>
    <col min="84" max="85" width="9.109375" style="617" customWidth="1"/>
    <col min="86" max="86" width="10" style="617" customWidth="1"/>
    <col min="87" max="87" width="9.109375" style="617" customWidth="1"/>
    <col min="88" max="88" width="11.33203125" style="617" customWidth="1"/>
    <col min="89" max="89" width="9.5546875" style="617" customWidth="1"/>
    <col min="90" max="90" width="0.6640625" style="617" customWidth="1"/>
    <col min="91" max="91" width="11.5546875" style="617" hidden="1" customWidth="1"/>
    <col min="92" max="100" width="9.109375" style="617" hidden="1" customWidth="1"/>
    <col min="101" max="101" width="9.109375" style="617" customWidth="1"/>
    <col min="102" max="102" width="9.5546875" style="617" bestFit="1" customWidth="1"/>
    <col min="103" max="103" width="10" style="617" customWidth="1"/>
    <col min="104" max="104" width="9.109375" style="617" customWidth="1"/>
    <col min="105" max="105" width="11.33203125" style="617" customWidth="1"/>
    <col min="106" max="106" width="9.109375" style="617" customWidth="1"/>
    <col min="107" max="107" width="0.88671875" style="617" customWidth="1"/>
    <col min="108" max="109" width="9.109375" style="617" customWidth="1"/>
    <col min="110" max="110" width="10.5546875" style="617" customWidth="1"/>
    <col min="111" max="111" width="9.109375" style="617" customWidth="1"/>
    <col min="112" max="112" width="11.33203125" style="617" customWidth="1"/>
    <col min="113" max="113" width="9.5546875" style="617" customWidth="1"/>
    <col min="114" max="114" width="9.109375" style="617" customWidth="1"/>
    <col min="115" max="16384" width="14.44140625" style="617"/>
  </cols>
  <sheetData>
    <row r="1" spans="1:114" ht="23.4">
      <c r="A1" s="700" t="s">
        <v>1134</v>
      </c>
      <c r="B1" s="701"/>
      <c r="C1" s="701"/>
      <c r="D1" s="701"/>
      <c r="E1" s="702"/>
      <c r="F1" s="70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77"/>
      <c r="CA2" s="349"/>
      <c r="CB2" s="349"/>
      <c r="CC2" s="349"/>
      <c r="CD2" s="349"/>
      <c r="CE2" s="3"/>
      <c r="CF2" s="349"/>
      <c r="CG2" s="349"/>
      <c r="CH2" s="349"/>
      <c r="CI2" s="349"/>
      <c r="CJ2" s="349"/>
      <c r="CK2" s="349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49"/>
      <c r="CX2" s="349"/>
      <c r="CY2" s="349"/>
      <c r="CZ2" s="349"/>
      <c r="DA2" s="349"/>
      <c r="DB2" s="349"/>
      <c r="DC2" s="3"/>
      <c r="DD2" s="349"/>
      <c r="DE2" s="349"/>
      <c r="DF2" s="349"/>
      <c r="DG2" s="349"/>
      <c r="DH2" s="349"/>
      <c r="DI2" s="349"/>
      <c r="DJ2" s="3"/>
    </row>
    <row r="3" spans="1:114" ht="15" customHeight="1">
      <c r="A3" s="642" t="s">
        <v>0</v>
      </c>
      <c r="B3" s="642" t="s">
        <v>1</v>
      </c>
      <c r="C3" s="5"/>
      <c r="D3" s="630" t="s">
        <v>2</v>
      </c>
      <c r="E3" s="631"/>
      <c r="F3" s="631"/>
      <c r="G3" s="631"/>
      <c r="H3" s="633"/>
      <c r="I3" s="630" t="s">
        <v>3</v>
      </c>
      <c r="J3" s="631"/>
      <c r="K3" s="633"/>
      <c r="L3" s="642" t="s">
        <v>4</v>
      </c>
      <c r="M3" s="6"/>
      <c r="N3" s="630" t="s">
        <v>5</v>
      </c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2"/>
      <c r="AM3" s="632"/>
      <c r="AN3" s="632"/>
      <c r="AO3" s="632"/>
      <c r="AP3" s="632"/>
      <c r="AQ3" s="632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3"/>
      <c r="BC3" s="6"/>
      <c r="BD3" s="618" t="s">
        <v>6</v>
      </c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619"/>
      <c r="BQ3" s="619"/>
      <c r="BR3" s="619"/>
      <c r="BS3" s="619"/>
      <c r="BT3" s="619"/>
      <c r="BU3" s="619"/>
      <c r="BV3" s="619"/>
      <c r="BW3" s="619"/>
      <c r="BX3" s="619"/>
      <c r="BY3" s="619"/>
      <c r="BZ3" s="619"/>
      <c r="CA3" s="619"/>
      <c r="CB3" s="619"/>
      <c r="CC3" s="619"/>
      <c r="CD3" s="619"/>
      <c r="CE3" s="8"/>
      <c r="CF3" s="661" t="s">
        <v>1125</v>
      </c>
      <c r="CG3" s="631"/>
      <c r="CH3" s="631"/>
      <c r="CI3" s="631"/>
      <c r="CJ3" s="631"/>
      <c r="CK3" s="633"/>
      <c r="CL3" s="7"/>
      <c r="CM3" s="662" t="s">
        <v>7</v>
      </c>
      <c r="CN3" s="631"/>
      <c r="CO3" s="631"/>
      <c r="CP3" s="631"/>
      <c r="CQ3" s="632"/>
      <c r="CR3" s="632"/>
      <c r="CS3" s="632"/>
      <c r="CT3" s="632"/>
      <c r="CU3" s="632"/>
      <c r="CV3" s="632"/>
      <c r="CW3" s="631"/>
      <c r="CX3" s="631"/>
      <c r="CY3" s="631"/>
      <c r="CZ3" s="631"/>
      <c r="DA3" s="631"/>
      <c r="DB3" s="663"/>
      <c r="DC3" s="8"/>
      <c r="DD3" s="619" t="s">
        <v>8</v>
      </c>
      <c r="DE3" s="631"/>
      <c r="DF3" s="631"/>
      <c r="DG3" s="631"/>
      <c r="DH3" s="631"/>
      <c r="DI3" s="633"/>
      <c r="DJ3" s="3"/>
    </row>
    <row r="4" spans="1:114" ht="15.75" customHeight="1" thickBot="1">
      <c r="A4" s="649"/>
      <c r="B4" s="649"/>
      <c r="C4" s="9"/>
      <c r="D4" s="634"/>
      <c r="E4" s="635"/>
      <c r="F4" s="635"/>
      <c r="G4" s="635"/>
      <c r="H4" s="637"/>
      <c r="I4" s="634"/>
      <c r="J4" s="635"/>
      <c r="K4" s="637"/>
      <c r="L4" s="649"/>
      <c r="M4" s="10"/>
      <c r="N4" s="634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6"/>
      <c r="AM4" s="636"/>
      <c r="AN4" s="636"/>
      <c r="AO4" s="636"/>
      <c r="AP4" s="636"/>
      <c r="AQ4" s="636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7"/>
      <c r="BC4" s="10"/>
      <c r="BD4" s="620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478"/>
      <c r="CF4" s="636"/>
      <c r="CG4" s="635"/>
      <c r="CH4" s="635"/>
      <c r="CI4" s="635"/>
      <c r="CJ4" s="635"/>
      <c r="CK4" s="637"/>
      <c r="CL4" s="11"/>
      <c r="CM4" s="634"/>
      <c r="CN4" s="635"/>
      <c r="CO4" s="635"/>
      <c r="CP4" s="635"/>
      <c r="CQ4" s="636"/>
      <c r="CR4" s="636"/>
      <c r="CS4" s="636"/>
      <c r="CT4" s="636"/>
      <c r="CU4" s="636"/>
      <c r="CV4" s="636"/>
      <c r="CW4" s="635"/>
      <c r="CX4" s="635"/>
      <c r="CY4" s="635"/>
      <c r="CZ4" s="635"/>
      <c r="DA4" s="635"/>
      <c r="DB4" s="664"/>
      <c r="DC4" s="12"/>
      <c r="DD4" s="636"/>
      <c r="DE4" s="635"/>
      <c r="DF4" s="635"/>
      <c r="DG4" s="635"/>
      <c r="DH4" s="635"/>
      <c r="DI4" s="637"/>
      <c r="DJ4" s="3"/>
    </row>
    <row r="5" spans="1:114" ht="15" customHeight="1">
      <c r="A5" s="649"/>
      <c r="B5" s="649"/>
      <c r="C5" s="640" t="s">
        <v>9</v>
      </c>
      <c r="D5" s="640" t="s">
        <v>10</v>
      </c>
      <c r="E5" s="640" t="s">
        <v>11</v>
      </c>
      <c r="F5" s="642" t="s">
        <v>12</v>
      </c>
      <c r="G5" s="642" t="s">
        <v>13</v>
      </c>
      <c r="H5" s="642" t="s">
        <v>14</v>
      </c>
      <c r="I5" s="642" t="s">
        <v>15</v>
      </c>
      <c r="J5" s="642" t="s">
        <v>16</v>
      </c>
      <c r="K5" s="642" t="s">
        <v>17</v>
      </c>
      <c r="L5" s="649"/>
      <c r="M5" s="6"/>
      <c r="N5" s="647">
        <v>2007</v>
      </c>
      <c r="O5" s="648"/>
      <c r="P5" s="646">
        <v>2008</v>
      </c>
      <c r="Q5" s="623"/>
      <c r="R5" s="643">
        <v>2009</v>
      </c>
      <c r="S5" s="623"/>
      <c r="T5" s="643">
        <v>2010</v>
      </c>
      <c r="U5" s="623"/>
      <c r="V5" s="643">
        <v>2011</v>
      </c>
      <c r="W5" s="623"/>
      <c r="X5" s="643">
        <v>2012</v>
      </c>
      <c r="Y5" s="623"/>
      <c r="Z5" s="643">
        <v>2013</v>
      </c>
      <c r="AA5" s="623"/>
      <c r="AB5" s="643">
        <v>2014</v>
      </c>
      <c r="AC5" s="623"/>
      <c r="AD5" s="629">
        <v>2015</v>
      </c>
      <c r="AE5" s="623"/>
      <c r="AF5" s="629">
        <v>2016</v>
      </c>
      <c r="AG5" s="623"/>
      <c r="AH5" s="629">
        <v>2017</v>
      </c>
      <c r="AI5" s="623"/>
      <c r="AJ5" s="629">
        <v>2018</v>
      </c>
      <c r="AK5" s="623"/>
      <c r="AL5" s="629">
        <v>2019</v>
      </c>
      <c r="AM5" s="623"/>
      <c r="AN5" s="629">
        <v>2020</v>
      </c>
      <c r="AO5" s="623"/>
      <c r="AP5" s="629">
        <v>2021</v>
      </c>
      <c r="AQ5" s="623"/>
      <c r="AR5" s="638">
        <v>2022</v>
      </c>
      <c r="AS5" s="639"/>
      <c r="AT5" s="638">
        <v>2023</v>
      </c>
      <c r="AU5" s="639"/>
      <c r="AV5" s="622" t="s">
        <v>18</v>
      </c>
      <c r="AW5" s="623"/>
      <c r="AX5" s="624" t="s">
        <v>19</v>
      </c>
      <c r="AY5" s="623"/>
      <c r="AZ5" s="625" t="s">
        <v>20</v>
      </c>
      <c r="BA5" s="625" t="s">
        <v>21</v>
      </c>
      <c r="BB5" s="625" t="s">
        <v>22</v>
      </c>
      <c r="BC5" s="13"/>
      <c r="BD5" s="627">
        <v>2011</v>
      </c>
      <c r="BE5" s="623"/>
      <c r="BF5" s="628">
        <v>2012</v>
      </c>
      <c r="BG5" s="623"/>
      <c r="BH5" s="628">
        <v>2014</v>
      </c>
      <c r="BI5" s="623"/>
      <c r="BJ5" s="629">
        <v>2015</v>
      </c>
      <c r="BK5" s="623"/>
      <c r="BL5" s="629">
        <v>2016</v>
      </c>
      <c r="BM5" s="623"/>
      <c r="BN5" s="629">
        <v>2017</v>
      </c>
      <c r="BO5" s="623"/>
      <c r="BP5" s="629">
        <v>2018</v>
      </c>
      <c r="BQ5" s="623"/>
      <c r="BR5" s="629">
        <v>2019</v>
      </c>
      <c r="BS5" s="623"/>
      <c r="BT5" s="629">
        <v>2020</v>
      </c>
      <c r="BU5" s="623"/>
      <c r="BV5" s="629">
        <v>2021</v>
      </c>
      <c r="BW5" s="623"/>
      <c r="BX5" s="629">
        <v>2022</v>
      </c>
      <c r="BY5" s="623"/>
      <c r="BZ5" s="667">
        <v>2023</v>
      </c>
      <c r="CA5" s="668"/>
      <c r="CB5" s="625" t="s">
        <v>20</v>
      </c>
      <c r="CC5" s="625" t="s">
        <v>21</v>
      </c>
      <c r="CD5" s="625" t="s">
        <v>22</v>
      </c>
      <c r="CE5" s="6"/>
      <c r="CF5" s="666" t="s">
        <v>1127</v>
      </c>
      <c r="CG5" s="665" t="s">
        <v>1126</v>
      </c>
      <c r="CH5" s="660" t="s">
        <v>23</v>
      </c>
      <c r="CI5" s="660" t="s">
        <v>20</v>
      </c>
      <c r="CJ5" s="660" t="s">
        <v>21</v>
      </c>
      <c r="CK5" s="660" t="s">
        <v>22</v>
      </c>
      <c r="CL5" s="6"/>
      <c r="CM5" s="629">
        <v>2017</v>
      </c>
      <c r="CN5" s="623"/>
      <c r="CO5" s="658">
        <v>2018</v>
      </c>
      <c r="CP5" s="659"/>
      <c r="CQ5" s="658">
        <v>2019</v>
      </c>
      <c r="CR5" s="659"/>
      <c r="CS5" s="658">
        <v>2020</v>
      </c>
      <c r="CT5" s="659"/>
      <c r="CU5" s="656">
        <v>2021</v>
      </c>
      <c r="CV5" s="657"/>
      <c r="CW5" s="656">
        <v>2022</v>
      </c>
      <c r="CX5" s="657"/>
      <c r="CY5" s="650" t="s">
        <v>23</v>
      </c>
      <c r="CZ5" s="651" t="s">
        <v>20</v>
      </c>
      <c r="DA5" s="651" t="s">
        <v>21</v>
      </c>
      <c r="DB5" s="651" t="s">
        <v>22</v>
      </c>
      <c r="DC5" s="14"/>
      <c r="DD5" s="665" t="s">
        <v>24</v>
      </c>
      <c r="DE5" s="666" t="s">
        <v>25</v>
      </c>
      <c r="DF5" s="660" t="s">
        <v>23</v>
      </c>
      <c r="DG5" s="660" t="s">
        <v>20</v>
      </c>
      <c r="DH5" s="660" t="s">
        <v>21</v>
      </c>
      <c r="DI5" s="660" t="s">
        <v>22</v>
      </c>
      <c r="DJ5" s="3"/>
    </row>
    <row r="6" spans="1:114" ht="15.75" customHeight="1" thickBot="1">
      <c r="A6" s="626"/>
      <c r="B6" s="626"/>
      <c r="C6" s="641"/>
      <c r="D6" s="641"/>
      <c r="E6" s="641"/>
      <c r="F6" s="626"/>
      <c r="G6" s="626"/>
      <c r="H6" s="626"/>
      <c r="I6" s="626"/>
      <c r="J6" s="626"/>
      <c r="K6" s="626"/>
      <c r="L6" s="626"/>
      <c r="M6" s="15"/>
      <c r="N6" s="16" t="s">
        <v>26</v>
      </c>
      <c r="O6" s="17" t="s">
        <v>14</v>
      </c>
      <c r="P6" s="18" t="s">
        <v>26</v>
      </c>
      <c r="Q6" s="19" t="s">
        <v>14</v>
      </c>
      <c r="R6" s="20" t="s">
        <v>26</v>
      </c>
      <c r="S6" s="21" t="s">
        <v>14</v>
      </c>
      <c r="T6" s="22" t="s">
        <v>26</v>
      </c>
      <c r="U6" s="22" t="s">
        <v>14</v>
      </c>
      <c r="V6" s="23" t="s">
        <v>26</v>
      </c>
      <c r="W6" s="24" t="s">
        <v>14</v>
      </c>
      <c r="X6" s="25" t="s">
        <v>26</v>
      </c>
      <c r="Y6" s="26" t="s">
        <v>14</v>
      </c>
      <c r="Z6" s="27" t="s">
        <v>26</v>
      </c>
      <c r="AA6" s="28" t="s">
        <v>14</v>
      </c>
      <c r="AB6" s="25" t="s">
        <v>26</v>
      </c>
      <c r="AC6" s="28" t="s">
        <v>14</v>
      </c>
      <c r="AD6" s="29" t="s">
        <v>26</v>
      </c>
      <c r="AE6" s="29" t="s">
        <v>14</v>
      </c>
      <c r="AF6" s="25" t="s">
        <v>26</v>
      </c>
      <c r="AG6" s="26" t="s">
        <v>14</v>
      </c>
      <c r="AH6" s="22" t="s">
        <v>26</v>
      </c>
      <c r="AI6" s="22" t="s">
        <v>14</v>
      </c>
      <c r="AJ6" s="25" t="s">
        <v>26</v>
      </c>
      <c r="AK6" s="30" t="s">
        <v>14</v>
      </c>
      <c r="AL6" s="25" t="s">
        <v>26</v>
      </c>
      <c r="AM6" s="30" t="s">
        <v>14</v>
      </c>
      <c r="AN6" s="25" t="s">
        <v>26</v>
      </c>
      <c r="AO6" s="30" t="s">
        <v>14</v>
      </c>
      <c r="AP6" s="25" t="s">
        <v>26</v>
      </c>
      <c r="AQ6" s="30" t="s">
        <v>14</v>
      </c>
      <c r="AR6" s="329" t="s">
        <v>26</v>
      </c>
      <c r="AS6" s="330" t="s">
        <v>14</v>
      </c>
      <c r="AT6" s="329" t="s">
        <v>26</v>
      </c>
      <c r="AU6" s="330" t="s">
        <v>14</v>
      </c>
      <c r="AV6" s="31" t="s">
        <v>26</v>
      </c>
      <c r="AW6" s="32" t="s">
        <v>14</v>
      </c>
      <c r="AX6" s="33" t="s">
        <v>26</v>
      </c>
      <c r="AY6" s="34" t="s">
        <v>14</v>
      </c>
      <c r="AZ6" s="626"/>
      <c r="BA6" s="626"/>
      <c r="BB6" s="626"/>
      <c r="BC6" s="35"/>
      <c r="BD6" s="36" t="s">
        <v>27</v>
      </c>
      <c r="BE6" s="37" t="s">
        <v>28</v>
      </c>
      <c r="BF6" s="38" t="s">
        <v>27</v>
      </c>
      <c r="BG6" s="39" t="s">
        <v>28</v>
      </c>
      <c r="BH6" s="40" t="s">
        <v>27</v>
      </c>
      <c r="BI6" s="41" t="s">
        <v>28</v>
      </c>
      <c r="BJ6" s="38" t="s">
        <v>27</v>
      </c>
      <c r="BK6" s="42" t="s">
        <v>28</v>
      </c>
      <c r="BL6" s="40" t="s">
        <v>27</v>
      </c>
      <c r="BM6" s="37" t="s">
        <v>28</v>
      </c>
      <c r="BN6" s="38" t="s">
        <v>27</v>
      </c>
      <c r="BO6" s="42" t="s">
        <v>28</v>
      </c>
      <c r="BP6" s="38" t="s">
        <v>27</v>
      </c>
      <c r="BQ6" s="39" t="s">
        <v>28</v>
      </c>
      <c r="BR6" s="38" t="s">
        <v>27</v>
      </c>
      <c r="BS6" s="39" t="s">
        <v>28</v>
      </c>
      <c r="BT6" s="38" t="s">
        <v>27</v>
      </c>
      <c r="BU6" s="39" t="s">
        <v>28</v>
      </c>
      <c r="BV6" s="38" t="s">
        <v>27</v>
      </c>
      <c r="BW6" s="39" t="s">
        <v>28</v>
      </c>
      <c r="BX6" s="38" t="s">
        <v>27</v>
      </c>
      <c r="BY6" s="39" t="s">
        <v>28</v>
      </c>
      <c r="BZ6" s="338" t="s">
        <v>27</v>
      </c>
      <c r="CA6" s="339" t="s">
        <v>28</v>
      </c>
      <c r="CB6" s="626"/>
      <c r="CC6" s="626"/>
      <c r="CD6" s="626"/>
      <c r="CE6" s="15"/>
      <c r="CF6" s="655"/>
      <c r="CG6" s="653"/>
      <c r="CH6" s="626"/>
      <c r="CI6" s="626"/>
      <c r="CJ6" s="626"/>
      <c r="CK6" s="626"/>
      <c r="CL6" s="15"/>
      <c r="CM6" s="43" t="s">
        <v>29</v>
      </c>
      <c r="CN6" s="28" t="s">
        <v>30</v>
      </c>
      <c r="CO6" s="43" t="s">
        <v>29</v>
      </c>
      <c r="CP6" s="28" t="s">
        <v>31</v>
      </c>
      <c r="CQ6" s="43" t="s">
        <v>29</v>
      </c>
      <c r="CR6" s="28" t="s">
        <v>31</v>
      </c>
      <c r="CS6" s="43" t="s">
        <v>29</v>
      </c>
      <c r="CT6" s="28" t="s">
        <v>31</v>
      </c>
      <c r="CU6" s="346" t="s">
        <v>32</v>
      </c>
      <c r="CV6" s="347" t="s">
        <v>31</v>
      </c>
      <c r="CW6" s="346" t="s">
        <v>32</v>
      </c>
      <c r="CX6" s="347" t="s">
        <v>31</v>
      </c>
      <c r="CY6" s="626"/>
      <c r="CZ6" s="626"/>
      <c r="DA6" s="626"/>
      <c r="DB6" s="626"/>
      <c r="DC6" s="44"/>
      <c r="DD6" s="653"/>
      <c r="DE6" s="655"/>
      <c r="DF6" s="626"/>
      <c r="DG6" s="626"/>
      <c r="DH6" s="626"/>
      <c r="DI6" s="626"/>
      <c r="DJ6" s="3"/>
    </row>
    <row r="7" spans="1:114" ht="14.4">
      <c r="A7" s="45">
        <v>712</v>
      </c>
      <c r="B7" s="46" t="s">
        <v>846</v>
      </c>
      <c r="C7" s="469">
        <v>2174</v>
      </c>
      <c r="D7" s="469">
        <v>1746</v>
      </c>
      <c r="E7" s="469">
        <v>428</v>
      </c>
      <c r="F7" s="48">
        <f>D7*$F$13</f>
        <v>419040</v>
      </c>
      <c r="G7" s="48">
        <f>E7*$F$14</f>
        <v>53500</v>
      </c>
      <c r="H7" s="49">
        <f t="shared" ref="H7:H10" si="0">F7+G7</f>
        <v>472540</v>
      </c>
      <c r="I7" s="50">
        <f>((K7/C7)/($K$11/$C$11))-1</f>
        <v>-4.7742002146594853E-2</v>
      </c>
      <c r="J7" s="51">
        <f>K7/$K$11</f>
        <v>0.43841780756740845</v>
      </c>
      <c r="K7" s="52">
        <f t="shared" ref="K7:K10" si="1">BB7+CD7+CK7+DB7+DI7</f>
        <v>328039.98666300741</v>
      </c>
      <c r="L7" s="52">
        <f t="shared" ref="L7:L10" si="2">H7+K7</f>
        <v>800579.98666300741</v>
      </c>
      <c r="M7" s="53"/>
      <c r="N7" s="54">
        <v>3262</v>
      </c>
      <c r="O7" s="55">
        <v>4989</v>
      </c>
      <c r="P7" s="56">
        <v>3241</v>
      </c>
      <c r="Q7" s="57">
        <v>5000</v>
      </c>
      <c r="R7" s="56">
        <v>3207</v>
      </c>
      <c r="S7" s="57">
        <v>4964</v>
      </c>
      <c r="T7" s="58">
        <v>3311</v>
      </c>
      <c r="U7" s="59">
        <v>5074</v>
      </c>
      <c r="V7" s="58">
        <v>3243</v>
      </c>
      <c r="W7" s="59">
        <v>5066</v>
      </c>
      <c r="X7" s="58">
        <v>3379</v>
      </c>
      <c r="Y7" s="59">
        <v>5259</v>
      </c>
      <c r="Z7" s="58">
        <v>3602</v>
      </c>
      <c r="AA7" s="59">
        <v>5503</v>
      </c>
      <c r="AB7" s="58">
        <v>3820</v>
      </c>
      <c r="AC7" s="59">
        <v>5729</v>
      </c>
      <c r="AD7" s="60">
        <v>4211</v>
      </c>
      <c r="AE7" s="59">
        <v>6187</v>
      </c>
      <c r="AF7" s="61">
        <v>4578</v>
      </c>
      <c r="AG7" s="59">
        <v>6665</v>
      </c>
      <c r="AH7" s="58">
        <v>4808</v>
      </c>
      <c r="AI7" s="59">
        <v>7048</v>
      </c>
      <c r="AJ7" s="58">
        <v>5004</v>
      </c>
      <c r="AK7" s="47">
        <v>7389</v>
      </c>
      <c r="AL7" s="58">
        <v>5393</v>
      </c>
      <c r="AM7" s="47">
        <v>7872</v>
      </c>
      <c r="AN7" s="58">
        <v>5793</v>
      </c>
      <c r="AO7" s="47">
        <v>8415</v>
      </c>
      <c r="AP7" s="58">
        <v>6067</v>
      </c>
      <c r="AQ7" s="47">
        <v>8870</v>
      </c>
      <c r="AR7" s="331">
        <v>1419</v>
      </c>
      <c r="AS7" s="469">
        <v>2074</v>
      </c>
      <c r="AT7" s="331">
        <v>1497</v>
      </c>
      <c r="AU7" s="331">
        <v>2174</v>
      </c>
      <c r="AV7" s="62">
        <f t="shared" ref="AV7:AW10" si="3">AT7-AR7</f>
        <v>78</v>
      </c>
      <c r="AW7" s="63">
        <f t="shared" si="3"/>
        <v>100</v>
      </c>
      <c r="AX7" s="50">
        <f t="shared" ref="AX7:AY10" si="4">AV7/AR7</f>
        <v>5.4968287526427059E-2</v>
      </c>
      <c r="AY7" s="51">
        <f t="shared" si="4"/>
        <v>4.8216007714561235E-2</v>
      </c>
      <c r="AZ7" s="64">
        <f>IF(AX7&gt;$AZ$14/100,100,IF(AX7*100&gt;$AZ$13,POWER(((AX7*100)-$AZ$13)*(100/($AZ$14-$AZ$13)),1),0))</f>
        <v>100</v>
      </c>
      <c r="BA7" s="65">
        <f t="shared" ref="BA7:BA10" si="5">AZ7*C7</f>
        <v>217400</v>
      </c>
      <c r="BB7" s="66">
        <f>$BB$11/$BA$11*BA7</f>
        <v>115393.59640576968</v>
      </c>
      <c r="BC7" s="67"/>
      <c r="BD7" s="68">
        <v>707</v>
      </c>
      <c r="BE7" s="69">
        <v>3.67</v>
      </c>
      <c r="BF7" s="70">
        <v>624</v>
      </c>
      <c r="BG7" s="71">
        <v>3.85</v>
      </c>
      <c r="BH7" s="72">
        <v>641</v>
      </c>
      <c r="BI7" s="73">
        <v>3.63</v>
      </c>
      <c r="BJ7" s="74">
        <v>626</v>
      </c>
      <c r="BK7" s="75">
        <v>3.6916932907348241</v>
      </c>
      <c r="BL7" s="61">
        <v>665</v>
      </c>
      <c r="BM7" s="76">
        <v>3.62</v>
      </c>
      <c r="BN7" s="77">
        <v>696</v>
      </c>
      <c r="BO7" s="78">
        <v>3.72</v>
      </c>
      <c r="BP7" s="79">
        <v>760</v>
      </c>
      <c r="BQ7" s="80">
        <v>3.86</v>
      </c>
      <c r="BR7" s="79">
        <v>724</v>
      </c>
      <c r="BS7" s="81">
        <v>3.9380000000000002</v>
      </c>
      <c r="BT7" s="79">
        <v>673</v>
      </c>
      <c r="BU7" s="81">
        <v>4.0861812778603266</v>
      </c>
      <c r="BV7" s="79">
        <v>578</v>
      </c>
      <c r="BW7" s="81">
        <v>4.25259515570934</v>
      </c>
      <c r="BX7" s="331">
        <v>744</v>
      </c>
      <c r="BY7" s="340">
        <v>4.282258064516129</v>
      </c>
      <c r="BZ7" s="331">
        <v>242</v>
      </c>
      <c r="CA7" s="340">
        <v>4.0165289256198351</v>
      </c>
      <c r="CB7" s="82">
        <f>IF(CA7&gt;$CB$14,100,IF(CA7&gt;$CB$13,POWER((CA7-$CB$13)*100/($CB$14-$CB$13),1),0))</f>
        <v>24.058769513315021</v>
      </c>
      <c r="CC7" s="83">
        <f t="shared" ref="CC7:CC10" si="6">CB7*C7</f>
        <v>52303.764921946851</v>
      </c>
      <c r="CD7" s="84">
        <f>$CD$11/$CC$11*CC7</f>
        <v>68563.625127070132</v>
      </c>
      <c r="CE7" s="85"/>
      <c r="CF7" s="331">
        <v>73</v>
      </c>
      <c r="CG7" s="331">
        <v>88</v>
      </c>
      <c r="CH7" s="86">
        <f>CF7/CG7</f>
        <v>0.82954545454545459</v>
      </c>
      <c r="CI7" s="87">
        <f>IF(CH7&gt;$CI$14/100,100,IF(CH7*100&gt;$CI$13,POWER(((CH7*100)-$CI$13)*(100/($CI$14-$CI$13)),1),0))</f>
        <v>64.772727272727266</v>
      </c>
      <c r="CJ7" s="88">
        <f t="shared" ref="CJ7:CJ10" si="7">CI7*C7</f>
        <v>140815.90909090909</v>
      </c>
      <c r="CK7" s="89">
        <f>$CK$11/$CJ$11*CJ7</f>
        <v>57987.375827074087</v>
      </c>
      <c r="CL7" s="85"/>
      <c r="CM7" s="565">
        <v>62910</v>
      </c>
      <c r="CN7" s="573">
        <v>4808</v>
      </c>
      <c r="CO7" s="565">
        <v>66934</v>
      </c>
      <c r="CP7" s="573">
        <v>5004</v>
      </c>
      <c r="CQ7" s="565">
        <v>69532</v>
      </c>
      <c r="CR7" s="573">
        <v>5393</v>
      </c>
      <c r="CS7" s="565">
        <v>72989</v>
      </c>
      <c r="CT7" s="573">
        <v>5793</v>
      </c>
      <c r="CU7" s="569">
        <v>80158</v>
      </c>
      <c r="CV7" s="469">
        <v>6067</v>
      </c>
      <c r="CW7" s="569">
        <v>13554</v>
      </c>
      <c r="CX7" s="469">
        <v>1419</v>
      </c>
      <c r="CY7" s="90">
        <f t="shared" ref="CY7:CY11" si="8">CW7/CX7</f>
        <v>9.5517970401691326</v>
      </c>
      <c r="CZ7" s="91">
        <f>IF(CY7&gt;$CZ$14,100,IF(CY7&gt;$CZ$13,POWER((CY7-$CZ$13)*(100/($CZ$14-$CZ$13)),1),0))</f>
        <v>51.726568005637759</v>
      </c>
      <c r="DA7" s="88">
        <f t="shared" ref="DA7:DA10" si="9">CZ7*C7</f>
        <v>112453.55884425649</v>
      </c>
      <c r="DB7" s="92">
        <f>$DB$11/$DA$11*DA7</f>
        <v>39327.623218822817</v>
      </c>
      <c r="DC7" s="93"/>
      <c r="DD7" s="331">
        <v>44</v>
      </c>
      <c r="DE7" s="331">
        <v>109</v>
      </c>
      <c r="DF7" s="94">
        <f t="shared" ref="DF7:DF11" si="10">DE7/DD7</f>
        <v>2.4772727272727271</v>
      </c>
      <c r="DG7" s="95">
        <f>IF(DF7&gt;$DG$14,100,IF(DF7&gt;$DG$13,POWER((DF7-$DG$13)*100/($DG$14-$DG$13),1),0))</f>
        <v>100</v>
      </c>
      <c r="DH7" s="96">
        <f t="shared" ref="DH7:DH10" si="11">DG7*C7</f>
        <v>217400</v>
      </c>
      <c r="DI7" s="67">
        <f>$DI$11/$DH$11*DH7</f>
        <v>46767.766084270639</v>
      </c>
      <c r="DJ7" s="3"/>
    </row>
    <row r="8" spans="1:114" ht="14.4">
      <c r="A8" s="97">
        <v>713</v>
      </c>
      <c r="B8" s="98" t="s">
        <v>869</v>
      </c>
      <c r="C8" s="470">
        <v>493</v>
      </c>
      <c r="D8" s="470">
        <v>400</v>
      </c>
      <c r="E8" s="470">
        <v>93</v>
      </c>
      <c r="F8" s="100">
        <f>D8*$F$13</f>
        <v>96000</v>
      </c>
      <c r="G8" s="100">
        <f>E8*$F$14</f>
        <v>11625</v>
      </c>
      <c r="H8" s="101">
        <f t="shared" si="0"/>
        <v>107625</v>
      </c>
      <c r="I8" s="102">
        <f>((K8/C8)/($K$11/$C$11))-1</f>
        <v>8.2174165975090752E-4</v>
      </c>
      <c r="J8" s="103">
        <f>K8/$K$11</f>
        <v>0.104490707039021</v>
      </c>
      <c r="K8" s="104">
        <f t="shared" si="1"/>
        <v>78183.708672048917</v>
      </c>
      <c r="L8" s="104">
        <f t="shared" si="2"/>
        <v>185808.70867204893</v>
      </c>
      <c r="M8" s="105"/>
      <c r="N8" s="106">
        <v>3646</v>
      </c>
      <c r="O8" s="107">
        <v>5644</v>
      </c>
      <c r="P8" s="108">
        <v>3650</v>
      </c>
      <c r="Q8" s="109">
        <v>5786</v>
      </c>
      <c r="R8" s="110">
        <v>3712</v>
      </c>
      <c r="S8" s="109">
        <v>5776</v>
      </c>
      <c r="T8" s="111">
        <v>3836</v>
      </c>
      <c r="U8" s="112">
        <v>5972</v>
      </c>
      <c r="V8" s="111">
        <v>3934</v>
      </c>
      <c r="W8" s="112">
        <v>6090</v>
      </c>
      <c r="X8" s="111">
        <v>4017</v>
      </c>
      <c r="Y8" s="112">
        <v>6166</v>
      </c>
      <c r="Z8" s="111">
        <v>4268</v>
      </c>
      <c r="AA8" s="112">
        <v>6429</v>
      </c>
      <c r="AB8" s="111">
        <v>4564</v>
      </c>
      <c r="AC8" s="112">
        <v>6777</v>
      </c>
      <c r="AD8" s="113">
        <v>4910</v>
      </c>
      <c r="AE8" s="112">
        <v>7183</v>
      </c>
      <c r="AF8" s="114">
        <v>5126</v>
      </c>
      <c r="AG8" s="112">
        <v>7435</v>
      </c>
      <c r="AH8" s="111">
        <v>5386</v>
      </c>
      <c r="AI8" s="112">
        <v>7734</v>
      </c>
      <c r="AJ8" s="111">
        <v>5615</v>
      </c>
      <c r="AK8" s="99">
        <v>8030</v>
      </c>
      <c r="AL8" s="111">
        <v>6192</v>
      </c>
      <c r="AM8" s="99">
        <v>8738</v>
      </c>
      <c r="AN8" s="111">
        <v>6467</v>
      </c>
      <c r="AO8" s="99">
        <v>9150</v>
      </c>
      <c r="AP8" s="111">
        <v>6423</v>
      </c>
      <c r="AQ8" s="99">
        <v>9290</v>
      </c>
      <c r="AR8" s="332">
        <v>339</v>
      </c>
      <c r="AS8" s="470">
        <v>484</v>
      </c>
      <c r="AT8" s="332">
        <v>337</v>
      </c>
      <c r="AU8" s="332">
        <v>493</v>
      </c>
      <c r="AV8" s="111">
        <f t="shared" si="3"/>
        <v>-2</v>
      </c>
      <c r="AW8" s="99">
        <f t="shared" si="3"/>
        <v>9</v>
      </c>
      <c r="AX8" s="102">
        <f t="shared" si="4"/>
        <v>-5.8997050147492625E-3</v>
      </c>
      <c r="AY8" s="103">
        <f t="shared" si="4"/>
        <v>1.859504132231405E-2</v>
      </c>
      <c r="AZ8" s="115">
        <f>IF(AX8&gt;$AZ$14/100,100,IF(AX8*100&gt;$AZ$13,POWER(((AX8*100)-$AZ$13)*(100/($AZ$14-$AZ$13)),1),0))</f>
        <v>0</v>
      </c>
      <c r="BA8" s="116">
        <f t="shared" si="5"/>
        <v>0</v>
      </c>
      <c r="BB8" s="117">
        <f>$BB$11/$BA$11*BA8</f>
        <v>0</v>
      </c>
      <c r="BC8" s="118"/>
      <c r="BD8" s="119">
        <v>837</v>
      </c>
      <c r="BE8" s="120">
        <v>3.49</v>
      </c>
      <c r="BF8" s="114">
        <v>859</v>
      </c>
      <c r="BG8" s="121">
        <v>3.75</v>
      </c>
      <c r="BH8" s="110">
        <v>801</v>
      </c>
      <c r="BI8" s="122">
        <v>3.73</v>
      </c>
      <c r="BJ8" s="110">
        <v>413</v>
      </c>
      <c r="BK8" s="123">
        <v>3.8470982142857144</v>
      </c>
      <c r="BL8" s="114">
        <v>919</v>
      </c>
      <c r="BM8" s="124">
        <v>3.62</v>
      </c>
      <c r="BN8" s="125">
        <v>909</v>
      </c>
      <c r="BO8" s="126">
        <v>3.97</v>
      </c>
      <c r="BP8" s="127">
        <v>940</v>
      </c>
      <c r="BQ8" s="128">
        <v>4.0199999999999996</v>
      </c>
      <c r="BR8" s="127">
        <v>900</v>
      </c>
      <c r="BS8" s="128">
        <v>4.0655555555555551</v>
      </c>
      <c r="BT8" s="127">
        <v>1008</v>
      </c>
      <c r="BU8" s="128">
        <v>4.058531746031746</v>
      </c>
      <c r="BV8" s="127">
        <v>937</v>
      </c>
      <c r="BW8" s="128">
        <v>3.9391675560000001</v>
      </c>
      <c r="BX8" s="332">
        <v>990</v>
      </c>
      <c r="BY8" s="341">
        <v>4.595959595959596</v>
      </c>
      <c r="BZ8" s="332">
        <v>72</v>
      </c>
      <c r="CA8" s="341">
        <v>4.666666666666667</v>
      </c>
      <c r="CB8" s="129">
        <f>IF(CA8&gt;$CB$14,100,IF(CA8&gt;$CB$13,POWER((CA8-$CB$13)*100/($CB$14-$CB$13),1),0))</f>
        <v>96.296296296296305</v>
      </c>
      <c r="CC8" s="130">
        <f t="shared" si="6"/>
        <v>47474.07407407408</v>
      </c>
      <c r="CD8" s="131">
        <f>$CD$11/$CC$11*CC8</f>
        <v>62232.510851312858</v>
      </c>
      <c r="CE8" s="132"/>
      <c r="CF8" s="332">
        <v>24</v>
      </c>
      <c r="CG8" s="332">
        <v>28</v>
      </c>
      <c r="CH8" s="133">
        <f>CF8/CG8</f>
        <v>0.8571428571428571</v>
      </c>
      <c r="CI8" s="134">
        <f>IF(CH8&gt;$CI$14/100,100,IF(CH8*100&gt;$CI$13,POWER(((CH8*100)-$CI$13)*(100/($CI$14-$CI$13)),1),0))</f>
        <v>78.571428571428541</v>
      </c>
      <c r="CJ8" s="135">
        <f t="shared" si="7"/>
        <v>38735.714285714268</v>
      </c>
      <c r="CK8" s="117">
        <f>$CK$11/$CJ$11*CJ8</f>
        <v>15951.197820736059</v>
      </c>
      <c r="CL8" s="132"/>
      <c r="CM8" s="566">
        <v>56229</v>
      </c>
      <c r="CN8" s="574">
        <v>5386</v>
      </c>
      <c r="CO8" s="566">
        <v>57790</v>
      </c>
      <c r="CP8" s="574">
        <v>5615</v>
      </c>
      <c r="CQ8" s="566">
        <v>62951</v>
      </c>
      <c r="CR8" s="574">
        <v>6192</v>
      </c>
      <c r="CS8" s="566">
        <v>56493</v>
      </c>
      <c r="CT8" s="574">
        <v>6467</v>
      </c>
      <c r="CU8" s="570">
        <v>65398</v>
      </c>
      <c r="CV8" s="470">
        <v>6423</v>
      </c>
      <c r="CW8" s="570">
        <v>2393</v>
      </c>
      <c r="CX8" s="470">
        <v>339</v>
      </c>
      <c r="CY8" s="136">
        <f t="shared" si="8"/>
        <v>7.058997050147493</v>
      </c>
      <c r="CZ8" s="137">
        <f>IF(CY8&gt;$CZ$14,100,IF(CY8&gt;$CZ$13,POWER((CY8-$CZ$13)*(100/($CZ$14-$CZ$13)),1),0))</f>
        <v>0</v>
      </c>
      <c r="DA8" s="135">
        <f t="shared" si="9"/>
        <v>0</v>
      </c>
      <c r="DB8" s="138">
        <f>$DB$11/$DA$11*DA8</f>
        <v>0</v>
      </c>
      <c r="DC8" s="139"/>
      <c r="DD8" s="332">
        <v>14</v>
      </c>
      <c r="DE8" s="332">
        <v>22</v>
      </c>
      <c r="DF8" s="140">
        <f t="shared" si="10"/>
        <v>1.5714285714285714</v>
      </c>
      <c r="DG8" s="141">
        <f>IF(DF8&gt;$DG$14,100,IF(DF8&gt;$DG$13,POWER((DF8-$DG$13)*100/($DG$14-$DG$13),1),0))</f>
        <v>0</v>
      </c>
      <c r="DH8" s="142">
        <f t="shared" si="11"/>
        <v>0</v>
      </c>
      <c r="DI8" s="143">
        <f>$DI$11/$DH$11*DH8</f>
        <v>0</v>
      </c>
      <c r="DJ8" s="3"/>
    </row>
    <row r="9" spans="1:114" ht="14.4">
      <c r="A9" s="144">
        <v>714</v>
      </c>
      <c r="B9" s="145" t="s">
        <v>882</v>
      </c>
      <c r="C9" s="471">
        <v>433</v>
      </c>
      <c r="D9" s="471">
        <v>316</v>
      </c>
      <c r="E9" s="471">
        <v>117</v>
      </c>
      <c r="F9" s="147">
        <f>D9*$F$13</f>
        <v>75840</v>
      </c>
      <c r="G9" s="147">
        <f>E9*$F$14</f>
        <v>14625</v>
      </c>
      <c r="H9" s="148">
        <f t="shared" si="0"/>
        <v>90465</v>
      </c>
      <c r="I9" s="149">
        <f>((K9/C9)/($K$11/$C$11))-1</f>
        <v>0.48557181258435289</v>
      </c>
      <c r="J9" s="150">
        <f>K9/$K$11</f>
        <v>0.1362246071260112</v>
      </c>
      <c r="K9" s="151">
        <f t="shared" si="1"/>
        <v>101928.15513753811</v>
      </c>
      <c r="L9" s="151">
        <f t="shared" si="2"/>
        <v>192393.1551375381</v>
      </c>
      <c r="M9" s="152"/>
      <c r="N9" s="153">
        <v>1883</v>
      </c>
      <c r="O9" s="154">
        <v>2850</v>
      </c>
      <c r="P9" s="155">
        <v>1817</v>
      </c>
      <c r="Q9" s="156">
        <v>2797</v>
      </c>
      <c r="R9" s="157">
        <v>1855</v>
      </c>
      <c r="S9" s="156">
        <v>2849</v>
      </c>
      <c r="T9" s="158">
        <v>1938</v>
      </c>
      <c r="U9" s="159">
        <v>2949</v>
      </c>
      <c r="V9" s="158">
        <v>1893</v>
      </c>
      <c r="W9" s="159">
        <v>2905</v>
      </c>
      <c r="X9" s="158">
        <v>1962</v>
      </c>
      <c r="Y9" s="159">
        <v>2976</v>
      </c>
      <c r="Z9" s="158">
        <v>2062</v>
      </c>
      <c r="AA9" s="159">
        <v>3118</v>
      </c>
      <c r="AB9" s="158">
        <v>2202</v>
      </c>
      <c r="AC9" s="159">
        <v>3321</v>
      </c>
      <c r="AD9" s="160">
        <v>2332</v>
      </c>
      <c r="AE9" s="159">
        <v>3489</v>
      </c>
      <c r="AF9" s="161">
        <v>2389</v>
      </c>
      <c r="AG9" s="159">
        <v>3586</v>
      </c>
      <c r="AH9" s="158">
        <v>2451</v>
      </c>
      <c r="AI9" s="159">
        <v>3643</v>
      </c>
      <c r="AJ9" s="158">
        <v>2518</v>
      </c>
      <c r="AK9" s="146">
        <v>3735</v>
      </c>
      <c r="AL9" s="158">
        <v>2620</v>
      </c>
      <c r="AM9" s="146">
        <v>3871</v>
      </c>
      <c r="AN9" s="158">
        <v>2767</v>
      </c>
      <c r="AO9" s="146">
        <v>4061</v>
      </c>
      <c r="AP9" s="158">
        <v>2741</v>
      </c>
      <c r="AQ9" s="146">
        <v>4088</v>
      </c>
      <c r="AR9" s="333">
        <v>237</v>
      </c>
      <c r="AS9" s="471">
        <v>411</v>
      </c>
      <c r="AT9" s="333">
        <v>256</v>
      </c>
      <c r="AU9" s="333">
        <v>433</v>
      </c>
      <c r="AV9" s="158">
        <f t="shared" si="3"/>
        <v>19</v>
      </c>
      <c r="AW9" s="146">
        <f t="shared" si="3"/>
        <v>22</v>
      </c>
      <c r="AX9" s="149">
        <f t="shared" si="4"/>
        <v>8.0168776371308023E-2</v>
      </c>
      <c r="AY9" s="150">
        <f t="shared" si="4"/>
        <v>5.3527980535279802E-2</v>
      </c>
      <c r="AZ9" s="64">
        <f>IF(AX9&gt;$AZ$14/100,100,IF(AX9*100&gt;$AZ$13,POWER(((AX9*100)-$AZ$13)*(100/($AZ$14-$AZ$13)),1),0))</f>
        <v>100</v>
      </c>
      <c r="BA9" s="65">
        <f t="shared" si="5"/>
        <v>43300</v>
      </c>
      <c r="BB9" s="162">
        <f>$BB$11/$BA$11*BA9</f>
        <v>22983.177205013002</v>
      </c>
      <c r="BC9" s="163"/>
      <c r="BD9" s="164">
        <v>425</v>
      </c>
      <c r="BE9" s="165">
        <v>3.73</v>
      </c>
      <c r="BF9" s="161">
        <v>379</v>
      </c>
      <c r="BG9" s="166">
        <v>4.2300000000000004</v>
      </c>
      <c r="BH9" s="157">
        <v>413</v>
      </c>
      <c r="BI9" s="167">
        <v>3.82</v>
      </c>
      <c r="BJ9" s="157">
        <v>399</v>
      </c>
      <c r="BK9" s="168">
        <v>3.6992481203007519</v>
      </c>
      <c r="BL9" s="161">
        <v>468</v>
      </c>
      <c r="BM9" s="169">
        <v>3.82</v>
      </c>
      <c r="BN9" s="170">
        <v>484</v>
      </c>
      <c r="BO9" s="171">
        <v>4.0199999999999996</v>
      </c>
      <c r="BP9" s="172">
        <v>458</v>
      </c>
      <c r="BQ9" s="81">
        <v>3.66</v>
      </c>
      <c r="BR9" s="172">
        <v>442</v>
      </c>
      <c r="BS9" s="81">
        <v>4.04751131221719</v>
      </c>
      <c r="BT9" s="172">
        <v>419</v>
      </c>
      <c r="BU9" s="81">
        <v>3.9594272076372317</v>
      </c>
      <c r="BV9" s="172">
        <v>367</v>
      </c>
      <c r="BW9" s="81">
        <v>4.0844686650000002</v>
      </c>
      <c r="BX9" s="333">
        <v>429</v>
      </c>
      <c r="BY9" s="342">
        <v>4.7738927738927739</v>
      </c>
      <c r="BZ9" s="333">
        <v>56</v>
      </c>
      <c r="CA9" s="342">
        <v>5.0535714285714288</v>
      </c>
      <c r="CB9" s="82">
        <f>IF(CA9&gt;$CB$14,100,IF(CA9&gt;$CB$13,POWER((CA9-$CB$13)*100/($CB$14-$CB$13),1),0))</f>
        <v>100</v>
      </c>
      <c r="CC9" s="173">
        <f t="shared" si="6"/>
        <v>43300</v>
      </c>
      <c r="CD9" s="174">
        <f>$CD$11/$CC$11*CC9</f>
        <v>56760.827302441765</v>
      </c>
      <c r="CE9" s="175"/>
      <c r="CF9" s="333">
        <v>16</v>
      </c>
      <c r="CG9" s="333">
        <v>20</v>
      </c>
      <c r="CH9" s="508">
        <f>CF9/CG9</f>
        <v>0.8</v>
      </c>
      <c r="CI9" s="176">
        <f>IF(CH9&gt;$CI$14/100,100,IF(CH9*100&gt;$CI$13,POWER(((CH9*100)-$CI$13)*(100/($CI$14-$CI$13)),1),0))</f>
        <v>50</v>
      </c>
      <c r="CJ9" s="177">
        <f t="shared" si="7"/>
        <v>21650</v>
      </c>
      <c r="CK9" s="162">
        <f>$CK$11/$CJ$11*CJ9</f>
        <v>8915.3753632032112</v>
      </c>
      <c r="CL9" s="175"/>
      <c r="CM9" s="567">
        <v>23558</v>
      </c>
      <c r="CN9" s="575">
        <v>2451</v>
      </c>
      <c r="CO9" s="567">
        <v>24514</v>
      </c>
      <c r="CP9" s="575">
        <v>2518</v>
      </c>
      <c r="CQ9" s="567">
        <v>25894</v>
      </c>
      <c r="CR9" s="575">
        <v>2620</v>
      </c>
      <c r="CS9" s="567">
        <v>24899</v>
      </c>
      <c r="CT9" s="575">
        <v>2767</v>
      </c>
      <c r="CU9" s="571">
        <v>27285</v>
      </c>
      <c r="CV9" s="471">
        <v>2741</v>
      </c>
      <c r="CW9" s="571">
        <v>2519</v>
      </c>
      <c r="CX9" s="471">
        <v>237</v>
      </c>
      <c r="CY9" s="178">
        <f t="shared" si="8"/>
        <v>10.628691983122362</v>
      </c>
      <c r="CZ9" s="179">
        <f>IF(CY9&gt;$CZ$14,100,IF(CY9&gt;$CZ$13,POWER((CY9-$CZ$13)*(100/($CZ$14-$CZ$13)),1),0))</f>
        <v>87.623066104078745</v>
      </c>
      <c r="DA9" s="177">
        <f t="shared" si="9"/>
        <v>37940.787623066099</v>
      </c>
      <c r="DB9" s="180">
        <f>$DB$11/$DA$11*DA9</f>
        <v>13268.775266880129</v>
      </c>
      <c r="DC9" s="181"/>
      <c r="DD9" s="333">
        <v>10</v>
      </c>
      <c r="DE9" s="333">
        <v>16</v>
      </c>
      <c r="DF9" s="182">
        <f t="shared" si="10"/>
        <v>1.6</v>
      </c>
      <c r="DG9" s="95">
        <f>IF(DF9&gt;$DG$14,100,IF(DF9&gt;$DG$13,POWER((DF9-$DG$13)*100/($DG$14-$DG$13),1),0))</f>
        <v>0</v>
      </c>
      <c r="DH9" s="183">
        <f t="shared" si="11"/>
        <v>0</v>
      </c>
      <c r="DI9" s="67">
        <f>$DI$11/$DH$11*DH9</f>
        <v>0</v>
      </c>
      <c r="DJ9" s="3"/>
    </row>
    <row r="10" spans="1:114" thickBot="1">
      <c r="A10" s="703">
        <v>715</v>
      </c>
      <c r="B10" s="704" t="s">
        <v>893</v>
      </c>
      <c r="C10" s="705">
        <v>1622</v>
      </c>
      <c r="D10" s="705">
        <v>1302</v>
      </c>
      <c r="E10" s="705">
        <v>320</v>
      </c>
      <c r="F10" s="189">
        <f>D10*$F$13</f>
        <v>312480</v>
      </c>
      <c r="G10" s="189">
        <f>E10*$F$14</f>
        <v>40000</v>
      </c>
      <c r="H10" s="190">
        <f t="shared" si="0"/>
        <v>352480</v>
      </c>
      <c r="I10" s="706">
        <f>((K10/C10)/($K$11/$C$11))-1</f>
        <v>-6.5885697176685798E-2</v>
      </c>
      <c r="J10" s="707">
        <f>K10/$K$11</f>
        <v>0.32086687826755944</v>
      </c>
      <c r="K10" s="708">
        <f t="shared" si="1"/>
        <v>240084.14952740559</v>
      </c>
      <c r="L10" s="708">
        <f t="shared" si="2"/>
        <v>592564.14952740562</v>
      </c>
      <c r="M10" s="194"/>
      <c r="N10" s="709">
        <v>1794</v>
      </c>
      <c r="O10" s="710">
        <v>2693</v>
      </c>
      <c r="P10" s="711">
        <v>1666</v>
      </c>
      <c r="Q10" s="712">
        <v>2575</v>
      </c>
      <c r="R10" s="213">
        <v>1602</v>
      </c>
      <c r="S10" s="712">
        <v>2558</v>
      </c>
      <c r="T10" s="202">
        <v>1662</v>
      </c>
      <c r="U10" s="203">
        <v>2621</v>
      </c>
      <c r="V10" s="202">
        <v>1678</v>
      </c>
      <c r="W10" s="203">
        <v>2641</v>
      </c>
      <c r="X10" s="202">
        <v>1682</v>
      </c>
      <c r="Y10" s="203">
        <v>2668</v>
      </c>
      <c r="Z10" s="202">
        <v>1737</v>
      </c>
      <c r="AA10" s="203">
        <v>2764</v>
      </c>
      <c r="AB10" s="202">
        <v>1904</v>
      </c>
      <c r="AC10" s="203">
        <v>2963</v>
      </c>
      <c r="AD10" s="204">
        <v>2081</v>
      </c>
      <c r="AE10" s="203">
        <v>3162</v>
      </c>
      <c r="AF10" s="211">
        <v>2204</v>
      </c>
      <c r="AG10" s="203">
        <v>3293</v>
      </c>
      <c r="AH10" s="202">
        <v>2282</v>
      </c>
      <c r="AI10" s="203">
        <v>3377</v>
      </c>
      <c r="AJ10" s="202">
        <v>2393</v>
      </c>
      <c r="AK10" s="713">
        <v>3534</v>
      </c>
      <c r="AL10" s="202">
        <v>2553</v>
      </c>
      <c r="AM10" s="713">
        <v>3754</v>
      </c>
      <c r="AN10" s="202">
        <v>2682</v>
      </c>
      <c r="AO10" s="713">
        <v>3952</v>
      </c>
      <c r="AP10" s="202">
        <v>2588</v>
      </c>
      <c r="AQ10" s="713">
        <v>3929</v>
      </c>
      <c r="AR10" s="714">
        <v>1054</v>
      </c>
      <c r="AS10" s="705">
        <v>1537</v>
      </c>
      <c r="AT10" s="714">
        <v>1114</v>
      </c>
      <c r="AU10" s="714">
        <v>1622</v>
      </c>
      <c r="AV10" s="202">
        <f t="shared" si="3"/>
        <v>60</v>
      </c>
      <c r="AW10" s="713">
        <f t="shared" si="3"/>
        <v>85</v>
      </c>
      <c r="AX10" s="706">
        <f t="shared" si="4"/>
        <v>5.6925996204933584E-2</v>
      </c>
      <c r="AY10" s="707">
        <f t="shared" si="4"/>
        <v>5.5302537410540011E-2</v>
      </c>
      <c r="AZ10" s="206">
        <f>IF(AX10&gt;$AZ$14/100,100,IF(AX10*100&gt;$AZ$13,POWER(((AX10*100)-$AZ$13)*(100/($AZ$14-$AZ$13)),1),0))</f>
        <v>100</v>
      </c>
      <c r="BA10" s="715">
        <f t="shared" si="5"/>
        <v>162200</v>
      </c>
      <c r="BB10" s="207">
        <f>$BB$11/$BA$11*BA10</f>
        <v>86094.02638921731</v>
      </c>
      <c r="BC10" s="208"/>
      <c r="BD10" s="716">
        <v>310</v>
      </c>
      <c r="BE10" s="717">
        <v>4.03</v>
      </c>
      <c r="BF10" s="211">
        <v>337</v>
      </c>
      <c r="BG10" s="212">
        <v>3.68</v>
      </c>
      <c r="BH10" s="213">
        <v>299</v>
      </c>
      <c r="BI10" s="214">
        <v>3.9</v>
      </c>
      <c r="BJ10" s="213">
        <v>308</v>
      </c>
      <c r="BK10" s="215">
        <v>3.8149350649350651</v>
      </c>
      <c r="BL10" s="211">
        <v>361</v>
      </c>
      <c r="BM10" s="718">
        <v>3.73</v>
      </c>
      <c r="BN10" s="719">
        <v>379</v>
      </c>
      <c r="BO10" s="720">
        <v>3.78</v>
      </c>
      <c r="BP10" s="721">
        <v>366</v>
      </c>
      <c r="BQ10" s="722">
        <v>3.99</v>
      </c>
      <c r="BR10" s="721">
        <v>328</v>
      </c>
      <c r="BS10" s="722">
        <v>4.100609756097561</v>
      </c>
      <c r="BT10" s="721">
        <v>351</v>
      </c>
      <c r="BU10" s="722">
        <v>4.1225071225071224</v>
      </c>
      <c r="BV10" s="721">
        <v>385</v>
      </c>
      <c r="BW10" s="722">
        <v>3.9740259739999999</v>
      </c>
      <c r="BX10" s="714">
        <v>373</v>
      </c>
      <c r="BY10" s="723">
        <v>4.8042895442359246</v>
      </c>
      <c r="BZ10" s="714">
        <v>160</v>
      </c>
      <c r="CA10" s="723">
        <v>3.9562499999999998</v>
      </c>
      <c r="CB10" s="724">
        <f>IF(CA10&gt;$CB$14,100,IF(CA10&gt;$CB$13,POWER((CA10-$CB$13)*100/($CB$14-$CB$13),1),0))</f>
        <v>17.361111111111104</v>
      </c>
      <c r="CC10" s="725">
        <f t="shared" si="6"/>
        <v>28159.722222222212</v>
      </c>
      <c r="CD10" s="726">
        <f>$CD$11/$CC$11*CC10</f>
        <v>36913.836719175211</v>
      </c>
      <c r="CE10" s="223"/>
      <c r="CF10" s="714">
        <v>67</v>
      </c>
      <c r="CG10" s="714">
        <v>74</v>
      </c>
      <c r="CH10" s="727">
        <f t="shared" ref="CH10" si="12">CF10/CG10</f>
        <v>0.90540540540540537</v>
      </c>
      <c r="CI10" s="728">
        <f>IF(CH10&gt;$CI$14/100,100,IF(CH10*100&gt;$CI$13,POWER(((CH10*100)-$CI$13)*(100/($CI$14-$CI$13)),1),0))</f>
        <v>100</v>
      </c>
      <c r="CJ10" s="729">
        <f t="shared" si="7"/>
        <v>162200</v>
      </c>
      <c r="CK10" s="207">
        <f>$CK$11/$CJ$11*CJ10</f>
        <v>66793.250988986649</v>
      </c>
      <c r="CL10" s="223"/>
      <c r="CM10" s="730">
        <v>18866</v>
      </c>
      <c r="CN10" s="731">
        <v>2282</v>
      </c>
      <c r="CO10" s="730">
        <v>26443</v>
      </c>
      <c r="CP10" s="731">
        <v>2393</v>
      </c>
      <c r="CQ10" s="730">
        <v>27195</v>
      </c>
      <c r="CR10" s="731">
        <v>2553</v>
      </c>
      <c r="CS10" s="730">
        <v>23694</v>
      </c>
      <c r="CT10" s="731">
        <v>2682</v>
      </c>
      <c r="CU10" s="732">
        <v>28174</v>
      </c>
      <c r="CV10" s="705">
        <v>2588</v>
      </c>
      <c r="CW10" s="732">
        <v>9671</v>
      </c>
      <c r="CX10" s="705">
        <v>1054</v>
      </c>
      <c r="CY10" s="733">
        <f t="shared" si="8"/>
        <v>9.1755218216318788</v>
      </c>
      <c r="CZ10" s="734">
        <f>IF(CY10&gt;$CZ$14,100,IF(CY10&gt;$CZ$13,POWER((CY10-$CZ$13)*(100/($CZ$14-$CZ$13)),1),0))</f>
        <v>39.184060721062629</v>
      </c>
      <c r="DA10" s="729">
        <f t="shared" si="9"/>
        <v>63556.546489563581</v>
      </c>
      <c r="DB10" s="735">
        <f>$DB$11/$DA$11*DA10</f>
        <v>22227.20151429707</v>
      </c>
      <c r="DC10" s="736"/>
      <c r="DD10" s="714">
        <v>37</v>
      </c>
      <c r="DE10" s="714">
        <v>83</v>
      </c>
      <c r="DF10" s="737">
        <f t="shared" si="10"/>
        <v>2.2432432432432434</v>
      </c>
      <c r="DG10" s="738">
        <f>IF(DF10&gt;$DG$14,100,IF(DF10&gt;$DG$13,POWER((DF10-$DG$13)*100/($DG$14-$DG$13),1),0))</f>
        <v>80.405405405405446</v>
      </c>
      <c r="DH10" s="739">
        <f t="shared" si="11"/>
        <v>130417.56756756763</v>
      </c>
      <c r="DI10" s="740">
        <f>$DI$11/$DH$11*DH10</f>
        <v>28055.833915729367</v>
      </c>
      <c r="DJ10" s="3"/>
    </row>
    <row r="11" spans="1:114" ht="15.75" customHeight="1" thickBot="1">
      <c r="A11" s="741" t="s">
        <v>47</v>
      </c>
      <c r="B11" s="742"/>
      <c r="C11" s="743">
        <f>SUM(C7:C10)</f>
        <v>4722</v>
      </c>
      <c r="D11" s="743">
        <f>SUM(D7:D10)</f>
        <v>3764</v>
      </c>
      <c r="E11" s="743">
        <f>SUM(E7:E10)</f>
        <v>958</v>
      </c>
      <c r="F11" s="744">
        <f>SUM(F7:F10)</f>
        <v>903360</v>
      </c>
      <c r="G11" s="744">
        <f>SUM(G7:G10)</f>
        <v>119750</v>
      </c>
      <c r="H11" s="744">
        <f>SUM(H7:H10)</f>
        <v>1023110</v>
      </c>
      <c r="I11" s="745" t="s">
        <v>48</v>
      </c>
      <c r="J11" s="745" t="s">
        <v>48</v>
      </c>
      <c r="K11" s="746">
        <f>SUM(K7:K10)</f>
        <v>748236</v>
      </c>
      <c r="L11" s="744">
        <f>SUM(L7:L10)</f>
        <v>1771346.0000000002</v>
      </c>
      <c r="M11" s="747"/>
      <c r="N11" s="748">
        <f>SUM(N7:N10)</f>
        <v>10585</v>
      </c>
      <c r="O11" s="749">
        <f>SUM(O7:O10)</f>
        <v>16176</v>
      </c>
      <c r="P11" s="750">
        <f>SUM(P7:P10)</f>
        <v>10374</v>
      </c>
      <c r="Q11" s="751">
        <f>SUM(Q7:Q10)</f>
        <v>16158</v>
      </c>
      <c r="R11" s="750">
        <f>SUM(R7:R10)</f>
        <v>10376</v>
      </c>
      <c r="S11" s="751">
        <f>SUM(S7:S10)</f>
        <v>16147</v>
      </c>
      <c r="T11" s="752">
        <f>SUM(T7:T10)</f>
        <v>10747</v>
      </c>
      <c r="U11" s="753">
        <f>SUM(U7:U10)</f>
        <v>16616</v>
      </c>
      <c r="V11" s="752">
        <f>SUM(V7:V10)</f>
        <v>10748</v>
      </c>
      <c r="W11" s="753">
        <f>SUM(W7:W10)</f>
        <v>16702</v>
      </c>
      <c r="X11" s="754">
        <f>SUM(X7:X10)</f>
        <v>11040</v>
      </c>
      <c r="Y11" s="755">
        <f>SUM(Y7:Y10)</f>
        <v>17069</v>
      </c>
      <c r="Z11" s="752">
        <f>SUM(Z7:Z10)</f>
        <v>11669</v>
      </c>
      <c r="AA11" s="755">
        <f>SUM(AA7:AA10)</f>
        <v>17814</v>
      </c>
      <c r="AB11" s="752">
        <f>SUM(AB7:AB10)</f>
        <v>12490</v>
      </c>
      <c r="AC11" s="756">
        <f>SUM(AC7:AC10)</f>
        <v>18790</v>
      </c>
      <c r="AD11" s="757">
        <f>SUM(AD7:AD10)</f>
        <v>13534</v>
      </c>
      <c r="AE11" s="754">
        <f>SUM(AE7:AE10)</f>
        <v>20021</v>
      </c>
      <c r="AF11" s="754">
        <f>SUM(AF7:AF10)</f>
        <v>14297</v>
      </c>
      <c r="AG11" s="754">
        <f>SUM(AG7:AG10)</f>
        <v>20979</v>
      </c>
      <c r="AH11" s="754">
        <f>SUM(AH7:AH10)</f>
        <v>14927</v>
      </c>
      <c r="AI11" s="754">
        <f>SUM(AI7:AI10)</f>
        <v>21802</v>
      </c>
      <c r="AJ11" s="752">
        <f>SUM(AJ7:AJ10)</f>
        <v>15530</v>
      </c>
      <c r="AK11" s="743">
        <f>SUM(AK7:AK10)</f>
        <v>22688</v>
      </c>
      <c r="AL11" s="752">
        <f>SUM(AL7:AL10)</f>
        <v>16758</v>
      </c>
      <c r="AM11" s="743">
        <f>SUM(AM7:AM10)</f>
        <v>24235</v>
      </c>
      <c r="AN11" s="752">
        <f>SUM(AN7:AN10)</f>
        <v>17709</v>
      </c>
      <c r="AO11" s="743">
        <f>SUM(AO7:AO10)</f>
        <v>25578</v>
      </c>
      <c r="AP11" s="752">
        <f>SUM(AP7:AP10)</f>
        <v>17819</v>
      </c>
      <c r="AQ11" s="743">
        <f>SUM(AQ7:AQ10)</f>
        <v>26177</v>
      </c>
      <c r="AR11" s="758">
        <f>SUM(AR7:AR10)</f>
        <v>3049</v>
      </c>
      <c r="AS11" s="758">
        <f>SUM(AS7:AS10)</f>
        <v>4506</v>
      </c>
      <c r="AT11" s="758">
        <f>SUM(AT7:AT10)</f>
        <v>3204</v>
      </c>
      <c r="AU11" s="759">
        <f>SUM(AU7:AU10)</f>
        <v>4722</v>
      </c>
      <c r="AV11" s="760">
        <f>SUM(AV7:AV10)</f>
        <v>155</v>
      </c>
      <c r="AW11" s="761">
        <f>SUM(AW7:AW10)</f>
        <v>216</v>
      </c>
      <c r="AX11" s="762">
        <f>AV11/AR11</f>
        <v>5.0836339783535585E-2</v>
      </c>
      <c r="AY11" s="762">
        <f>IF(AS11=0,0,AW11/AU11)</f>
        <v>4.5743329097839895E-2</v>
      </c>
      <c r="AZ11" s="763" t="s">
        <v>49</v>
      </c>
      <c r="BA11" s="764">
        <f>SUM(BA7:BA10)</f>
        <v>422900</v>
      </c>
      <c r="BB11" s="744">
        <f>K13*AZ15</f>
        <v>224470.8</v>
      </c>
      <c r="BC11" s="744"/>
      <c r="BD11" s="761">
        <f>SUM(BD7:BD10)</f>
        <v>2279</v>
      </c>
      <c r="BE11" s="765">
        <f>ROUND(AVERAGE(BE7:BE10),2)</f>
        <v>3.73</v>
      </c>
      <c r="BF11" s="760">
        <f>SUM(BF7:BF10)</f>
        <v>2199</v>
      </c>
      <c r="BG11" s="766">
        <v>3.78</v>
      </c>
      <c r="BH11" s="760">
        <f>SUM(BH7:BH10)</f>
        <v>2154</v>
      </c>
      <c r="BI11" s="766">
        <v>3.78</v>
      </c>
      <c r="BJ11" s="760">
        <f>SUM(BJ7:BJ10)</f>
        <v>1746</v>
      </c>
      <c r="BK11" s="767">
        <f>AVERAGE(BK7:BK10)</f>
        <v>3.763243672564089</v>
      </c>
      <c r="BL11" s="760">
        <f>SUM(BL7:BL10)</f>
        <v>2413</v>
      </c>
      <c r="BM11" s="768">
        <f>AVERAGE(BM7:BM10)</f>
        <v>3.6975000000000002</v>
      </c>
      <c r="BN11" s="760">
        <f>SUM(BN7:BN10)</f>
        <v>2468</v>
      </c>
      <c r="BO11" s="769">
        <f>AVERAGE(BO7:BO10)</f>
        <v>3.8725000000000001</v>
      </c>
      <c r="BP11" s="760">
        <f>SUM(BP7:BP10)</f>
        <v>2524</v>
      </c>
      <c r="BQ11" s="767">
        <f>AVERAGE(BQ7:BQ10)</f>
        <v>3.8824999999999998</v>
      </c>
      <c r="BR11" s="760">
        <f>SUM(BR7:BR10)</f>
        <v>2394</v>
      </c>
      <c r="BS11" s="767">
        <f>AVERAGE(BS7:BS10)</f>
        <v>4.0379191559675771</v>
      </c>
      <c r="BT11" s="760">
        <f>SUM(BT7:BT10)</f>
        <v>2451</v>
      </c>
      <c r="BU11" s="767">
        <f>AVERAGE(BU7:BU10)</f>
        <v>4.0566618385091067</v>
      </c>
      <c r="BV11" s="760">
        <f>SUM(BV7:BV10)</f>
        <v>2267</v>
      </c>
      <c r="BW11" s="767">
        <f>AVERAGE(BW7:BW10)</f>
        <v>4.062564337677335</v>
      </c>
      <c r="BX11" s="760">
        <f>SUM(BX7:BX10)</f>
        <v>2536</v>
      </c>
      <c r="BY11" s="767">
        <f>AVERAGE(BY7:BY10)</f>
        <v>4.6140999946511059</v>
      </c>
      <c r="BZ11" s="770">
        <f>SUM(BZ7:BZ10)</f>
        <v>530</v>
      </c>
      <c r="CA11" s="767">
        <f>AVERAGE(CA7:CA10)</f>
        <v>4.4232542552144825</v>
      </c>
      <c r="CB11" s="763" t="s">
        <v>49</v>
      </c>
      <c r="CC11" s="771">
        <f>SUM(CC7:CC10)</f>
        <v>171237.56121824315</v>
      </c>
      <c r="CD11" s="772">
        <f>K13*CB15</f>
        <v>224470.8</v>
      </c>
      <c r="CE11" s="747"/>
      <c r="CF11" s="773">
        <f>SUM(CF7:CF10)</f>
        <v>180</v>
      </c>
      <c r="CG11" s="774">
        <f>SUM(CG7:CG10)</f>
        <v>210</v>
      </c>
      <c r="CH11" s="775">
        <f>CF11/CG11</f>
        <v>0.8571428571428571</v>
      </c>
      <c r="CI11" s="763" t="s">
        <v>49</v>
      </c>
      <c r="CJ11" s="764">
        <f>SUM(CJ7:CJ10)</f>
        <v>363401.62337662338</v>
      </c>
      <c r="CK11" s="776">
        <f>K13*CI15</f>
        <v>149647.20000000001</v>
      </c>
      <c r="CL11" s="747"/>
      <c r="CM11" s="746">
        <f>SUM(CM7:CM10)</f>
        <v>161563</v>
      </c>
      <c r="CN11" s="746">
        <f>SUM(CN7:CN10)</f>
        <v>14927</v>
      </c>
      <c r="CO11" s="746">
        <f>SUM(CO7:CO10)</f>
        <v>175681</v>
      </c>
      <c r="CP11" s="746">
        <f>SUM(CP7:CP10)</f>
        <v>15530</v>
      </c>
      <c r="CQ11" s="746">
        <f>SUM(CQ7:CQ10)</f>
        <v>185572</v>
      </c>
      <c r="CR11" s="746">
        <f>SUM(CR7:CR10)</f>
        <v>16758</v>
      </c>
      <c r="CS11" s="746">
        <f>SUM(CS7:CS10)</f>
        <v>178075</v>
      </c>
      <c r="CT11" s="746">
        <f>SUM(CT7:CT10)</f>
        <v>17709</v>
      </c>
      <c r="CU11" s="777">
        <f>SUM(CU7:CU10)</f>
        <v>201015</v>
      </c>
      <c r="CV11" s="777">
        <f>SUM(CV7:CV10)</f>
        <v>17819</v>
      </c>
      <c r="CW11" s="777">
        <f>SUM(CW7:CW10)</f>
        <v>28137</v>
      </c>
      <c r="CX11" s="777">
        <f>SUM(CX7:CX10)</f>
        <v>3049</v>
      </c>
      <c r="CY11" s="778">
        <f t="shared" si="8"/>
        <v>9.2282715644473594</v>
      </c>
      <c r="CZ11" s="763" t="s">
        <v>49</v>
      </c>
      <c r="DA11" s="764">
        <f>SUM(DA7:DA10)</f>
        <v>213950.89295688615</v>
      </c>
      <c r="DB11" s="757">
        <f>K13*CZ15</f>
        <v>74823.600000000006</v>
      </c>
      <c r="DC11" s="744"/>
      <c r="DD11" s="746">
        <f>SUM(DD7:DD10)</f>
        <v>105</v>
      </c>
      <c r="DE11" s="746">
        <f>SUM(DE7:DE10)</f>
        <v>230</v>
      </c>
      <c r="DF11" s="779">
        <f t="shared" si="10"/>
        <v>2.1904761904761907</v>
      </c>
      <c r="DG11" s="780" t="s">
        <v>49</v>
      </c>
      <c r="DH11" s="781">
        <f>SUM(DH7:DH10)</f>
        <v>347817.56756756763</v>
      </c>
      <c r="DI11" s="782">
        <f>K13*DG15</f>
        <v>74823.600000000006</v>
      </c>
      <c r="DJ11" s="3"/>
    </row>
    <row r="12" spans="1:114" ht="15.75" customHeight="1">
      <c r="A12" s="3"/>
      <c r="B12" s="3"/>
      <c r="C12" s="3"/>
      <c r="D12" s="3"/>
      <c r="E12" s="274" t="str">
        <f>IF(E11&lt;&gt;C11-D11,"chyba","")</f>
        <v/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4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s="327" customFormat="1" ht="15.75" customHeight="1">
      <c r="A13" s="349"/>
      <c r="B13" s="349"/>
      <c r="C13" s="349"/>
      <c r="D13" s="425" t="s">
        <v>50</v>
      </c>
      <c r="E13" s="426"/>
      <c r="F13" s="427">
        <v>240</v>
      </c>
      <c r="G13" s="349"/>
      <c r="H13" s="352"/>
      <c r="I13" s="350" t="s">
        <v>51</v>
      </c>
      <c r="J13" s="351"/>
      <c r="K13" s="353">
        <f>K17-H11</f>
        <v>748236</v>
      </c>
      <c r="L13" s="352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51">
        <v>1</v>
      </c>
      <c r="BA13" s="351" t="s">
        <v>52</v>
      </c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54"/>
      <c r="BY13" s="354"/>
      <c r="BZ13" s="355"/>
      <c r="CA13" s="354"/>
      <c r="CB13" s="351">
        <v>3.8</v>
      </c>
      <c r="CC13" s="351" t="s">
        <v>52</v>
      </c>
      <c r="CF13" s="349"/>
      <c r="CG13" s="349"/>
      <c r="CH13" s="349"/>
      <c r="CI13" s="351">
        <v>70</v>
      </c>
      <c r="CJ13" s="351" t="s">
        <v>52</v>
      </c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Y13" s="349"/>
      <c r="CZ13" s="351">
        <v>8</v>
      </c>
      <c r="DA13" s="351" t="s">
        <v>52</v>
      </c>
      <c r="DB13" s="349"/>
      <c r="DD13" s="349"/>
      <c r="DE13" s="349"/>
      <c r="DF13" s="349"/>
      <c r="DG13" s="351">
        <v>1.6</v>
      </c>
      <c r="DH13" s="351" t="s">
        <v>52</v>
      </c>
      <c r="DI13" s="349"/>
      <c r="DJ13" s="349"/>
    </row>
    <row r="14" spans="1:114" s="327" customFormat="1" ht="15.75" customHeight="1">
      <c r="A14" s="349"/>
      <c r="B14" s="349"/>
      <c r="C14" s="349"/>
      <c r="D14" s="425" t="s">
        <v>53</v>
      </c>
      <c r="E14" s="426"/>
      <c r="F14" s="427">
        <v>125</v>
      </c>
      <c r="H14" s="352"/>
      <c r="I14" s="352"/>
      <c r="J14" s="352"/>
      <c r="K14" s="356"/>
      <c r="L14" s="352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X14" s="349"/>
      <c r="AY14" s="349"/>
      <c r="AZ14" s="351">
        <v>5</v>
      </c>
      <c r="BA14" s="351" t="s">
        <v>54</v>
      </c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54"/>
      <c r="BY14" s="354"/>
      <c r="BZ14" s="355"/>
      <c r="CA14" s="354"/>
      <c r="CB14" s="351">
        <v>4.7</v>
      </c>
      <c r="CC14" s="351" t="s">
        <v>54</v>
      </c>
      <c r="CF14" s="349"/>
      <c r="CG14" s="349"/>
      <c r="CH14" s="349"/>
      <c r="CI14" s="351">
        <v>90</v>
      </c>
      <c r="CJ14" s="351" t="s">
        <v>54</v>
      </c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Y14" s="349"/>
      <c r="CZ14" s="351">
        <v>11</v>
      </c>
      <c r="DA14" s="351" t="s">
        <v>54</v>
      </c>
      <c r="DB14" s="349"/>
      <c r="DD14" s="349"/>
      <c r="DE14" s="349"/>
      <c r="DF14" s="349"/>
      <c r="DG14" s="351">
        <v>2.4</v>
      </c>
      <c r="DH14" s="351" t="s">
        <v>54</v>
      </c>
      <c r="DI14" s="349"/>
      <c r="DJ14" s="349"/>
    </row>
    <row r="15" spans="1:114" s="327" customFormat="1" ht="15.75" customHeight="1">
      <c r="A15" s="349"/>
      <c r="B15" s="349"/>
      <c r="C15" s="349"/>
      <c r="D15" s="357"/>
      <c r="H15" s="356"/>
      <c r="I15" s="358"/>
      <c r="J15" s="352"/>
      <c r="K15" s="352"/>
      <c r="L15" s="352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X15" s="349"/>
      <c r="AY15" s="349"/>
      <c r="AZ15" s="351">
        <v>0.3</v>
      </c>
      <c r="BA15" s="351" t="s">
        <v>55</v>
      </c>
      <c r="BB15" s="349"/>
      <c r="BC15" s="349"/>
      <c r="BD15" s="349"/>
      <c r="BE15" s="349"/>
      <c r="BF15" s="349"/>
      <c r="BG15" s="349"/>
      <c r="BH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54"/>
      <c r="BY15" s="354"/>
      <c r="BZ15" s="355"/>
      <c r="CA15" s="354"/>
      <c r="CB15" s="351">
        <v>0.3</v>
      </c>
      <c r="CC15" s="351" t="s">
        <v>55</v>
      </c>
      <c r="CF15" s="349"/>
      <c r="CG15" s="349"/>
      <c r="CH15" s="349"/>
      <c r="CI15" s="351">
        <v>0.2</v>
      </c>
      <c r="CJ15" s="351" t="s">
        <v>55</v>
      </c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Y15" s="349"/>
      <c r="CZ15" s="351">
        <v>0.1</v>
      </c>
      <c r="DA15" s="351" t="s">
        <v>55</v>
      </c>
      <c r="DB15" s="349"/>
      <c r="DD15" s="349"/>
      <c r="DE15" s="349"/>
      <c r="DF15" s="349"/>
      <c r="DG15" s="351">
        <v>0.1</v>
      </c>
      <c r="DH15" s="351" t="s">
        <v>55</v>
      </c>
      <c r="DI15" s="349"/>
      <c r="DJ15" s="349"/>
    </row>
    <row r="16" spans="1:114" s="327" customFormat="1" ht="15.75" customHeight="1">
      <c r="A16" s="349"/>
      <c r="B16" s="349"/>
      <c r="C16" s="349"/>
      <c r="D16" s="349"/>
      <c r="E16" s="349"/>
      <c r="H16" s="352"/>
      <c r="I16" s="352"/>
      <c r="J16" s="352"/>
      <c r="K16" s="356"/>
      <c r="L16" s="352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CA16" s="359"/>
      <c r="CB16" s="349"/>
      <c r="CC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Y16" s="349"/>
      <c r="CZ16" s="349"/>
      <c r="DA16" s="349"/>
      <c r="DB16" s="349"/>
      <c r="DD16" s="349"/>
      <c r="DE16" s="349"/>
      <c r="DF16" s="349"/>
      <c r="DG16" s="349"/>
      <c r="DH16" s="349"/>
      <c r="DI16" s="349"/>
      <c r="DJ16" s="349"/>
    </row>
    <row r="17" spans="1:114" s="327" customFormat="1" ht="15.75" customHeight="1">
      <c r="A17" s="349"/>
      <c r="B17" s="349"/>
      <c r="C17" s="349"/>
      <c r="D17" s="349"/>
      <c r="E17" s="349"/>
      <c r="H17" s="352"/>
      <c r="I17" s="366" t="s">
        <v>56</v>
      </c>
      <c r="J17" s="367"/>
      <c r="K17" s="368">
        <v>1771346</v>
      </c>
      <c r="L17" s="360"/>
      <c r="M17" s="349"/>
      <c r="N17" s="349"/>
      <c r="O17" s="349"/>
      <c r="P17" s="349"/>
      <c r="Q17" s="360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V17" s="349"/>
      <c r="AW17" s="349"/>
      <c r="AX17" s="349"/>
      <c r="AY17" s="349"/>
      <c r="AZ17" s="361"/>
      <c r="BA17" s="349"/>
      <c r="BB17" s="349"/>
      <c r="BC17" s="349"/>
      <c r="BD17" s="349"/>
      <c r="BE17" s="349"/>
      <c r="BF17" s="349"/>
      <c r="BG17" s="349"/>
      <c r="BH17" s="349"/>
      <c r="BK17" s="349"/>
      <c r="BL17" s="349"/>
      <c r="BM17" s="362"/>
      <c r="BN17" s="362"/>
      <c r="BO17" s="362"/>
      <c r="BP17" s="349"/>
      <c r="BQ17" s="362"/>
      <c r="BR17" s="362"/>
      <c r="BS17" s="362"/>
      <c r="BT17" s="362"/>
      <c r="BU17" s="362"/>
      <c r="BV17" s="362"/>
      <c r="BW17" s="362"/>
      <c r="BX17" s="362"/>
      <c r="BY17" s="362"/>
      <c r="CA17" s="359"/>
      <c r="CB17" s="349"/>
      <c r="CC17" s="349"/>
      <c r="CF17" s="349"/>
      <c r="CG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Y17" s="349"/>
      <c r="CZ17" s="349"/>
      <c r="DA17" s="349"/>
      <c r="DB17" s="349"/>
      <c r="DD17" s="349"/>
      <c r="DE17" s="349"/>
      <c r="DF17" s="349"/>
      <c r="DG17" s="349"/>
      <c r="DH17" s="349"/>
      <c r="DI17" s="349"/>
      <c r="DJ17" s="349"/>
    </row>
    <row r="18" spans="1:114" s="327" customFormat="1" ht="15.75" customHeight="1">
      <c r="A18" s="349"/>
      <c r="B18" s="349"/>
      <c r="C18" s="349"/>
      <c r="D18" s="349"/>
      <c r="E18" s="349"/>
      <c r="H18" s="352"/>
      <c r="I18" s="360"/>
      <c r="J18" s="363" t="s">
        <v>57</v>
      </c>
      <c r="K18" s="364">
        <f>H11/K17</f>
        <v>0.57758901987528133</v>
      </c>
      <c r="L18" s="360"/>
      <c r="M18" s="349"/>
      <c r="N18" s="349"/>
      <c r="O18" s="349"/>
      <c r="P18" s="349"/>
      <c r="Q18" s="360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V18" s="349"/>
      <c r="AW18" s="349"/>
      <c r="AX18" s="349"/>
      <c r="AY18" s="349"/>
      <c r="AZ18" s="361"/>
      <c r="BA18" s="349"/>
      <c r="BB18" s="349"/>
      <c r="BC18" s="349"/>
      <c r="BD18" s="349"/>
      <c r="BE18" s="349"/>
      <c r="BF18" s="349"/>
      <c r="BG18" s="349"/>
      <c r="BH18" s="349"/>
      <c r="BK18" s="349"/>
      <c r="BL18" s="349"/>
      <c r="BM18" s="362"/>
      <c r="BN18" s="362"/>
      <c r="BO18" s="362"/>
      <c r="BP18" s="349"/>
      <c r="BQ18" s="349"/>
      <c r="BR18" s="349"/>
      <c r="BS18" s="349"/>
      <c r="BT18" s="349"/>
      <c r="BU18" s="349"/>
      <c r="BV18" s="349"/>
      <c r="BW18" s="349"/>
      <c r="BX18" s="349"/>
      <c r="BY18" s="365"/>
      <c r="CA18" s="359"/>
      <c r="CB18" s="349"/>
      <c r="CC18" s="349"/>
      <c r="CF18" s="349"/>
      <c r="CG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Y18" s="349"/>
      <c r="CZ18" s="349"/>
      <c r="DA18" s="349"/>
      <c r="DB18" s="349"/>
      <c r="DD18" s="349"/>
      <c r="DE18" s="349"/>
      <c r="DF18" s="349"/>
      <c r="DG18" s="349"/>
      <c r="DH18" s="349"/>
      <c r="DI18" s="349"/>
      <c r="DJ18" s="349"/>
    </row>
    <row r="19" spans="1:114" ht="15.75" customHeight="1">
      <c r="A19" s="3"/>
      <c r="B19" s="3"/>
      <c r="C19" s="3"/>
      <c r="D19" s="3"/>
      <c r="E19" s="3"/>
      <c r="H19" s="275"/>
      <c r="I19" s="276"/>
      <c r="J19" s="281" t="s">
        <v>58</v>
      </c>
      <c r="K19" s="282">
        <f>K13/K17</f>
        <v>0.42241098012471873</v>
      </c>
      <c r="L19" s="276"/>
      <c r="M19" s="3"/>
      <c r="N19" s="3"/>
      <c r="O19" s="3"/>
      <c r="P19" s="3"/>
      <c r="Q19" s="27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V19" s="3"/>
      <c r="AW19" s="3"/>
      <c r="AX19" s="3"/>
      <c r="AY19" s="3"/>
      <c r="AZ19" s="279"/>
      <c r="BA19" s="3"/>
      <c r="BB19" s="3"/>
      <c r="BC19" s="3"/>
      <c r="BD19" s="3"/>
      <c r="BE19" s="3"/>
      <c r="BF19" s="3"/>
      <c r="BG19" s="3"/>
      <c r="BH19" s="3"/>
      <c r="BK19" s="3"/>
      <c r="BL19" s="3"/>
      <c r="BM19" s="280"/>
      <c r="BN19" s="280"/>
      <c r="BO19" s="280"/>
      <c r="BP19" s="3"/>
      <c r="BQ19" s="3"/>
      <c r="BR19" s="3"/>
      <c r="BS19" s="3"/>
      <c r="BT19" s="3"/>
      <c r="BU19" s="3"/>
      <c r="BV19" s="3"/>
      <c r="BW19" s="3"/>
      <c r="BX19" s="3"/>
      <c r="BY19" s="283"/>
      <c r="CA19" s="337"/>
      <c r="CB19" s="3"/>
      <c r="CC19" s="3"/>
      <c r="CF19" s="3"/>
      <c r="CG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Y19" s="3"/>
      <c r="CZ19" s="3"/>
      <c r="DA19" s="3"/>
      <c r="DB19" s="3"/>
      <c r="DD19" s="3"/>
      <c r="DE19" s="3"/>
      <c r="DF19" s="3"/>
      <c r="DG19" s="3"/>
      <c r="DH19" s="3"/>
      <c r="DI19" s="3"/>
      <c r="DJ19" s="3"/>
    </row>
    <row r="20" spans="1:114" ht="15.75" customHeight="1">
      <c r="A20" s="3"/>
      <c r="B20" s="3"/>
      <c r="C20" s="3"/>
      <c r="D20" s="3"/>
      <c r="E20" s="3"/>
      <c r="H20" s="275"/>
      <c r="I20" s="276"/>
      <c r="J20" s="280"/>
      <c r="K20" s="280"/>
      <c r="L20" s="276"/>
      <c r="M20" s="3"/>
      <c r="N20" s="3"/>
      <c r="O20" s="3"/>
      <c r="P20" s="3"/>
      <c r="Q20" s="27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V20" s="3"/>
      <c r="AW20" s="3"/>
      <c r="AX20" s="3"/>
      <c r="AY20" s="3"/>
      <c r="AZ20" s="279"/>
      <c r="BA20" s="3"/>
      <c r="BB20" s="3"/>
      <c r="BC20" s="3"/>
      <c r="BD20" s="3"/>
      <c r="BE20" s="3"/>
      <c r="BF20" s="3"/>
      <c r="BG20" s="3"/>
      <c r="BH20" s="3"/>
      <c r="BK20" s="3"/>
      <c r="BL20" s="3"/>
      <c r="BM20" s="280"/>
      <c r="BN20" s="280"/>
      <c r="BO20" s="280"/>
      <c r="BP20" s="3"/>
      <c r="BQ20" s="3"/>
      <c r="BR20" s="3"/>
      <c r="BS20" s="3"/>
      <c r="BT20" s="3"/>
      <c r="BU20" s="3"/>
      <c r="BV20" s="3"/>
      <c r="BW20" s="3"/>
      <c r="BX20" s="3"/>
      <c r="BY20" s="283"/>
      <c r="CA20" s="337"/>
      <c r="CB20" s="3"/>
      <c r="CC20" s="3"/>
      <c r="CF20" s="3"/>
      <c r="CG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Y20" s="3"/>
      <c r="CZ20" s="3"/>
      <c r="DA20" s="3"/>
      <c r="DB20" s="3"/>
      <c r="DD20" s="3"/>
      <c r="DE20" s="3"/>
      <c r="DF20" s="3"/>
      <c r="DG20" s="3"/>
      <c r="DH20" s="3"/>
      <c r="DI20" s="3"/>
      <c r="DJ20" s="3"/>
    </row>
    <row r="21" spans="1:114" ht="15.75" customHeight="1">
      <c r="A21" s="3"/>
      <c r="B21" s="3"/>
      <c r="C21" s="3"/>
      <c r="D21" s="3"/>
      <c r="E21" s="3"/>
      <c r="H21" s="275"/>
      <c r="I21" s="276"/>
      <c r="J21" s="280"/>
      <c r="K21" s="280"/>
      <c r="L21" s="276"/>
      <c r="M21" s="3"/>
      <c r="N21" s="3"/>
      <c r="O21" s="3"/>
      <c r="P21" s="3"/>
      <c r="Q21" s="27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V21" s="3"/>
      <c r="AW21" s="3"/>
      <c r="AX21" s="283"/>
      <c r="AY21" s="283"/>
      <c r="AZ21" s="3"/>
      <c r="BA21" s="3"/>
      <c r="BB21" s="3"/>
      <c r="BC21" s="3"/>
      <c r="BD21" s="3"/>
      <c r="BE21" s="3"/>
      <c r="BF21" s="3"/>
      <c r="BG21" s="3"/>
      <c r="BH21" s="3"/>
      <c r="BK21" s="3"/>
      <c r="BL21" s="3"/>
      <c r="BM21" s="280"/>
      <c r="BN21" s="280"/>
      <c r="BO21" s="280"/>
      <c r="BP21" s="3"/>
      <c r="BQ21" s="3"/>
      <c r="BR21" s="3"/>
      <c r="BS21" s="3"/>
      <c r="BT21" s="3"/>
      <c r="BU21" s="3"/>
      <c r="BV21" s="3"/>
      <c r="BW21" s="3"/>
      <c r="BX21" s="3"/>
      <c r="BY21" s="283"/>
      <c r="CA21" s="337"/>
      <c r="CB21" s="3"/>
      <c r="CC21" s="3"/>
      <c r="CF21" s="3"/>
      <c r="CG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Y21" s="3"/>
      <c r="CZ21" s="3"/>
      <c r="DA21" s="3"/>
      <c r="DB21" s="3"/>
      <c r="DD21" s="3"/>
      <c r="DE21" s="3"/>
      <c r="DF21" s="3"/>
      <c r="DG21" s="3"/>
      <c r="DH21" s="3"/>
      <c r="DI21" s="3"/>
      <c r="DJ21" s="3"/>
    </row>
    <row r="22" spans="1:114" ht="15.75" customHeight="1">
      <c r="A22" s="3"/>
      <c r="B22" s="3"/>
      <c r="C22" s="3"/>
      <c r="D22" s="3"/>
      <c r="E22" s="3"/>
      <c r="H22" s="275"/>
      <c r="I22" s="276"/>
      <c r="J22" s="280"/>
      <c r="K22" s="280"/>
      <c r="L22" s="276"/>
      <c r="M22" s="3"/>
      <c r="N22" s="3"/>
      <c r="O22" s="3"/>
      <c r="P22" s="3"/>
      <c r="Q22" s="27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V22" s="3"/>
      <c r="AW22" s="3"/>
      <c r="AX22" s="283"/>
      <c r="AY22" s="284"/>
      <c r="AZ22" s="3"/>
      <c r="BA22" s="3"/>
      <c r="BB22" s="3"/>
      <c r="BC22" s="3"/>
      <c r="BD22" s="3"/>
      <c r="BE22" s="3"/>
      <c r="BF22" s="3"/>
      <c r="BG22" s="3"/>
      <c r="BH22" s="3"/>
      <c r="BK22" s="3"/>
      <c r="BL22" s="3"/>
      <c r="BM22" s="280"/>
      <c r="BN22" s="280"/>
      <c r="BO22" s="280"/>
      <c r="BP22" s="3"/>
      <c r="BQ22" s="3"/>
      <c r="BR22" s="3"/>
      <c r="BS22" s="3"/>
      <c r="BT22" s="3"/>
      <c r="BU22" s="3"/>
      <c r="BV22" s="3"/>
      <c r="BW22" s="3"/>
      <c r="BX22" s="3"/>
      <c r="BY22" s="283"/>
      <c r="CA22" s="337"/>
      <c r="CB22" s="3"/>
      <c r="CC22" s="3"/>
      <c r="CF22" s="3"/>
      <c r="CG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Y22" s="3"/>
      <c r="CZ22" s="3"/>
      <c r="DA22" s="3"/>
      <c r="DB22" s="3"/>
      <c r="DD22" s="3"/>
      <c r="DE22" s="3"/>
      <c r="DF22" s="3"/>
      <c r="DG22" s="3"/>
      <c r="DH22" s="3"/>
      <c r="DI22" s="3"/>
      <c r="DJ22" s="3"/>
    </row>
    <row r="23" spans="1:114" ht="15.75" customHeight="1">
      <c r="A23" s="3"/>
      <c r="B23" s="3"/>
      <c r="C23" s="3"/>
      <c r="D23" s="3"/>
      <c r="E23" s="3"/>
      <c r="H23" s="275"/>
      <c r="I23" s="276"/>
      <c r="J23" s="280"/>
      <c r="K23" s="280"/>
      <c r="L23" s="276"/>
      <c r="M23" s="3"/>
      <c r="N23" s="3"/>
      <c r="O23" s="3"/>
      <c r="P23" s="3"/>
      <c r="Q23" s="27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V23" s="3"/>
      <c r="AW23" s="3"/>
      <c r="AX23" s="283"/>
      <c r="AY23" s="283"/>
      <c r="AZ23" s="3"/>
      <c r="BA23" s="3"/>
      <c r="BB23" s="3"/>
      <c r="BC23" s="3"/>
      <c r="BD23" s="3"/>
      <c r="BE23" s="3"/>
      <c r="BF23" s="3"/>
      <c r="BG23" s="3"/>
      <c r="BH23" s="3"/>
      <c r="BK23" s="3"/>
      <c r="BL23" s="3"/>
      <c r="BM23" s="280"/>
      <c r="BN23" s="280"/>
      <c r="BO23" s="280"/>
      <c r="BP23" s="3"/>
      <c r="BQ23" s="3"/>
      <c r="BR23" s="3"/>
      <c r="BS23" s="3"/>
      <c r="BT23" s="3"/>
      <c r="BU23" s="3"/>
      <c r="BV23" s="3"/>
      <c r="BW23" s="3"/>
      <c r="BX23" s="3"/>
      <c r="BY23" s="283"/>
      <c r="CA23" s="337"/>
      <c r="CB23" s="3"/>
      <c r="CC23" s="3"/>
      <c r="CF23" s="3"/>
      <c r="CG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Y23" s="3"/>
      <c r="CZ23" s="3"/>
      <c r="DA23" s="3"/>
      <c r="DB23" s="3"/>
      <c r="DD23" s="3"/>
      <c r="DE23" s="3"/>
      <c r="DF23" s="3"/>
      <c r="DG23" s="3"/>
      <c r="DH23" s="3"/>
      <c r="DI23" s="3"/>
      <c r="DJ23" s="3"/>
    </row>
    <row r="24" spans="1:114" ht="15.75" customHeight="1">
      <c r="A24" s="3"/>
      <c r="B24" s="3"/>
      <c r="C24" s="3"/>
      <c r="D24" s="3"/>
      <c r="E24" s="3"/>
      <c r="H24" s="275"/>
      <c r="I24" s="276"/>
      <c r="J24" s="280"/>
      <c r="K24" s="280"/>
      <c r="L24" s="276"/>
      <c r="M24" s="3"/>
      <c r="N24" s="3"/>
      <c r="O24" s="3"/>
      <c r="P24" s="3"/>
      <c r="Q24" s="27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V24" s="3"/>
      <c r="AW24" s="3"/>
      <c r="AX24" s="283"/>
      <c r="AY24" s="283"/>
      <c r="AZ24" s="3"/>
      <c r="BA24" s="3"/>
      <c r="BB24" s="3"/>
      <c r="BC24" s="3"/>
      <c r="BD24" s="3"/>
      <c r="BE24" s="3"/>
      <c r="BF24" s="3"/>
      <c r="BG24" s="3"/>
      <c r="BH24" s="3"/>
      <c r="BK24" s="3"/>
      <c r="BL24" s="3"/>
      <c r="BM24" s="280"/>
      <c r="BN24" s="280"/>
      <c r="BO24" s="285"/>
      <c r="BP24" s="3"/>
      <c r="BQ24" s="3"/>
      <c r="BR24" s="3"/>
      <c r="BS24" s="3"/>
      <c r="BT24" s="3"/>
      <c r="BU24" s="3"/>
      <c r="BV24" s="3"/>
      <c r="BW24" s="3"/>
      <c r="BX24" s="3"/>
      <c r="BY24" s="283"/>
      <c r="CA24" s="337"/>
      <c r="CB24" s="285"/>
      <c r="CC24" s="283"/>
      <c r="CF24" s="3"/>
      <c r="CG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Y24" s="3"/>
      <c r="CZ24" s="3"/>
      <c r="DA24" s="3"/>
      <c r="DB24" s="3"/>
      <c r="DD24" s="3"/>
      <c r="DE24" s="3"/>
      <c r="DF24" s="3"/>
      <c r="DG24" s="3"/>
      <c r="DH24" s="3"/>
      <c r="DI24" s="3"/>
      <c r="DJ24" s="3"/>
    </row>
    <row r="25" spans="1:114" ht="15.75" customHeight="1">
      <c r="A25" s="3"/>
      <c r="B25" s="3"/>
      <c r="C25" s="3"/>
      <c r="D25" s="3"/>
      <c r="E25" s="3"/>
      <c r="H25" s="275"/>
      <c r="I25" s="276"/>
      <c r="J25" s="280"/>
      <c r="K25" s="280"/>
      <c r="L25" s="276"/>
      <c r="M25" s="3"/>
      <c r="N25" s="3"/>
      <c r="O25" s="3"/>
      <c r="P25" s="3"/>
      <c r="Q25" s="27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V25" s="3"/>
      <c r="AW25" s="3"/>
      <c r="AX25" s="283"/>
      <c r="AY25" s="283"/>
      <c r="AZ25" s="3"/>
      <c r="BA25" s="3"/>
      <c r="BB25" s="3"/>
      <c r="BC25" s="3"/>
      <c r="BD25" s="3"/>
      <c r="BE25" s="3"/>
      <c r="BF25" s="3"/>
      <c r="BG25" s="3"/>
      <c r="BH25" s="3"/>
      <c r="BK25" s="3"/>
      <c r="BL25" s="3"/>
      <c r="BM25" s="280"/>
      <c r="BN25" s="280"/>
      <c r="BO25" s="285"/>
      <c r="BP25" s="3"/>
      <c r="BQ25" s="3"/>
      <c r="BR25" s="3"/>
      <c r="BS25" s="3"/>
      <c r="BT25" s="3"/>
      <c r="BU25" s="3"/>
      <c r="BV25" s="3"/>
      <c r="BW25" s="3"/>
      <c r="BX25" s="3"/>
      <c r="BY25" s="283"/>
      <c r="CA25" s="337"/>
      <c r="CB25" s="285"/>
      <c r="CC25" s="283"/>
      <c r="CF25" s="3"/>
      <c r="CG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Y25" s="3"/>
      <c r="CZ25" s="3"/>
      <c r="DA25" s="3"/>
      <c r="DB25" s="3"/>
      <c r="DD25" s="3"/>
      <c r="DE25" s="3"/>
      <c r="DF25" s="3"/>
      <c r="DG25" s="3"/>
      <c r="DH25" s="3"/>
      <c r="DI25" s="3"/>
      <c r="DJ25" s="3"/>
    </row>
    <row r="26" spans="1:114" ht="15.75" customHeight="1">
      <c r="A26" s="3"/>
      <c r="B26" s="3"/>
      <c r="C26" s="3"/>
      <c r="D26" s="3"/>
      <c r="E26" s="3"/>
      <c r="H26" s="275"/>
      <c r="I26" s="276"/>
      <c r="J26" s="280"/>
      <c r="K26" s="280"/>
      <c r="L26" s="276"/>
      <c r="M26" s="3"/>
      <c r="N26" s="3"/>
      <c r="O26" s="3"/>
      <c r="P26" s="3"/>
      <c r="Q26" s="27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V26" s="3"/>
      <c r="AW26" s="3"/>
      <c r="AX26" s="283"/>
      <c r="AY26" s="283"/>
      <c r="AZ26" s="3"/>
      <c r="BA26" s="3"/>
      <c r="BB26" s="3"/>
      <c r="BC26" s="3"/>
      <c r="BD26" s="3"/>
      <c r="BE26" s="3"/>
      <c r="BF26" s="3"/>
      <c r="BG26" s="3"/>
      <c r="BH26" s="3"/>
      <c r="BK26" s="3"/>
      <c r="BL26" s="3"/>
      <c r="BM26" s="280"/>
      <c r="BN26" s="280"/>
      <c r="BO26" s="285"/>
      <c r="BP26" s="3"/>
      <c r="BQ26" s="3"/>
      <c r="BR26" s="3"/>
      <c r="BS26" s="3"/>
      <c r="BT26" s="3"/>
      <c r="BU26" s="3"/>
      <c r="BV26" s="3"/>
      <c r="BW26" s="3"/>
      <c r="BX26" s="3"/>
      <c r="BY26" s="283"/>
      <c r="CA26" s="337"/>
      <c r="CB26" s="285"/>
      <c r="CC26" s="283"/>
      <c r="CF26" s="3"/>
      <c r="CG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Y26" s="3"/>
      <c r="CZ26" s="3"/>
      <c r="DA26" s="3"/>
      <c r="DB26" s="3"/>
      <c r="DD26" s="3"/>
      <c r="DE26" s="3"/>
      <c r="DF26" s="3"/>
      <c r="DG26" s="3"/>
      <c r="DH26" s="3"/>
      <c r="DI26" s="3"/>
      <c r="DJ26" s="3"/>
    </row>
    <row r="27" spans="1:114" ht="15.75" customHeight="1">
      <c r="A27" s="3"/>
      <c r="B27" s="3"/>
      <c r="C27" s="3"/>
      <c r="D27" s="3"/>
      <c r="E27" s="3"/>
      <c r="H27" s="275"/>
      <c r="I27" s="276"/>
      <c r="J27" s="280"/>
      <c r="K27" s="280"/>
      <c r="L27" s="276"/>
      <c r="M27" s="3"/>
      <c r="N27" s="3"/>
      <c r="O27" s="3"/>
      <c r="P27" s="3"/>
      <c r="Q27" s="27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V27" s="3"/>
      <c r="AW27" s="3"/>
      <c r="AX27" s="283"/>
      <c r="AY27" s="283"/>
      <c r="AZ27" s="3"/>
      <c r="BA27" s="3"/>
      <c r="BB27" s="3"/>
      <c r="BC27" s="3"/>
      <c r="BD27" s="3"/>
      <c r="BE27" s="3"/>
      <c r="BF27" s="3"/>
      <c r="BG27" s="3"/>
      <c r="BH27" s="3"/>
      <c r="BK27" s="3"/>
      <c r="BL27" s="3"/>
      <c r="BM27" s="280"/>
      <c r="BN27" s="280"/>
      <c r="BO27" s="285"/>
      <c r="BP27" s="3"/>
      <c r="BQ27" s="3"/>
      <c r="BR27" s="3"/>
      <c r="BS27" s="3"/>
      <c r="BT27" s="3"/>
      <c r="BU27" s="3"/>
      <c r="BV27" s="3"/>
      <c r="BW27" s="3"/>
      <c r="BX27" s="3"/>
      <c r="BY27" s="283"/>
      <c r="CA27" s="337"/>
      <c r="CB27" s="285"/>
      <c r="CC27" s="283"/>
      <c r="CD27" s="3"/>
      <c r="CE27" s="3"/>
      <c r="CF27" s="3"/>
      <c r="CG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15.75" customHeight="1">
      <c r="A28" s="3"/>
      <c r="B28" s="3"/>
      <c r="C28" s="3"/>
      <c r="D28" s="3"/>
      <c r="E28" s="3"/>
      <c r="H28" s="275"/>
      <c r="I28" s="276"/>
      <c r="J28" s="280"/>
      <c r="K28" s="280"/>
      <c r="L28" s="276"/>
      <c r="M28" s="3"/>
      <c r="N28" s="3"/>
      <c r="O28" s="3"/>
      <c r="P28" s="3"/>
      <c r="Q28" s="27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V28" s="3"/>
      <c r="AW28" s="3"/>
      <c r="AX28" s="283"/>
      <c r="AY28" s="283"/>
      <c r="AZ28" s="3"/>
      <c r="BA28" s="3"/>
      <c r="BB28" s="3"/>
      <c r="BC28" s="3"/>
      <c r="BD28" s="3"/>
      <c r="BE28" s="3"/>
      <c r="BF28" s="3"/>
      <c r="BG28" s="3"/>
      <c r="BH28" s="3"/>
      <c r="BK28" s="3"/>
      <c r="BL28" s="3"/>
      <c r="BM28" s="280"/>
      <c r="BN28" s="280"/>
      <c r="BO28" s="285"/>
      <c r="BP28" s="3"/>
      <c r="BQ28" s="3"/>
      <c r="BR28" s="3"/>
      <c r="BS28" s="3"/>
      <c r="BT28" s="3"/>
      <c r="BU28" s="3"/>
      <c r="BV28" s="3"/>
      <c r="BW28" s="3"/>
      <c r="BX28" s="3"/>
      <c r="BY28" s="283"/>
      <c r="CA28" s="337"/>
      <c r="CB28" s="285"/>
      <c r="CC28" s="283"/>
      <c r="CD28" s="3"/>
      <c r="CE28" s="3"/>
      <c r="CF28" s="3"/>
      <c r="CG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ht="15.75" customHeight="1">
      <c r="A29" s="3"/>
      <c r="B29" s="3"/>
      <c r="C29" s="3"/>
      <c r="D29" s="3"/>
      <c r="E29" s="3"/>
      <c r="H29" s="275"/>
      <c r="I29" s="276"/>
      <c r="J29" s="280"/>
      <c r="K29" s="280"/>
      <c r="L29" s="276"/>
      <c r="M29" s="3"/>
      <c r="N29" s="3"/>
      <c r="O29" s="3"/>
      <c r="P29" s="3"/>
      <c r="Q29" s="27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83"/>
      <c r="AY29" s="28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80"/>
      <c r="BN29" s="280"/>
      <c r="BO29" s="285"/>
      <c r="BP29" s="3"/>
      <c r="BQ29" s="3"/>
      <c r="BR29" s="3"/>
      <c r="BS29" s="3"/>
      <c r="BT29" s="3"/>
      <c r="BU29" s="3"/>
      <c r="BV29" s="3"/>
      <c r="BW29" s="3"/>
      <c r="BX29" s="3"/>
      <c r="BY29" s="283"/>
      <c r="CA29" s="337"/>
      <c r="CB29" s="285"/>
      <c r="CC29" s="283"/>
      <c r="CD29" s="3"/>
      <c r="CE29" s="3"/>
      <c r="CF29" s="3"/>
      <c r="CG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1:114" ht="15.75" customHeight="1">
      <c r="A30" s="3"/>
      <c r="B30" s="3"/>
      <c r="D30" s="280"/>
      <c r="E30" s="3"/>
      <c r="G30" s="3"/>
      <c r="H30" s="3"/>
      <c r="I30" s="276"/>
      <c r="J30" s="280"/>
      <c r="K30" s="280"/>
      <c r="L30" s="276"/>
      <c r="M30" s="3"/>
      <c r="N30" s="3"/>
      <c r="O30" s="3"/>
      <c r="P30" s="3"/>
      <c r="Q30" s="27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283"/>
      <c r="AY30" s="28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0"/>
      <c r="BN30" s="280"/>
      <c r="BO30" s="285"/>
      <c r="BP30" s="3"/>
      <c r="BQ30" s="3"/>
      <c r="BR30" s="3"/>
      <c r="BS30" s="3"/>
      <c r="BT30" s="3"/>
      <c r="BU30" s="3"/>
      <c r="BV30" s="3"/>
      <c r="BW30" s="3"/>
      <c r="BX30" s="3"/>
      <c r="BY30" s="283"/>
      <c r="CA30" s="337"/>
      <c r="CB30" s="285"/>
      <c r="CC30" s="283"/>
      <c r="CD30" s="3"/>
      <c r="CE30" s="3"/>
      <c r="CF30" s="3"/>
      <c r="CG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1:114" ht="15.75" customHeight="1">
      <c r="A31" s="3"/>
      <c r="B31" s="3"/>
      <c r="C31" s="3"/>
      <c r="D31" s="280"/>
      <c r="E31" s="3"/>
      <c r="F31" s="3"/>
      <c r="G31" s="3"/>
      <c r="H31" s="286"/>
      <c r="I31" s="3"/>
      <c r="J31" s="275"/>
      <c r="K31" s="286"/>
      <c r="L31" s="27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83"/>
      <c r="AY31" s="28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283"/>
      <c r="BZ31" s="4"/>
      <c r="CA31" s="283"/>
      <c r="CB31" s="285"/>
      <c r="CC31" s="283"/>
      <c r="CD31" s="3"/>
      <c r="CE31" s="3"/>
      <c r="CF31" s="3"/>
      <c r="CG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1:114" ht="15.75" customHeight="1">
      <c r="A32" s="3"/>
      <c r="B32" s="3"/>
      <c r="C32" s="3"/>
      <c r="D32" s="3"/>
      <c r="E32" s="3"/>
      <c r="F32" s="3"/>
      <c r="G32" s="3"/>
      <c r="H32" s="3"/>
      <c r="I32" s="3"/>
      <c r="J32" s="275"/>
      <c r="K32" s="286"/>
      <c r="L32" s="27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83"/>
      <c r="AY32" s="28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3"/>
      <c r="CB32" s="285"/>
      <c r="CC32" s="28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1:114" ht="15.75" customHeight="1">
      <c r="A33" s="3"/>
      <c r="B33" s="3"/>
      <c r="C33" s="3"/>
      <c r="D33" s="3"/>
      <c r="E33" s="3"/>
      <c r="F33" s="3"/>
      <c r="G33" s="3"/>
      <c r="H33" s="3"/>
      <c r="I33" s="3"/>
      <c r="J33" s="275"/>
      <c r="K33" s="27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283"/>
      <c r="AY33" s="28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3"/>
      <c r="CB33" s="285"/>
      <c r="CC33" s="28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1:114" ht="15.75" customHeight="1">
      <c r="A34" s="3"/>
      <c r="B34" s="3"/>
      <c r="C34" s="3"/>
      <c r="D34" s="3"/>
      <c r="E34" s="3"/>
      <c r="F34" s="3"/>
      <c r="G34" s="3"/>
      <c r="H34" s="3"/>
      <c r="I34" s="3"/>
      <c r="J34" s="275"/>
      <c r="K34" s="27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83"/>
      <c r="AY34" s="28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3"/>
      <c r="CB34" s="285"/>
      <c r="CC34" s="28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1:114" ht="15.75" customHeight="1">
      <c r="A35" s="3"/>
      <c r="B35" s="3"/>
      <c r="C35" s="3"/>
      <c r="D35" s="3"/>
      <c r="E35" s="3"/>
      <c r="F35" s="3"/>
      <c r="G35" s="3"/>
      <c r="H35" s="3"/>
      <c r="I35" s="3"/>
      <c r="J35" s="275"/>
      <c r="K35" s="27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3"/>
      <c r="CB35" s="285"/>
      <c r="CC35" s="28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1:114" ht="15.75" customHeight="1">
      <c r="A36" s="3"/>
      <c r="B36" s="3"/>
      <c r="C36" s="3"/>
      <c r="D36" s="3"/>
      <c r="E36" s="3"/>
      <c r="F36" s="3"/>
      <c r="G36" s="3"/>
      <c r="H36" s="3"/>
      <c r="I36" s="3"/>
      <c r="J36" s="275"/>
      <c r="K36" s="27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3"/>
      <c r="CB36" s="285"/>
      <c r="CC36" s="28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1:114" ht="15.75" customHeight="1">
      <c r="A37" s="3"/>
      <c r="B37" s="3"/>
      <c r="C37" s="3"/>
      <c r="D37" s="3"/>
      <c r="E37" s="3"/>
      <c r="F37" s="3"/>
      <c r="G37" s="3"/>
      <c r="H37" s="3"/>
      <c r="I37" s="3"/>
      <c r="J37" s="275"/>
      <c r="K37" s="27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3"/>
      <c r="CB37" s="285"/>
      <c r="CC37" s="28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 ht="15.75" customHeight="1">
      <c r="A38" s="3"/>
      <c r="B38" s="3"/>
      <c r="C38" s="3"/>
      <c r="D38" s="3"/>
      <c r="E38" s="3"/>
      <c r="F38" s="3"/>
      <c r="G38" s="3"/>
      <c r="H38" s="3"/>
      <c r="I38" s="3"/>
      <c r="J38" s="275"/>
      <c r="K38" s="27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3"/>
      <c r="CB38" s="285"/>
      <c r="CC38" s="28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 ht="15.75" customHeight="1">
      <c r="A39" s="3"/>
      <c r="B39" s="3"/>
      <c r="C39" s="3"/>
      <c r="D39" s="3"/>
      <c r="E39" s="3"/>
      <c r="F39" s="3"/>
      <c r="G39" s="3"/>
      <c r="H39" s="3"/>
      <c r="I39" s="3"/>
      <c r="J39" s="275"/>
      <c r="K39" s="27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ht="15.75" customHeight="1">
      <c r="A40" s="3"/>
      <c r="B40" s="3"/>
      <c r="C40" s="3"/>
      <c r="D40" s="3"/>
      <c r="E40" s="3"/>
      <c r="F40" s="3"/>
      <c r="G40" s="3"/>
      <c r="H40" s="3"/>
      <c r="I40" s="3"/>
      <c r="J40" s="275"/>
      <c r="K40" s="27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7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7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7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7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7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27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14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7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7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27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4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1:114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7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4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1:114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27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4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1:114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27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4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1:114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27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4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1:11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27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4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1:114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27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4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1:114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27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4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1:114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27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4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1:114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27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4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1:114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27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4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1:114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27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4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1:114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27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4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1:114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27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4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1:114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27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4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1:11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27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4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1:114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27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4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1:114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27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4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1:114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27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4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1:114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27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4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1:114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27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4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1:114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27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4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1:114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27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4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1:114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27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4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1:114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27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4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1:11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27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4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1:114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27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4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1:114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27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4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1:114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27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4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1:114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4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1:114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4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1:114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4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1:114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4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1:114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4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1:114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4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1:11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4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1:114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4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1:114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4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1:114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4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1:114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4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1:114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4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1:114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1:114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1:114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1:114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1:11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1:114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1:114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1:114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1:114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1:114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1:114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4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1:114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4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1:114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4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1:114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4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1:11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1:114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1:114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1:114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4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1:114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4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1:114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4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1:114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4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1:114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4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1:114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4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1:114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1: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1:114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1:114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1:114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4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1:114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4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1:114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4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1:114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4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1:114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4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1:114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4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1:114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4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1:11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4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1:114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1:114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1:114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1:114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1:114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4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1:114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4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1:114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4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1:114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4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1:114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4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1:11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4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1:114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4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1:114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4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1:114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4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1:114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4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1:114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4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1:114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4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1:114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4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1:114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4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1:114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4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1:11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4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1:114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4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1:114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4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1:114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4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1:114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4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1:114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4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1:114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4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1:114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4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1:114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4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1:114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4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1:11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4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1:114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4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1:114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4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1:114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4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1:114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4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1:114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4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1:114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4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1:114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4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1:114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4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1:114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4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1:11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4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1:114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4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1:114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4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1:114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4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1:114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4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1:114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4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1:114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4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1:114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4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1:114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4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1:114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4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1:11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4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1:114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4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1:114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4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1:114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4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1:114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4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1:114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4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1:114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4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1:114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4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1:114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4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1:114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4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1:11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4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1:114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4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1:114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4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1:114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4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1:114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4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1:114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4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1:114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4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1:114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4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1:114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4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4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4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4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4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4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4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4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4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4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4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4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4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4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4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4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4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4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4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4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4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4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4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4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4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4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4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4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15.75" customHeight="1">
      <c r="CW220" s="287"/>
      <c r="CX220" s="287"/>
    </row>
    <row r="221" spans="1:114" ht="15.75" customHeight="1">
      <c r="CW221" s="287"/>
      <c r="CX221" s="287"/>
    </row>
    <row r="222" spans="1:114" ht="15.75" customHeight="1">
      <c r="CW222" s="287"/>
      <c r="CX222" s="287"/>
    </row>
    <row r="223" spans="1:114" ht="15.75" customHeight="1">
      <c r="CW223" s="287"/>
      <c r="CX223" s="287"/>
    </row>
    <row r="224" spans="1:114" ht="15.75" customHeight="1">
      <c r="CW224" s="287"/>
      <c r="CX224" s="287"/>
    </row>
    <row r="225" spans="101:102" ht="15.75" customHeight="1">
      <c r="CW225" s="287"/>
      <c r="CX225" s="287"/>
    </row>
    <row r="226" spans="101:102" ht="15.75" customHeight="1">
      <c r="CW226" s="287"/>
      <c r="CX226" s="287"/>
    </row>
    <row r="227" spans="101:102" ht="15.75" customHeight="1">
      <c r="CW227" s="287"/>
      <c r="CX227" s="287"/>
    </row>
    <row r="228" spans="101:102" ht="15.75" customHeight="1">
      <c r="CW228" s="287"/>
      <c r="CX228" s="287"/>
    </row>
    <row r="229" spans="101:102" ht="15.75" customHeight="1">
      <c r="CW229" s="287"/>
      <c r="CX229" s="287"/>
    </row>
    <row r="230" spans="101:102" ht="15.75" customHeight="1">
      <c r="CW230" s="287"/>
      <c r="CX230" s="287"/>
    </row>
    <row r="231" spans="101:102" ht="13.2">
      <c r="CW231" s="287"/>
      <c r="CX231" s="287"/>
    </row>
    <row r="232" spans="101:102" ht="13.2">
      <c r="CW232" s="287"/>
      <c r="CX232" s="287"/>
    </row>
    <row r="233" spans="101:102" ht="13.2">
      <c r="CW233" s="287"/>
      <c r="CX233" s="287"/>
    </row>
    <row r="234" spans="101:102" ht="13.2">
      <c r="CW234" s="287"/>
      <c r="CX234" s="287"/>
    </row>
    <row r="235" spans="101:102" ht="13.2">
      <c r="CW235" s="287"/>
      <c r="CX235" s="287"/>
    </row>
    <row r="236" spans="101:102" ht="13.2">
      <c r="CW236" s="287"/>
      <c r="CX236" s="287"/>
    </row>
    <row r="237" spans="101:102" ht="13.2">
      <c r="CW237" s="287"/>
      <c r="CX237" s="287"/>
    </row>
    <row r="238" spans="101:102" ht="13.2">
      <c r="CW238" s="287"/>
      <c r="CX238" s="287"/>
    </row>
    <row r="239" spans="101:102" ht="13.2">
      <c r="CW239" s="287"/>
      <c r="CX239" s="287"/>
    </row>
    <row r="240" spans="101:102" ht="13.2">
      <c r="CW240" s="287"/>
      <c r="CX240" s="287"/>
    </row>
    <row r="241" spans="101:102" ht="13.2">
      <c r="CW241" s="287"/>
      <c r="CX241" s="287"/>
    </row>
    <row r="242" spans="101:102" ht="13.2">
      <c r="CW242" s="287"/>
      <c r="CX242" s="287"/>
    </row>
    <row r="243" spans="101:102" ht="13.2">
      <c r="CW243" s="287"/>
      <c r="CX243" s="287"/>
    </row>
    <row r="244" spans="101:102" ht="13.2">
      <c r="CW244" s="287"/>
      <c r="CX244" s="287"/>
    </row>
    <row r="245" spans="101:102" ht="13.2">
      <c r="CW245" s="287"/>
      <c r="CX245" s="287"/>
    </row>
    <row r="246" spans="101:102" ht="13.2">
      <c r="CW246" s="287"/>
      <c r="CX246" s="287"/>
    </row>
    <row r="247" spans="101:102" ht="13.2">
      <c r="CW247" s="287"/>
      <c r="CX247" s="287"/>
    </row>
    <row r="248" spans="101:102" ht="13.2">
      <c r="CW248" s="287"/>
      <c r="CX248" s="287"/>
    </row>
    <row r="249" spans="101:102" ht="13.2">
      <c r="CW249" s="287"/>
      <c r="CX249" s="287"/>
    </row>
    <row r="250" spans="101:102" ht="13.2">
      <c r="CW250" s="287"/>
      <c r="CX250" s="287"/>
    </row>
    <row r="251" spans="101:102" ht="13.2">
      <c r="CW251" s="287"/>
      <c r="CX251" s="287"/>
    </row>
    <row r="252" spans="101:102" ht="13.2">
      <c r="CW252" s="287"/>
      <c r="CX252" s="287"/>
    </row>
    <row r="253" spans="101:102" ht="13.2">
      <c r="CW253" s="287"/>
      <c r="CX253" s="287"/>
    </row>
    <row r="254" spans="101:102" ht="13.2">
      <c r="CW254" s="287"/>
      <c r="CX254" s="287"/>
    </row>
    <row r="255" spans="101:102" ht="13.2">
      <c r="CW255" s="287"/>
      <c r="CX255" s="287"/>
    </row>
    <row r="256" spans="101:102" ht="13.2">
      <c r="CW256" s="287"/>
      <c r="CX256" s="287"/>
    </row>
    <row r="257" spans="101:102" ht="13.2">
      <c r="CW257" s="287"/>
      <c r="CX257" s="287"/>
    </row>
    <row r="258" spans="101:102" ht="13.2">
      <c r="CW258" s="287"/>
      <c r="CX258" s="287"/>
    </row>
    <row r="259" spans="101:102" ht="13.2">
      <c r="CW259" s="287"/>
      <c r="CX259" s="287"/>
    </row>
    <row r="260" spans="101:102" ht="13.2">
      <c r="CW260" s="287"/>
      <c r="CX260" s="287"/>
    </row>
    <row r="261" spans="101:102" ht="13.2">
      <c r="CW261" s="287"/>
      <c r="CX261" s="287"/>
    </row>
    <row r="262" spans="101:102" ht="13.2">
      <c r="CW262" s="287"/>
      <c r="CX262" s="287"/>
    </row>
    <row r="263" spans="101:102" ht="13.2">
      <c r="CW263" s="287"/>
      <c r="CX263" s="287"/>
    </row>
    <row r="264" spans="101:102" ht="13.2">
      <c r="CW264" s="287"/>
      <c r="CX264" s="287"/>
    </row>
    <row r="265" spans="101:102" ht="13.2">
      <c r="CW265" s="287"/>
      <c r="CX265" s="287"/>
    </row>
    <row r="266" spans="101:102" ht="13.2">
      <c r="CW266" s="287"/>
      <c r="CX266" s="287"/>
    </row>
    <row r="267" spans="101:102" ht="13.2">
      <c r="CW267" s="287"/>
      <c r="CX267" s="287"/>
    </row>
    <row r="268" spans="101:102" ht="13.2">
      <c r="CW268" s="287"/>
      <c r="CX268" s="287"/>
    </row>
    <row r="269" spans="101:102" ht="13.2">
      <c r="CW269" s="287"/>
      <c r="CX269" s="287"/>
    </row>
    <row r="270" spans="101:102" ht="13.2">
      <c r="CW270" s="287"/>
      <c r="CX270" s="287"/>
    </row>
    <row r="271" spans="101:102" ht="13.2">
      <c r="CW271" s="287"/>
      <c r="CX271" s="287"/>
    </row>
    <row r="272" spans="101:102" ht="13.2">
      <c r="CW272" s="287"/>
      <c r="CX272" s="287"/>
    </row>
    <row r="273" spans="101:102" ht="13.2">
      <c r="CW273" s="287"/>
      <c r="CX273" s="287"/>
    </row>
    <row r="274" spans="101:102" ht="13.2">
      <c r="CW274" s="287"/>
      <c r="CX274" s="287"/>
    </row>
    <row r="275" spans="101:102" ht="13.2">
      <c r="CW275" s="287"/>
      <c r="CX275" s="287"/>
    </row>
    <row r="276" spans="101:102" ht="13.2">
      <c r="CW276" s="287"/>
      <c r="CX276" s="287"/>
    </row>
    <row r="277" spans="101:102" ht="13.2">
      <c r="CW277" s="287"/>
      <c r="CX277" s="287"/>
    </row>
    <row r="278" spans="101:102" ht="13.2">
      <c r="CW278" s="287"/>
      <c r="CX278" s="287"/>
    </row>
    <row r="279" spans="101:102" ht="13.2">
      <c r="CW279" s="287"/>
      <c r="CX279" s="287"/>
    </row>
    <row r="280" spans="101:102" ht="13.2">
      <c r="CW280" s="287"/>
      <c r="CX280" s="287"/>
    </row>
    <row r="281" spans="101:102" ht="13.2">
      <c r="CW281" s="287"/>
      <c r="CX281" s="287"/>
    </row>
    <row r="282" spans="101:102" ht="13.2">
      <c r="CW282" s="287"/>
      <c r="CX282" s="287"/>
    </row>
    <row r="283" spans="101:102" ht="13.2">
      <c r="CW283" s="287"/>
      <c r="CX283" s="287"/>
    </row>
    <row r="284" spans="101:102" ht="13.2">
      <c r="CW284" s="287"/>
      <c r="CX284" s="287"/>
    </row>
    <row r="285" spans="101:102" ht="13.2">
      <c r="CW285" s="287"/>
      <c r="CX285" s="287"/>
    </row>
    <row r="286" spans="101:102" ht="13.2">
      <c r="CW286" s="287"/>
      <c r="CX286" s="287"/>
    </row>
    <row r="287" spans="101:102" ht="13.2">
      <c r="CW287" s="287"/>
      <c r="CX287" s="287"/>
    </row>
    <row r="288" spans="101:102" ht="13.2">
      <c r="CW288" s="287"/>
      <c r="CX288" s="287"/>
    </row>
    <row r="289" spans="101:102" ht="13.2">
      <c r="CW289" s="287"/>
      <c r="CX289" s="287"/>
    </row>
    <row r="290" spans="101:102" ht="13.2">
      <c r="CW290" s="287"/>
      <c r="CX290" s="287"/>
    </row>
    <row r="291" spans="101:102" ht="13.2">
      <c r="CW291" s="287"/>
      <c r="CX291" s="287"/>
    </row>
    <row r="292" spans="101:102" ht="13.2">
      <c r="CW292" s="287"/>
      <c r="CX292" s="287"/>
    </row>
    <row r="293" spans="101:102" ht="13.2">
      <c r="CW293" s="287"/>
      <c r="CX293" s="287"/>
    </row>
    <row r="294" spans="101:102" ht="13.2">
      <c r="CW294" s="287"/>
      <c r="CX294" s="287"/>
    </row>
    <row r="295" spans="101:102" ht="13.2">
      <c r="CW295" s="287"/>
      <c r="CX295" s="287"/>
    </row>
    <row r="296" spans="101:102" ht="13.2">
      <c r="CW296" s="287"/>
      <c r="CX296" s="287"/>
    </row>
    <row r="297" spans="101:102" ht="13.2">
      <c r="CW297" s="287"/>
      <c r="CX297" s="287"/>
    </row>
    <row r="298" spans="101:102" ht="13.2">
      <c r="CW298" s="287"/>
      <c r="CX298" s="287"/>
    </row>
    <row r="299" spans="101:102" ht="13.2">
      <c r="CW299" s="287"/>
      <c r="CX299" s="287"/>
    </row>
    <row r="300" spans="101:102" ht="13.2">
      <c r="CW300" s="287"/>
      <c r="CX300" s="287"/>
    </row>
    <row r="301" spans="101:102" ht="13.2">
      <c r="CW301" s="287"/>
      <c r="CX301" s="287"/>
    </row>
    <row r="302" spans="101:102" ht="13.2">
      <c r="CW302" s="287"/>
      <c r="CX302" s="287"/>
    </row>
    <row r="303" spans="101:102" ht="13.2">
      <c r="CW303" s="287"/>
      <c r="CX303" s="287"/>
    </row>
    <row r="304" spans="101:102" ht="13.2">
      <c r="CW304" s="287"/>
      <c r="CX304" s="287"/>
    </row>
    <row r="305" spans="101:102" ht="13.2">
      <c r="CW305" s="287"/>
      <c r="CX305" s="287"/>
    </row>
    <row r="306" spans="101:102" ht="13.2">
      <c r="CW306" s="287"/>
      <c r="CX306" s="287"/>
    </row>
    <row r="307" spans="101:102" ht="13.2">
      <c r="CW307" s="287"/>
      <c r="CX307" s="287"/>
    </row>
    <row r="308" spans="101:102" ht="13.2">
      <c r="CW308" s="287"/>
      <c r="CX308" s="287"/>
    </row>
    <row r="309" spans="101:102" ht="13.2">
      <c r="CW309" s="287"/>
      <c r="CX309" s="287"/>
    </row>
    <row r="310" spans="101:102" ht="13.2">
      <c r="CW310" s="287"/>
      <c r="CX310" s="287"/>
    </row>
    <row r="311" spans="101:102" ht="13.2">
      <c r="CW311" s="287"/>
      <c r="CX311" s="287"/>
    </row>
    <row r="312" spans="101:102" ht="13.2">
      <c r="CW312" s="287"/>
      <c r="CX312" s="287"/>
    </row>
    <row r="313" spans="101:102" ht="13.2">
      <c r="CW313" s="287"/>
      <c r="CX313" s="287"/>
    </row>
    <row r="314" spans="101:102" ht="13.2">
      <c r="CW314" s="287"/>
      <c r="CX314" s="287"/>
    </row>
    <row r="315" spans="101:102" ht="13.2">
      <c r="CW315" s="287"/>
      <c r="CX315" s="287"/>
    </row>
    <row r="316" spans="101:102" ht="13.2">
      <c r="CW316" s="287"/>
      <c r="CX316" s="287"/>
    </row>
    <row r="317" spans="101:102" ht="13.2">
      <c r="CW317" s="287"/>
      <c r="CX317" s="287"/>
    </row>
    <row r="318" spans="101:102" ht="13.2">
      <c r="CW318" s="287"/>
      <c r="CX318" s="287"/>
    </row>
    <row r="319" spans="101:102" ht="13.2">
      <c r="CW319" s="287"/>
      <c r="CX319" s="287"/>
    </row>
    <row r="320" spans="101:102" ht="13.2">
      <c r="CW320" s="287"/>
      <c r="CX320" s="287"/>
    </row>
    <row r="321" spans="101:102" ht="13.2">
      <c r="CW321" s="287"/>
      <c r="CX321" s="287"/>
    </row>
    <row r="322" spans="101:102" ht="13.2">
      <c r="CW322" s="287"/>
      <c r="CX322" s="287"/>
    </row>
    <row r="323" spans="101:102" ht="13.2">
      <c r="CW323" s="287"/>
      <c r="CX323" s="287"/>
    </row>
    <row r="324" spans="101:102" ht="13.2">
      <c r="CW324" s="287"/>
      <c r="CX324" s="287"/>
    </row>
    <row r="325" spans="101:102" ht="13.2">
      <c r="CW325" s="287"/>
      <c r="CX325" s="287"/>
    </row>
    <row r="326" spans="101:102" ht="13.2">
      <c r="CW326" s="287"/>
      <c r="CX326" s="287"/>
    </row>
    <row r="327" spans="101:102" ht="13.2">
      <c r="CW327" s="287"/>
      <c r="CX327" s="287"/>
    </row>
    <row r="328" spans="101:102" ht="13.2">
      <c r="CW328" s="287"/>
      <c r="CX328" s="287"/>
    </row>
    <row r="329" spans="101:102" ht="13.2">
      <c r="CW329" s="287"/>
      <c r="CX329" s="287"/>
    </row>
    <row r="330" spans="101:102" ht="13.2">
      <c r="CW330" s="287"/>
      <c r="CX330" s="287"/>
    </row>
    <row r="331" spans="101:102" ht="13.2">
      <c r="CW331" s="287"/>
      <c r="CX331" s="287"/>
    </row>
    <row r="332" spans="101:102" ht="13.2">
      <c r="CW332" s="287"/>
      <c r="CX332" s="287"/>
    </row>
    <row r="333" spans="101:102" ht="13.2">
      <c r="CW333" s="287"/>
      <c r="CX333" s="287"/>
    </row>
    <row r="334" spans="101:102" ht="13.2">
      <c r="CW334" s="287"/>
      <c r="CX334" s="287"/>
    </row>
    <row r="335" spans="101:102" ht="13.2">
      <c r="CW335" s="287"/>
      <c r="CX335" s="287"/>
    </row>
    <row r="336" spans="101:102" ht="13.2">
      <c r="CW336" s="287"/>
      <c r="CX336" s="287"/>
    </row>
    <row r="337" spans="101:102" ht="13.2">
      <c r="CW337" s="287"/>
      <c r="CX337" s="287"/>
    </row>
    <row r="338" spans="101:102" ht="13.2">
      <c r="CW338" s="287"/>
      <c r="CX338" s="287"/>
    </row>
    <row r="339" spans="101:102" ht="13.2">
      <c r="CW339" s="287"/>
      <c r="CX339" s="287"/>
    </row>
    <row r="340" spans="101:102" ht="13.2">
      <c r="CW340" s="287"/>
      <c r="CX340" s="287"/>
    </row>
    <row r="341" spans="101:102" ht="13.2">
      <c r="CW341" s="287"/>
      <c r="CX341" s="287"/>
    </row>
    <row r="342" spans="101:102" ht="13.2">
      <c r="CW342" s="287"/>
      <c r="CX342" s="287"/>
    </row>
    <row r="343" spans="101:102" ht="13.2">
      <c r="CW343" s="287"/>
      <c r="CX343" s="287"/>
    </row>
    <row r="344" spans="101:102" ht="13.2">
      <c r="CW344" s="287"/>
      <c r="CX344" s="287"/>
    </row>
    <row r="345" spans="101:102" ht="13.2">
      <c r="CW345" s="287"/>
      <c r="CX345" s="287"/>
    </row>
    <row r="346" spans="101:102" ht="13.2">
      <c r="CW346" s="287"/>
      <c r="CX346" s="287"/>
    </row>
    <row r="347" spans="101:102" ht="13.2">
      <c r="CW347" s="287"/>
      <c r="CX347" s="287"/>
    </row>
    <row r="348" spans="101:102" ht="13.2">
      <c r="CW348" s="287"/>
      <c r="CX348" s="287"/>
    </row>
    <row r="349" spans="101:102" ht="13.2">
      <c r="CW349" s="287"/>
      <c r="CX349" s="287"/>
    </row>
    <row r="350" spans="101:102" ht="13.2">
      <c r="CW350" s="287"/>
      <c r="CX350" s="287"/>
    </row>
    <row r="351" spans="101:102" ht="13.2">
      <c r="CW351" s="287"/>
      <c r="CX351" s="287"/>
    </row>
    <row r="352" spans="101:102" ht="13.2">
      <c r="CW352" s="287"/>
      <c r="CX352" s="287"/>
    </row>
    <row r="353" spans="101:102" ht="13.2">
      <c r="CW353" s="287"/>
      <c r="CX353" s="287"/>
    </row>
    <row r="354" spans="101:102" ht="13.2">
      <c r="CW354" s="287"/>
      <c r="CX354" s="287"/>
    </row>
    <row r="355" spans="101:102" ht="13.2">
      <c r="CW355" s="287"/>
      <c r="CX355" s="287"/>
    </row>
    <row r="356" spans="101:102" ht="13.2">
      <c r="CW356" s="287"/>
      <c r="CX356" s="287"/>
    </row>
    <row r="357" spans="101:102" ht="13.2">
      <c r="CW357" s="287"/>
      <c r="CX357" s="287"/>
    </row>
    <row r="358" spans="101:102" ht="13.2">
      <c r="CW358" s="287"/>
      <c r="CX358" s="287"/>
    </row>
    <row r="359" spans="101:102" ht="13.2">
      <c r="CW359" s="287"/>
      <c r="CX359" s="287"/>
    </row>
    <row r="360" spans="101:102" ht="13.2">
      <c r="CW360" s="287"/>
      <c r="CX360" s="287"/>
    </row>
    <row r="361" spans="101:102" ht="13.2">
      <c r="CW361" s="287"/>
      <c r="CX361" s="287"/>
    </row>
    <row r="362" spans="101:102" ht="13.2">
      <c r="CW362" s="287"/>
      <c r="CX362" s="287"/>
    </row>
    <row r="363" spans="101:102" ht="13.2">
      <c r="CW363" s="287"/>
      <c r="CX363" s="287"/>
    </row>
    <row r="364" spans="101:102" ht="13.2">
      <c r="CW364" s="287"/>
      <c r="CX364" s="287"/>
    </row>
    <row r="365" spans="101:102" ht="13.2">
      <c r="CW365" s="287"/>
      <c r="CX365" s="287"/>
    </row>
    <row r="366" spans="101:102" ht="13.2">
      <c r="CW366" s="287"/>
      <c r="CX366" s="287"/>
    </row>
    <row r="367" spans="101:102" ht="13.2">
      <c r="CW367" s="287"/>
      <c r="CX367" s="287"/>
    </row>
    <row r="368" spans="101:102" ht="13.2">
      <c r="CW368" s="287"/>
      <c r="CX368" s="287"/>
    </row>
    <row r="369" spans="101:102" ht="13.2">
      <c r="CW369" s="287"/>
      <c r="CX369" s="287"/>
    </row>
    <row r="370" spans="101:102" ht="13.2">
      <c r="CW370" s="287"/>
      <c r="CX370" s="287"/>
    </row>
    <row r="371" spans="101:102" ht="13.2">
      <c r="CW371" s="287"/>
      <c r="CX371" s="287"/>
    </row>
    <row r="372" spans="101:102" ht="13.2">
      <c r="CW372" s="287"/>
      <c r="CX372" s="287"/>
    </row>
    <row r="373" spans="101:102" ht="13.2">
      <c r="CW373" s="287"/>
      <c r="CX373" s="287"/>
    </row>
    <row r="374" spans="101:102" ht="13.2">
      <c r="CW374" s="287"/>
      <c r="CX374" s="287"/>
    </row>
    <row r="375" spans="101:102" ht="13.2">
      <c r="CW375" s="287"/>
      <c r="CX375" s="287"/>
    </row>
    <row r="376" spans="101:102" ht="13.2">
      <c r="CW376" s="287"/>
      <c r="CX376" s="287"/>
    </row>
    <row r="377" spans="101:102" ht="13.2">
      <c r="CW377" s="287"/>
      <c r="CX377" s="287"/>
    </row>
    <row r="378" spans="101:102" ht="13.2">
      <c r="CW378" s="287"/>
      <c r="CX378" s="287"/>
    </row>
    <row r="379" spans="101:102" ht="13.2">
      <c r="CW379" s="287"/>
      <c r="CX379" s="287"/>
    </row>
    <row r="380" spans="101:102" ht="13.2">
      <c r="CW380" s="287"/>
      <c r="CX380" s="287"/>
    </row>
    <row r="381" spans="101:102" ht="13.2">
      <c r="CW381" s="287"/>
      <c r="CX381" s="287"/>
    </row>
    <row r="382" spans="101:102" ht="13.2">
      <c r="CW382" s="287"/>
      <c r="CX382" s="287"/>
    </row>
    <row r="383" spans="101:102" ht="13.2">
      <c r="CW383" s="287"/>
      <c r="CX383" s="287"/>
    </row>
    <row r="384" spans="101:102" ht="13.2">
      <c r="CW384" s="287"/>
      <c r="CX384" s="287"/>
    </row>
    <row r="385" spans="101:102" ht="13.2">
      <c r="CW385" s="287"/>
      <c r="CX385" s="287"/>
    </row>
    <row r="386" spans="101:102" ht="13.2">
      <c r="CW386" s="287"/>
      <c r="CX386" s="287"/>
    </row>
    <row r="387" spans="101:102" ht="13.2">
      <c r="CW387" s="287"/>
      <c r="CX387" s="287"/>
    </row>
    <row r="388" spans="101:102" ht="13.2">
      <c r="CW388" s="287"/>
      <c r="CX388" s="287"/>
    </row>
    <row r="389" spans="101:102" ht="13.2">
      <c r="CW389" s="287"/>
      <c r="CX389" s="287"/>
    </row>
    <row r="390" spans="101:102" ht="13.2">
      <c r="CW390" s="287"/>
      <c r="CX390" s="287"/>
    </row>
    <row r="391" spans="101:102" ht="13.2">
      <c r="CW391" s="287"/>
      <c r="CX391" s="287"/>
    </row>
    <row r="392" spans="101:102" ht="13.2">
      <c r="CW392" s="287"/>
      <c r="CX392" s="287"/>
    </row>
    <row r="393" spans="101:102" ht="13.2">
      <c r="CW393" s="287"/>
      <c r="CX393" s="287"/>
    </row>
    <row r="394" spans="101:102" ht="13.2">
      <c r="CW394" s="287"/>
      <c r="CX394" s="287"/>
    </row>
    <row r="395" spans="101:102" ht="13.2">
      <c r="CW395" s="287"/>
      <c r="CX395" s="287"/>
    </row>
    <row r="396" spans="101:102" ht="13.2">
      <c r="CW396" s="287"/>
      <c r="CX396" s="287"/>
    </row>
    <row r="397" spans="101:102" ht="13.2">
      <c r="CW397" s="287"/>
      <c r="CX397" s="287"/>
    </row>
    <row r="398" spans="101:102" ht="13.2">
      <c r="CW398" s="287"/>
      <c r="CX398" s="287"/>
    </row>
    <row r="399" spans="101:102" ht="13.2">
      <c r="CW399" s="287"/>
      <c r="CX399" s="287"/>
    </row>
    <row r="400" spans="101:102" ht="13.2">
      <c r="CW400" s="287"/>
      <c r="CX400" s="287"/>
    </row>
    <row r="401" spans="101:102" ht="13.2">
      <c r="CW401" s="287"/>
      <c r="CX401" s="287"/>
    </row>
    <row r="402" spans="101:102" ht="13.2">
      <c r="CW402" s="287"/>
      <c r="CX402" s="287"/>
    </row>
    <row r="403" spans="101:102" ht="13.2">
      <c r="CW403" s="287"/>
      <c r="CX403" s="287"/>
    </row>
    <row r="404" spans="101:102" ht="13.2">
      <c r="CW404" s="287"/>
      <c r="CX404" s="287"/>
    </row>
    <row r="405" spans="101:102" ht="13.2">
      <c r="CW405" s="287"/>
      <c r="CX405" s="287"/>
    </row>
    <row r="406" spans="101:102" ht="13.2">
      <c r="CW406" s="287"/>
      <c r="CX406" s="287"/>
    </row>
    <row r="407" spans="101:102" ht="13.2">
      <c r="CW407" s="287"/>
      <c r="CX407" s="287"/>
    </row>
    <row r="408" spans="101:102" ht="13.2">
      <c r="CW408" s="287"/>
      <c r="CX408" s="287"/>
    </row>
    <row r="409" spans="101:102" ht="13.2">
      <c r="CW409" s="287"/>
      <c r="CX409" s="287"/>
    </row>
    <row r="410" spans="101:102" ht="13.2">
      <c r="CW410" s="287"/>
      <c r="CX410" s="287"/>
    </row>
    <row r="411" spans="101:102" ht="13.2">
      <c r="CW411" s="287"/>
      <c r="CX411" s="287"/>
    </row>
    <row r="412" spans="101:102" ht="13.2">
      <c r="CW412" s="287"/>
      <c r="CX412" s="287"/>
    </row>
    <row r="413" spans="101:102" ht="13.2">
      <c r="CW413" s="287"/>
      <c r="CX413" s="287"/>
    </row>
    <row r="414" spans="101:102" ht="13.2">
      <c r="CW414" s="287"/>
      <c r="CX414" s="287"/>
    </row>
    <row r="415" spans="101:102" ht="13.2">
      <c r="CW415" s="287"/>
      <c r="CX415" s="287"/>
    </row>
    <row r="416" spans="101:102" ht="13.2">
      <c r="CW416" s="287"/>
      <c r="CX416" s="287"/>
    </row>
    <row r="417" spans="101:102" ht="13.2">
      <c r="CW417" s="287"/>
      <c r="CX417" s="287"/>
    </row>
    <row r="418" spans="101:102" ht="13.2">
      <c r="CW418" s="287"/>
      <c r="CX418" s="287"/>
    </row>
    <row r="419" spans="101:102" ht="13.2">
      <c r="CW419" s="287"/>
      <c r="CX419" s="287"/>
    </row>
    <row r="420" spans="101:102" ht="13.2">
      <c r="CW420" s="287"/>
      <c r="CX420" s="287"/>
    </row>
    <row r="421" spans="101:102" ht="13.2">
      <c r="CW421" s="287"/>
      <c r="CX421" s="287"/>
    </row>
    <row r="422" spans="101:102" ht="13.2">
      <c r="CW422" s="287"/>
      <c r="CX422" s="287"/>
    </row>
    <row r="423" spans="101:102" ht="13.2">
      <c r="CW423" s="287"/>
      <c r="CX423" s="287"/>
    </row>
    <row r="424" spans="101:102" ht="13.2">
      <c r="CW424" s="287"/>
      <c r="CX424" s="287"/>
    </row>
    <row r="425" spans="101:102" ht="13.2">
      <c r="CW425" s="287"/>
      <c r="CX425" s="287"/>
    </row>
    <row r="426" spans="101:102" ht="13.2">
      <c r="CW426" s="287"/>
      <c r="CX426" s="287"/>
    </row>
    <row r="427" spans="101:102" ht="13.2">
      <c r="CW427" s="287"/>
      <c r="CX427" s="287"/>
    </row>
    <row r="428" spans="101:102" ht="13.2">
      <c r="CW428" s="287"/>
      <c r="CX428" s="287"/>
    </row>
    <row r="429" spans="101:102" ht="13.2">
      <c r="CW429" s="287"/>
      <c r="CX429" s="287"/>
    </row>
    <row r="430" spans="101:102" ht="13.2">
      <c r="CW430" s="287"/>
      <c r="CX430" s="287"/>
    </row>
    <row r="431" spans="101:102" ht="13.2">
      <c r="CW431" s="287"/>
      <c r="CX431" s="287"/>
    </row>
    <row r="432" spans="101:102" ht="13.2">
      <c r="CW432" s="287"/>
      <c r="CX432" s="287"/>
    </row>
    <row r="433" spans="101:102" ht="13.2">
      <c r="CW433" s="287"/>
      <c r="CX433" s="287"/>
    </row>
    <row r="434" spans="101:102" ht="13.2">
      <c r="CW434" s="287"/>
      <c r="CX434" s="287"/>
    </row>
    <row r="435" spans="101:102" ht="13.2">
      <c r="CW435" s="287"/>
      <c r="CX435" s="287"/>
    </row>
    <row r="436" spans="101:102" ht="13.2">
      <c r="CW436" s="287"/>
      <c r="CX436" s="287"/>
    </row>
    <row r="437" spans="101:102" ht="13.2">
      <c r="CW437" s="287"/>
      <c r="CX437" s="287"/>
    </row>
    <row r="438" spans="101:102" ht="13.2">
      <c r="CW438" s="287"/>
      <c r="CX438" s="287"/>
    </row>
    <row r="439" spans="101:102" ht="13.2">
      <c r="CW439" s="287"/>
      <c r="CX439" s="287"/>
    </row>
    <row r="440" spans="101:102" ht="13.2">
      <c r="CW440" s="287"/>
      <c r="CX440" s="287"/>
    </row>
    <row r="441" spans="101:102" ht="13.2">
      <c r="CW441" s="287"/>
      <c r="CX441" s="287"/>
    </row>
    <row r="442" spans="101:102" ht="13.2">
      <c r="CW442" s="287"/>
      <c r="CX442" s="287"/>
    </row>
    <row r="443" spans="101:102" ht="13.2">
      <c r="CW443" s="287"/>
      <c r="CX443" s="287"/>
    </row>
    <row r="444" spans="101:102" ht="13.2">
      <c r="CW444" s="287"/>
      <c r="CX444" s="287"/>
    </row>
    <row r="445" spans="101:102" ht="13.2">
      <c r="CW445" s="287"/>
      <c r="CX445" s="287"/>
    </row>
    <row r="446" spans="101:102" ht="13.2">
      <c r="CW446" s="287"/>
      <c r="CX446" s="287"/>
    </row>
    <row r="447" spans="101:102" ht="13.2">
      <c r="CW447" s="287"/>
      <c r="CX447" s="287"/>
    </row>
    <row r="448" spans="101:102" ht="13.2">
      <c r="CW448" s="287"/>
      <c r="CX448" s="287"/>
    </row>
    <row r="449" spans="101:102" ht="13.2">
      <c r="CW449" s="287"/>
      <c r="CX449" s="287"/>
    </row>
    <row r="450" spans="101:102" ht="13.2">
      <c r="CW450" s="287"/>
      <c r="CX450" s="287"/>
    </row>
    <row r="451" spans="101:102" ht="13.2">
      <c r="CW451" s="287"/>
      <c r="CX451" s="287"/>
    </row>
    <row r="452" spans="101:102" ht="13.2">
      <c r="CW452" s="287"/>
      <c r="CX452" s="287"/>
    </row>
    <row r="453" spans="101:102" ht="13.2">
      <c r="CW453" s="287"/>
      <c r="CX453" s="287"/>
    </row>
    <row r="454" spans="101:102" ht="13.2">
      <c r="CW454" s="287"/>
      <c r="CX454" s="287"/>
    </row>
    <row r="455" spans="101:102" ht="13.2">
      <c r="CW455" s="287"/>
      <c r="CX455" s="287"/>
    </row>
    <row r="456" spans="101:102" ht="13.2">
      <c r="CW456" s="287"/>
      <c r="CX456" s="287"/>
    </row>
    <row r="457" spans="101:102" ht="13.2">
      <c r="CW457" s="287"/>
      <c r="CX457" s="287"/>
    </row>
    <row r="458" spans="101:102" ht="13.2">
      <c r="CW458" s="287"/>
      <c r="CX458" s="287"/>
    </row>
    <row r="459" spans="101:102" ht="13.2">
      <c r="CW459" s="287"/>
      <c r="CX459" s="287"/>
    </row>
    <row r="460" spans="101:102" ht="13.2">
      <c r="CW460" s="287"/>
      <c r="CX460" s="287"/>
    </row>
    <row r="461" spans="101:102" ht="13.2">
      <c r="CW461" s="287"/>
      <c r="CX461" s="287"/>
    </row>
    <row r="462" spans="101:102" ht="13.2">
      <c r="CW462" s="287"/>
      <c r="CX462" s="287"/>
    </row>
    <row r="463" spans="101:102" ht="13.2">
      <c r="CW463" s="287"/>
      <c r="CX463" s="287"/>
    </row>
    <row r="464" spans="101:102" ht="13.2">
      <c r="CW464" s="287"/>
      <c r="CX464" s="287"/>
    </row>
    <row r="465" spans="101:102" ht="13.2">
      <c r="CW465" s="287"/>
      <c r="CX465" s="287"/>
    </row>
    <row r="466" spans="101:102" ht="13.2">
      <c r="CW466" s="287"/>
      <c r="CX466" s="287"/>
    </row>
    <row r="467" spans="101:102" ht="13.2">
      <c r="CW467" s="287"/>
      <c r="CX467" s="287"/>
    </row>
    <row r="468" spans="101:102" ht="13.2">
      <c r="CW468" s="287"/>
      <c r="CX468" s="287"/>
    </row>
    <row r="469" spans="101:102" ht="13.2">
      <c r="CW469" s="287"/>
      <c r="CX469" s="287"/>
    </row>
    <row r="470" spans="101:102" ht="13.2">
      <c r="CW470" s="287"/>
      <c r="CX470" s="287"/>
    </row>
    <row r="471" spans="101:102" ht="13.2">
      <c r="CW471" s="287"/>
      <c r="CX471" s="287"/>
    </row>
    <row r="472" spans="101:102" ht="13.2">
      <c r="CW472" s="287"/>
      <c r="CX472" s="287"/>
    </row>
    <row r="473" spans="101:102" ht="13.2">
      <c r="CW473" s="287"/>
      <c r="CX473" s="287"/>
    </row>
    <row r="474" spans="101:102" ht="13.2">
      <c r="CW474" s="287"/>
      <c r="CX474" s="287"/>
    </row>
    <row r="475" spans="101:102" ht="13.2">
      <c r="CW475" s="287"/>
      <c r="CX475" s="287"/>
    </row>
    <row r="476" spans="101:102" ht="13.2">
      <c r="CW476" s="287"/>
      <c r="CX476" s="287"/>
    </row>
    <row r="477" spans="101:102" ht="13.2">
      <c r="CW477" s="287"/>
      <c r="CX477" s="287"/>
    </row>
    <row r="478" spans="101:102" ht="13.2">
      <c r="CW478" s="287"/>
      <c r="CX478" s="287"/>
    </row>
    <row r="479" spans="101:102" ht="13.2">
      <c r="CW479" s="287"/>
      <c r="CX479" s="287"/>
    </row>
    <row r="480" spans="101:102" ht="13.2">
      <c r="CW480" s="287"/>
      <c r="CX480" s="287"/>
    </row>
    <row r="481" spans="101:102" ht="13.2">
      <c r="CW481" s="287"/>
      <c r="CX481" s="287"/>
    </row>
    <row r="482" spans="101:102" ht="13.2">
      <c r="CW482" s="287"/>
      <c r="CX482" s="287"/>
    </row>
    <row r="483" spans="101:102" ht="13.2">
      <c r="CW483" s="287"/>
      <c r="CX483" s="287"/>
    </row>
    <row r="484" spans="101:102" ht="13.2">
      <c r="CW484" s="287"/>
      <c r="CX484" s="287"/>
    </row>
    <row r="485" spans="101:102" ht="13.2">
      <c r="CW485" s="287"/>
      <c r="CX485" s="287"/>
    </row>
    <row r="486" spans="101:102" ht="13.2">
      <c r="CW486" s="287"/>
      <c r="CX486" s="287"/>
    </row>
    <row r="487" spans="101:102" ht="13.2">
      <c r="CW487" s="287"/>
      <c r="CX487" s="287"/>
    </row>
    <row r="488" spans="101:102" ht="13.2">
      <c r="CW488" s="287"/>
      <c r="CX488" s="287"/>
    </row>
    <row r="489" spans="101:102" ht="13.2">
      <c r="CW489" s="287"/>
      <c r="CX489" s="287"/>
    </row>
    <row r="490" spans="101:102" ht="13.2">
      <c r="CW490" s="287"/>
      <c r="CX490" s="287"/>
    </row>
    <row r="491" spans="101:102" ht="13.2">
      <c r="CW491" s="287"/>
      <c r="CX491" s="287"/>
    </row>
    <row r="492" spans="101:102" ht="13.2">
      <c r="CW492" s="287"/>
      <c r="CX492" s="287"/>
    </row>
    <row r="493" spans="101:102" ht="13.2">
      <c r="CW493" s="287"/>
      <c r="CX493" s="287"/>
    </row>
    <row r="494" spans="101:102" ht="13.2">
      <c r="CW494" s="287"/>
      <c r="CX494" s="287"/>
    </row>
    <row r="495" spans="101:102" ht="13.2">
      <c r="CW495" s="287"/>
      <c r="CX495" s="287"/>
    </row>
    <row r="496" spans="101:102" ht="13.2">
      <c r="CW496" s="287"/>
      <c r="CX496" s="287"/>
    </row>
    <row r="497" spans="101:102" ht="13.2">
      <c r="CW497" s="287"/>
      <c r="CX497" s="287"/>
    </row>
    <row r="498" spans="101:102" ht="13.2">
      <c r="CW498" s="287"/>
      <c r="CX498" s="287"/>
    </row>
    <row r="499" spans="101:102" ht="13.2">
      <c r="CW499" s="287"/>
      <c r="CX499" s="287"/>
    </row>
    <row r="500" spans="101:102" ht="13.2">
      <c r="CW500" s="287"/>
      <c r="CX500" s="287"/>
    </row>
    <row r="501" spans="101:102" ht="13.2">
      <c r="CW501" s="287"/>
      <c r="CX501" s="287"/>
    </row>
    <row r="502" spans="101:102" ht="13.2">
      <c r="CW502" s="287"/>
      <c r="CX502" s="287"/>
    </row>
    <row r="503" spans="101:102" ht="13.2">
      <c r="CW503" s="287"/>
      <c r="CX503" s="287"/>
    </row>
    <row r="504" spans="101:102" ht="13.2">
      <c r="CW504" s="287"/>
      <c r="CX504" s="287"/>
    </row>
    <row r="505" spans="101:102" ht="13.2">
      <c r="CW505" s="287"/>
      <c r="CX505" s="287"/>
    </row>
    <row r="506" spans="101:102" ht="13.2">
      <c r="CW506" s="287"/>
      <c r="CX506" s="287"/>
    </row>
    <row r="507" spans="101:102" ht="13.2">
      <c r="CW507" s="287"/>
      <c r="CX507" s="287"/>
    </row>
    <row r="508" spans="101:102" ht="13.2">
      <c r="CW508" s="287"/>
      <c r="CX508" s="287"/>
    </row>
    <row r="509" spans="101:102" ht="13.2">
      <c r="CW509" s="287"/>
      <c r="CX509" s="287"/>
    </row>
    <row r="510" spans="101:102" ht="13.2">
      <c r="CW510" s="287"/>
      <c r="CX510" s="287"/>
    </row>
    <row r="511" spans="101:102" ht="13.2">
      <c r="CW511" s="287"/>
      <c r="CX511" s="287"/>
    </row>
    <row r="512" spans="101:102" ht="13.2">
      <c r="CW512" s="287"/>
      <c r="CX512" s="287"/>
    </row>
    <row r="513" spans="101:102" ht="13.2">
      <c r="CW513" s="287"/>
      <c r="CX513" s="287"/>
    </row>
    <row r="514" spans="101:102" ht="13.2">
      <c r="CW514" s="287"/>
      <c r="CX514" s="287"/>
    </row>
    <row r="515" spans="101:102" ht="13.2">
      <c r="CW515" s="287"/>
      <c r="CX515" s="287"/>
    </row>
    <row r="516" spans="101:102" ht="13.2">
      <c r="CW516" s="287"/>
      <c r="CX516" s="287"/>
    </row>
    <row r="517" spans="101:102" ht="13.2">
      <c r="CW517" s="287"/>
      <c r="CX517" s="287"/>
    </row>
    <row r="518" spans="101:102" ht="13.2">
      <c r="CW518" s="287"/>
      <c r="CX518" s="287"/>
    </row>
    <row r="519" spans="101:102" ht="13.2">
      <c r="CW519" s="287"/>
      <c r="CX519" s="287"/>
    </row>
    <row r="520" spans="101:102" ht="13.2">
      <c r="CW520" s="287"/>
      <c r="CX520" s="287"/>
    </row>
    <row r="521" spans="101:102" ht="13.2">
      <c r="CW521" s="287"/>
      <c r="CX521" s="287"/>
    </row>
    <row r="522" spans="101:102" ht="13.2">
      <c r="CW522" s="287"/>
      <c r="CX522" s="287"/>
    </row>
    <row r="523" spans="101:102" ht="13.2">
      <c r="CW523" s="287"/>
      <c r="CX523" s="287"/>
    </row>
    <row r="524" spans="101:102" ht="13.2">
      <c r="CW524" s="287"/>
      <c r="CX524" s="287"/>
    </row>
    <row r="525" spans="101:102" ht="13.2">
      <c r="CW525" s="287"/>
      <c r="CX525" s="287"/>
    </row>
    <row r="526" spans="101:102" ht="13.2">
      <c r="CW526" s="287"/>
      <c r="CX526" s="287"/>
    </row>
    <row r="527" spans="101:102" ht="13.2">
      <c r="CW527" s="287"/>
      <c r="CX527" s="287"/>
    </row>
    <row r="528" spans="101:102" ht="13.2">
      <c r="CW528" s="287"/>
      <c r="CX528" s="287"/>
    </row>
    <row r="529" spans="101:102" ht="13.2">
      <c r="CW529" s="287"/>
      <c r="CX529" s="287"/>
    </row>
    <row r="530" spans="101:102" ht="13.2">
      <c r="CW530" s="287"/>
      <c r="CX530" s="287"/>
    </row>
    <row r="531" spans="101:102" ht="13.2">
      <c r="CW531" s="287"/>
      <c r="CX531" s="287"/>
    </row>
    <row r="532" spans="101:102" ht="13.2">
      <c r="CW532" s="287"/>
      <c r="CX532" s="287"/>
    </row>
    <row r="533" spans="101:102" ht="13.2">
      <c r="CW533" s="287"/>
      <c r="CX533" s="287"/>
    </row>
    <row r="534" spans="101:102" ht="13.2">
      <c r="CW534" s="287"/>
      <c r="CX534" s="287"/>
    </row>
    <row r="535" spans="101:102" ht="13.2">
      <c r="CW535" s="287"/>
      <c r="CX535" s="287"/>
    </row>
    <row r="536" spans="101:102" ht="13.2">
      <c r="CW536" s="287"/>
      <c r="CX536" s="287"/>
    </row>
    <row r="537" spans="101:102" ht="13.2">
      <c r="CW537" s="287"/>
      <c r="CX537" s="287"/>
    </row>
    <row r="538" spans="101:102" ht="13.2">
      <c r="CW538" s="287"/>
      <c r="CX538" s="287"/>
    </row>
    <row r="539" spans="101:102" ht="13.2">
      <c r="CW539" s="287"/>
      <c r="CX539" s="287"/>
    </row>
    <row r="540" spans="101:102" ht="13.2">
      <c r="CW540" s="287"/>
      <c r="CX540" s="287"/>
    </row>
    <row r="541" spans="101:102" ht="13.2">
      <c r="CW541" s="287"/>
      <c r="CX541" s="287"/>
    </row>
    <row r="542" spans="101:102" ht="13.2">
      <c r="CW542" s="287"/>
      <c r="CX542" s="287"/>
    </row>
    <row r="543" spans="101:102" ht="13.2">
      <c r="CW543" s="287"/>
      <c r="CX543" s="287"/>
    </row>
    <row r="544" spans="101:102" ht="13.2">
      <c r="CW544" s="287"/>
      <c r="CX544" s="287"/>
    </row>
    <row r="545" spans="101:102" ht="13.2">
      <c r="CW545" s="287"/>
      <c r="CX545" s="287"/>
    </row>
    <row r="546" spans="101:102" ht="13.2">
      <c r="CW546" s="287"/>
      <c r="CX546" s="287"/>
    </row>
    <row r="547" spans="101:102" ht="13.2">
      <c r="CW547" s="287"/>
      <c r="CX547" s="287"/>
    </row>
    <row r="548" spans="101:102" ht="13.2">
      <c r="CW548" s="287"/>
      <c r="CX548" s="287"/>
    </row>
    <row r="549" spans="101:102" ht="13.2">
      <c r="CW549" s="287"/>
      <c r="CX549" s="287"/>
    </row>
    <row r="550" spans="101:102" ht="13.2">
      <c r="CW550" s="287"/>
      <c r="CX550" s="287"/>
    </row>
    <row r="551" spans="101:102" ht="13.2">
      <c r="CW551" s="287"/>
      <c r="CX551" s="287"/>
    </row>
    <row r="552" spans="101:102" ht="13.2">
      <c r="CW552" s="287"/>
      <c r="CX552" s="287"/>
    </row>
    <row r="553" spans="101:102" ht="13.2">
      <c r="CW553" s="287"/>
      <c r="CX553" s="287"/>
    </row>
    <row r="554" spans="101:102" ht="13.2">
      <c r="CW554" s="287"/>
      <c r="CX554" s="287"/>
    </row>
    <row r="555" spans="101:102" ht="13.2">
      <c r="CW555" s="287"/>
      <c r="CX555" s="287"/>
    </row>
    <row r="556" spans="101:102" ht="13.2">
      <c r="CW556" s="287"/>
      <c r="CX556" s="287"/>
    </row>
    <row r="557" spans="101:102" ht="13.2">
      <c r="CW557" s="287"/>
      <c r="CX557" s="287"/>
    </row>
    <row r="558" spans="101:102" ht="13.2">
      <c r="CW558" s="287"/>
      <c r="CX558" s="287"/>
    </row>
    <row r="559" spans="101:102" ht="13.2">
      <c r="CW559" s="287"/>
      <c r="CX559" s="287"/>
    </row>
    <row r="560" spans="101:102" ht="13.2">
      <c r="CW560" s="287"/>
      <c r="CX560" s="287"/>
    </row>
    <row r="561" spans="101:102" ht="13.2">
      <c r="CW561" s="287"/>
      <c r="CX561" s="287"/>
    </row>
    <row r="562" spans="101:102" ht="13.2">
      <c r="CW562" s="287"/>
      <c r="CX562" s="287"/>
    </row>
    <row r="563" spans="101:102" ht="13.2">
      <c r="CW563" s="287"/>
      <c r="CX563" s="287"/>
    </row>
    <row r="564" spans="101:102" ht="13.2">
      <c r="CW564" s="287"/>
      <c r="CX564" s="287"/>
    </row>
    <row r="565" spans="101:102" ht="13.2">
      <c r="CW565" s="287"/>
      <c r="CX565" s="287"/>
    </row>
    <row r="566" spans="101:102" ht="13.2">
      <c r="CW566" s="287"/>
      <c r="CX566" s="287"/>
    </row>
    <row r="567" spans="101:102" ht="13.2">
      <c r="CW567" s="287"/>
      <c r="CX567" s="287"/>
    </row>
    <row r="568" spans="101:102" ht="13.2">
      <c r="CW568" s="287"/>
      <c r="CX568" s="287"/>
    </row>
    <row r="569" spans="101:102" ht="13.2">
      <c r="CW569" s="287"/>
      <c r="CX569" s="287"/>
    </row>
    <row r="570" spans="101:102" ht="13.2">
      <c r="CW570" s="287"/>
      <c r="CX570" s="287"/>
    </row>
    <row r="571" spans="101:102" ht="13.2">
      <c r="CW571" s="287"/>
      <c r="CX571" s="287"/>
    </row>
    <row r="572" spans="101:102" ht="13.2">
      <c r="CW572" s="287"/>
      <c r="CX572" s="287"/>
    </row>
    <row r="573" spans="101:102" ht="13.2">
      <c r="CW573" s="287"/>
      <c r="CX573" s="287"/>
    </row>
    <row r="574" spans="101:102" ht="13.2">
      <c r="CW574" s="287"/>
      <c r="CX574" s="287"/>
    </row>
    <row r="575" spans="101:102" ht="13.2">
      <c r="CW575" s="287"/>
      <c r="CX575" s="287"/>
    </row>
    <row r="576" spans="101:102" ht="13.2">
      <c r="CW576" s="287"/>
      <c r="CX576" s="287"/>
    </row>
    <row r="577" spans="101:102" ht="13.2">
      <c r="CW577" s="287"/>
      <c r="CX577" s="287"/>
    </row>
    <row r="578" spans="101:102" ht="13.2">
      <c r="CW578" s="287"/>
      <c r="CX578" s="287"/>
    </row>
    <row r="579" spans="101:102" ht="13.2">
      <c r="CW579" s="287"/>
      <c r="CX579" s="287"/>
    </row>
    <row r="580" spans="101:102" ht="13.2">
      <c r="CW580" s="287"/>
      <c r="CX580" s="287"/>
    </row>
    <row r="581" spans="101:102" ht="13.2">
      <c r="CW581" s="287"/>
      <c r="CX581" s="287"/>
    </row>
    <row r="582" spans="101:102" ht="13.2">
      <c r="CW582" s="287"/>
      <c r="CX582" s="287"/>
    </row>
    <row r="583" spans="101:102" ht="13.2">
      <c r="CW583" s="287"/>
      <c r="CX583" s="287"/>
    </row>
    <row r="584" spans="101:102" ht="13.2">
      <c r="CW584" s="287"/>
      <c r="CX584" s="287"/>
    </row>
    <row r="585" spans="101:102" ht="13.2">
      <c r="CW585" s="287"/>
      <c r="CX585" s="287"/>
    </row>
    <row r="586" spans="101:102" ht="13.2">
      <c r="CW586" s="287"/>
      <c r="CX586" s="287"/>
    </row>
    <row r="587" spans="101:102" ht="13.2">
      <c r="CW587" s="287"/>
      <c r="CX587" s="287"/>
    </row>
    <row r="588" spans="101:102" ht="13.2">
      <c r="CW588" s="287"/>
      <c r="CX588" s="287"/>
    </row>
    <row r="589" spans="101:102" ht="13.2">
      <c r="CW589" s="287"/>
      <c r="CX589" s="287"/>
    </row>
    <row r="590" spans="101:102" ht="13.2">
      <c r="CW590" s="287"/>
      <c r="CX590" s="287"/>
    </row>
    <row r="591" spans="101:102" ht="13.2">
      <c r="CW591" s="287"/>
      <c r="CX591" s="287"/>
    </row>
    <row r="592" spans="101:102" ht="13.2">
      <c r="CW592" s="287"/>
      <c r="CX592" s="287"/>
    </row>
    <row r="593" spans="101:102" ht="13.2">
      <c r="CW593" s="287"/>
      <c r="CX593" s="287"/>
    </row>
    <row r="594" spans="101:102" ht="13.2">
      <c r="CW594" s="287"/>
      <c r="CX594" s="287"/>
    </row>
    <row r="595" spans="101:102" ht="13.2">
      <c r="CW595" s="287"/>
      <c r="CX595" s="287"/>
    </row>
    <row r="596" spans="101:102" ht="13.2">
      <c r="CW596" s="287"/>
      <c r="CX596" s="287"/>
    </row>
    <row r="597" spans="101:102" ht="13.2">
      <c r="CW597" s="287"/>
      <c r="CX597" s="287"/>
    </row>
    <row r="598" spans="101:102" ht="13.2">
      <c r="CW598" s="287"/>
      <c r="CX598" s="287"/>
    </row>
    <row r="599" spans="101:102" ht="13.2">
      <c r="CW599" s="287"/>
      <c r="CX599" s="287"/>
    </row>
    <row r="600" spans="101:102" ht="13.2">
      <c r="CW600" s="287"/>
      <c r="CX600" s="287"/>
    </row>
    <row r="601" spans="101:102" ht="13.2">
      <c r="CW601" s="287"/>
      <c r="CX601" s="287"/>
    </row>
    <row r="602" spans="101:102" ht="13.2">
      <c r="CW602" s="287"/>
      <c r="CX602" s="287"/>
    </row>
    <row r="603" spans="101:102" ht="13.2">
      <c r="CW603" s="287"/>
      <c r="CX603" s="287"/>
    </row>
    <row r="604" spans="101:102" ht="13.2">
      <c r="CW604" s="287"/>
      <c r="CX604" s="287"/>
    </row>
    <row r="605" spans="101:102" ht="13.2">
      <c r="CW605" s="287"/>
      <c r="CX605" s="287"/>
    </row>
    <row r="606" spans="101:102" ht="13.2">
      <c r="CW606" s="287"/>
      <c r="CX606" s="287"/>
    </row>
    <row r="607" spans="101:102" ht="13.2">
      <c r="CW607" s="287"/>
      <c r="CX607" s="287"/>
    </row>
    <row r="608" spans="101:102" ht="13.2">
      <c r="CW608" s="287"/>
      <c r="CX608" s="287"/>
    </row>
    <row r="609" spans="101:102" ht="13.2">
      <c r="CW609" s="287"/>
      <c r="CX609" s="287"/>
    </row>
    <row r="610" spans="101:102" ht="13.2">
      <c r="CW610" s="287"/>
      <c r="CX610" s="287"/>
    </row>
    <row r="611" spans="101:102" ht="13.2">
      <c r="CW611" s="287"/>
      <c r="CX611" s="287"/>
    </row>
    <row r="612" spans="101:102" ht="13.2">
      <c r="CW612" s="287"/>
      <c r="CX612" s="287"/>
    </row>
    <row r="613" spans="101:102" ht="13.2">
      <c r="CW613" s="287"/>
      <c r="CX613" s="287"/>
    </row>
    <row r="614" spans="101:102" ht="13.2">
      <c r="CW614" s="287"/>
      <c r="CX614" s="287"/>
    </row>
    <row r="615" spans="101:102" ht="13.2">
      <c r="CW615" s="287"/>
      <c r="CX615" s="287"/>
    </row>
    <row r="616" spans="101:102" ht="13.2">
      <c r="CW616" s="287"/>
      <c r="CX616" s="287"/>
    </row>
    <row r="617" spans="101:102" ht="13.2">
      <c r="CW617" s="287"/>
      <c r="CX617" s="287"/>
    </row>
    <row r="618" spans="101:102" ht="13.2">
      <c r="CW618" s="287"/>
      <c r="CX618" s="287"/>
    </row>
    <row r="619" spans="101:102" ht="13.2">
      <c r="CW619" s="287"/>
      <c r="CX619" s="287"/>
    </row>
    <row r="620" spans="101:102" ht="13.2">
      <c r="CW620" s="287"/>
      <c r="CX620" s="287"/>
    </row>
    <row r="621" spans="101:102" ht="13.2">
      <c r="CW621" s="287"/>
      <c r="CX621" s="287"/>
    </row>
    <row r="622" spans="101:102" ht="13.2">
      <c r="CW622" s="287"/>
      <c r="CX622" s="287"/>
    </row>
    <row r="623" spans="101:102" ht="13.2">
      <c r="CW623" s="287"/>
      <c r="CX623" s="287"/>
    </row>
    <row r="624" spans="101:102" ht="13.2">
      <c r="CW624" s="287"/>
      <c r="CX624" s="287"/>
    </row>
    <row r="625" spans="101:102" ht="13.2">
      <c r="CW625" s="287"/>
      <c r="CX625" s="287"/>
    </row>
    <row r="626" spans="101:102" ht="13.2">
      <c r="CW626" s="287"/>
      <c r="CX626" s="287"/>
    </row>
    <row r="627" spans="101:102" ht="13.2">
      <c r="CW627" s="287"/>
      <c r="CX627" s="287"/>
    </row>
    <row r="628" spans="101:102" ht="13.2">
      <c r="CW628" s="287"/>
      <c r="CX628" s="287"/>
    </row>
    <row r="629" spans="101:102" ht="13.2">
      <c r="CW629" s="287"/>
      <c r="CX629" s="287"/>
    </row>
    <row r="630" spans="101:102" ht="13.2">
      <c r="CW630" s="287"/>
      <c r="CX630" s="287"/>
    </row>
    <row r="631" spans="101:102" ht="13.2">
      <c r="CW631" s="287"/>
      <c r="CX631" s="287"/>
    </row>
    <row r="632" spans="101:102" ht="13.2">
      <c r="CW632" s="287"/>
      <c r="CX632" s="287"/>
    </row>
    <row r="633" spans="101:102" ht="13.2">
      <c r="CW633" s="287"/>
      <c r="CX633" s="287"/>
    </row>
    <row r="634" spans="101:102" ht="13.2">
      <c r="CW634" s="287"/>
      <c r="CX634" s="287"/>
    </row>
    <row r="635" spans="101:102" ht="13.2">
      <c r="CW635" s="287"/>
      <c r="CX635" s="287"/>
    </row>
    <row r="636" spans="101:102" ht="13.2">
      <c r="CW636" s="287"/>
      <c r="CX636" s="287"/>
    </row>
    <row r="637" spans="101:102" ht="13.2">
      <c r="CW637" s="287"/>
      <c r="CX637" s="287"/>
    </row>
    <row r="638" spans="101:102" ht="13.2">
      <c r="CW638" s="287"/>
      <c r="CX638" s="287"/>
    </row>
    <row r="639" spans="101:102" ht="13.2">
      <c r="CW639" s="287"/>
      <c r="CX639" s="287"/>
    </row>
    <row r="640" spans="101:102" ht="13.2">
      <c r="CW640" s="287"/>
      <c r="CX640" s="287"/>
    </row>
    <row r="641" spans="101:102" ht="13.2">
      <c r="CW641" s="287"/>
      <c r="CX641" s="287"/>
    </row>
    <row r="642" spans="101:102" ht="13.2">
      <c r="CW642" s="287"/>
      <c r="CX642" s="287"/>
    </row>
    <row r="643" spans="101:102" ht="13.2">
      <c r="CW643" s="287"/>
      <c r="CX643" s="287"/>
    </row>
    <row r="644" spans="101:102" ht="13.2">
      <c r="CW644" s="287"/>
      <c r="CX644" s="287"/>
    </row>
    <row r="645" spans="101:102" ht="13.2">
      <c r="CW645" s="287"/>
      <c r="CX645" s="287"/>
    </row>
    <row r="646" spans="101:102" ht="13.2">
      <c r="CW646" s="287"/>
      <c r="CX646" s="287"/>
    </row>
    <row r="647" spans="101:102" ht="13.2">
      <c r="CW647" s="287"/>
      <c r="CX647" s="287"/>
    </row>
    <row r="648" spans="101:102" ht="13.2">
      <c r="CW648" s="287"/>
      <c r="CX648" s="287"/>
    </row>
    <row r="649" spans="101:102" ht="13.2">
      <c r="CW649" s="287"/>
      <c r="CX649" s="287"/>
    </row>
    <row r="650" spans="101:102" ht="13.2">
      <c r="CW650" s="287"/>
      <c r="CX650" s="287"/>
    </row>
    <row r="651" spans="101:102" ht="13.2">
      <c r="CW651" s="287"/>
      <c r="CX651" s="287"/>
    </row>
    <row r="652" spans="101:102" ht="13.2">
      <c r="CW652" s="287"/>
      <c r="CX652" s="287"/>
    </row>
    <row r="653" spans="101:102" ht="13.2">
      <c r="CW653" s="287"/>
      <c r="CX653" s="287"/>
    </row>
    <row r="654" spans="101:102" ht="13.2">
      <c r="CW654" s="287"/>
      <c r="CX654" s="287"/>
    </row>
    <row r="655" spans="101:102" ht="13.2">
      <c r="CW655" s="287"/>
      <c r="CX655" s="287"/>
    </row>
    <row r="656" spans="101:102" ht="13.2">
      <c r="CW656" s="287"/>
      <c r="CX656" s="287"/>
    </row>
    <row r="657" spans="101:102" ht="13.2">
      <c r="CW657" s="287"/>
      <c r="CX657" s="287"/>
    </row>
    <row r="658" spans="101:102" ht="13.2">
      <c r="CW658" s="287"/>
      <c r="CX658" s="287"/>
    </row>
    <row r="659" spans="101:102" ht="13.2">
      <c r="CW659" s="287"/>
      <c r="CX659" s="287"/>
    </row>
    <row r="660" spans="101:102" ht="13.2">
      <c r="CW660" s="287"/>
      <c r="CX660" s="287"/>
    </row>
    <row r="661" spans="101:102" ht="13.2">
      <c r="CW661" s="287"/>
      <c r="CX661" s="287"/>
    </row>
    <row r="662" spans="101:102" ht="13.2">
      <c r="CW662" s="287"/>
      <c r="CX662" s="287"/>
    </row>
    <row r="663" spans="101:102" ht="13.2">
      <c r="CW663" s="287"/>
      <c r="CX663" s="287"/>
    </row>
    <row r="664" spans="101:102" ht="13.2">
      <c r="CW664" s="287"/>
      <c r="CX664" s="287"/>
    </row>
    <row r="665" spans="101:102" ht="13.2">
      <c r="CW665" s="287"/>
      <c r="CX665" s="287"/>
    </row>
    <row r="666" spans="101:102" ht="13.2">
      <c r="CW666" s="287"/>
      <c r="CX666" s="287"/>
    </row>
    <row r="667" spans="101:102" ht="13.2">
      <c r="CW667" s="287"/>
      <c r="CX667" s="287"/>
    </row>
    <row r="668" spans="101:102" ht="13.2">
      <c r="CW668" s="287"/>
      <c r="CX668" s="287"/>
    </row>
    <row r="669" spans="101:102" ht="13.2">
      <c r="CW669" s="287"/>
      <c r="CX669" s="287"/>
    </row>
    <row r="670" spans="101:102" ht="13.2">
      <c r="CW670" s="287"/>
      <c r="CX670" s="287"/>
    </row>
    <row r="671" spans="101:102" ht="13.2">
      <c r="CW671" s="287"/>
      <c r="CX671" s="287"/>
    </row>
    <row r="672" spans="101:102" ht="13.2">
      <c r="CW672" s="287"/>
      <c r="CX672" s="287"/>
    </row>
    <row r="673" spans="101:102" ht="13.2">
      <c r="CW673" s="287"/>
      <c r="CX673" s="287"/>
    </row>
    <row r="674" spans="101:102" ht="13.2">
      <c r="CW674" s="287"/>
      <c r="CX674" s="287"/>
    </row>
    <row r="675" spans="101:102" ht="13.2">
      <c r="CW675" s="287"/>
      <c r="CX675" s="287"/>
    </row>
    <row r="676" spans="101:102" ht="13.2">
      <c r="CW676" s="287"/>
      <c r="CX676" s="287"/>
    </row>
    <row r="677" spans="101:102" ht="13.2">
      <c r="CW677" s="287"/>
      <c r="CX677" s="287"/>
    </row>
    <row r="678" spans="101:102" ht="13.2">
      <c r="CW678" s="287"/>
      <c r="CX678" s="287"/>
    </row>
    <row r="679" spans="101:102" ht="13.2">
      <c r="CW679" s="287"/>
      <c r="CX679" s="287"/>
    </row>
    <row r="680" spans="101:102" ht="13.2">
      <c r="CW680" s="287"/>
      <c r="CX680" s="287"/>
    </row>
    <row r="681" spans="101:102" ht="13.2">
      <c r="CW681" s="287"/>
      <c r="CX681" s="287"/>
    </row>
    <row r="682" spans="101:102" ht="13.2">
      <c r="CW682" s="287"/>
      <c r="CX682" s="287"/>
    </row>
    <row r="683" spans="101:102" ht="13.2">
      <c r="CW683" s="287"/>
      <c r="CX683" s="287"/>
    </row>
    <row r="684" spans="101:102" ht="13.2">
      <c r="CW684" s="287"/>
      <c r="CX684" s="287"/>
    </row>
    <row r="685" spans="101:102" ht="13.2">
      <c r="CW685" s="287"/>
      <c r="CX685" s="287"/>
    </row>
    <row r="686" spans="101:102" ht="13.2">
      <c r="CW686" s="287"/>
      <c r="CX686" s="287"/>
    </row>
    <row r="687" spans="101:102" ht="13.2">
      <c r="CW687" s="287"/>
      <c r="CX687" s="287"/>
    </row>
    <row r="688" spans="101:102" ht="13.2">
      <c r="CW688" s="287"/>
      <c r="CX688" s="287"/>
    </row>
    <row r="689" spans="101:102" ht="13.2">
      <c r="CW689" s="287"/>
      <c r="CX689" s="287"/>
    </row>
    <row r="690" spans="101:102" ht="13.2">
      <c r="CW690" s="287"/>
      <c r="CX690" s="287"/>
    </row>
    <row r="691" spans="101:102" ht="13.2">
      <c r="CW691" s="287"/>
      <c r="CX691" s="287"/>
    </row>
    <row r="692" spans="101:102" ht="13.2">
      <c r="CW692" s="287"/>
      <c r="CX692" s="287"/>
    </row>
    <row r="693" spans="101:102" ht="13.2">
      <c r="CW693" s="287"/>
      <c r="CX693" s="287"/>
    </row>
    <row r="694" spans="101:102" ht="13.2">
      <c r="CW694" s="287"/>
      <c r="CX694" s="287"/>
    </row>
    <row r="695" spans="101:102" ht="13.2">
      <c r="CW695" s="287"/>
      <c r="CX695" s="287"/>
    </row>
    <row r="696" spans="101:102" ht="13.2">
      <c r="CW696" s="287"/>
      <c r="CX696" s="287"/>
    </row>
    <row r="697" spans="101:102" ht="13.2">
      <c r="CW697" s="287"/>
      <c r="CX697" s="287"/>
    </row>
    <row r="698" spans="101:102" ht="13.2">
      <c r="CW698" s="287"/>
      <c r="CX698" s="287"/>
    </row>
    <row r="699" spans="101:102" ht="13.2">
      <c r="CW699" s="287"/>
      <c r="CX699" s="287"/>
    </row>
    <row r="700" spans="101:102" ht="13.2">
      <c r="CW700" s="287"/>
      <c r="CX700" s="287"/>
    </row>
    <row r="701" spans="101:102" ht="13.2">
      <c r="CW701" s="287"/>
      <c r="CX701" s="287"/>
    </row>
    <row r="702" spans="101:102" ht="13.2">
      <c r="CW702" s="287"/>
      <c r="CX702" s="287"/>
    </row>
    <row r="703" spans="101:102" ht="13.2">
      <c r="CW703" s="287"/>
      <c r="CX703" s="287"/>
    </row>
    <row r="704" spans="101:102" ht="13.2">
      <c r="CW704" s="287"/>
      <c r="CX704" s="287"/>
    </row>
    <row r="705" spans="101:102" ht="13.2">
      <c r="CW705" s="287"/>
      <c r="CX705" s="287"/>
    </row>
    <row r="706" spans="101:102" ht="13.2">
      <c r="CW706" s="287"/>
      <c r="CX706" s="287"/>
    </row>
    <row r="707" spans="101:102" ht="13.2">
      <c r="CW707" s="287"/>
      <c r="CX707" s="287"/>
    </row>
    <row r="708" spans="101:102" ht="13.2">
      <c r="CW708" s="287"/>
      <c r="CX708" s="287"/>
    </row>
    <row r="709" spans="101:102" ht="13.2">
      <c r="CW709" s="287"/>
      <c r="CX709" s="287"/>
    </row>
    <row r="710" spans="101:102" ht="13.2">
      <c r="CW710" s="287"/>
      <c r="CX710" s="287"/>
    </row>
    <row r="711" spans="101:102" ht="13.2">
      <c r="CW711" s="287"/>
      <c r="CX711" s="287"/>
    </row>
    <row r="712" spans="101:102" ht="13.2">
      <c r="CW712" s="287"/>
      <c r="CX712" s="287"/>
    </row>
    <row r="713" spans="101:102" ht="13.2">
      <c r="CW713" s="287"/>
      <c r="CX713" s="287"/>
    </row>
    <row r="714" spans="101:102" ht="13.2">
      <c r="CW714" s="287"/>
      <c r="CX714" s="287"/>
    </row>
    <row r="715" spans="101:102" ht="13.2">
      <c r="CW715" s="287"/>
      <c r="CX715" s="287"/>
    </row>
    <row r="716" spans="101:102" ht="13.2">
      <c r="CW716" s="287"/>
      <c r="CX716" s="287"/>
    </row>
    <row r="717" spans="101:102" ht="13.2">
      <c r="CW717" s="287"/>
      <c r="CX717" s="287"/>
    </row>
    <row r="718" spans="101:102" ht="13.2">
      <c r="CW718" s="287"/>
      <c r="CX718" s="287"/>
    </row>
    <row r="719" spans="101:102" ht="13.2">
      <c r="CW719" s="287"/>
      <c r="CX719" s="287"/>
    </row>
    <row r="720" spans="101:102" ht="13.2">
      <c r="CW720" s="287"/>
      <c r="CX720" s="287"/>
    </row>
    <row r="721" spans="101:102" ht="13.2">
      <c r="CW721" s="287"/>
      <c r="CX721" s="287"/>
    </row>
    <row r="722" spans="101:102" ht="13.2">
      <c r="CW722" s="287"/>
      <c r="CX722" s="287"/>
    </row>
    <row r="723" spans="101:102" ht="13.2">
      <c r="CW723" s="287"/>
      <c r="CX723" s="287"/>
    </row>
    <row r="724" spans="101:102" ht="13.2">
      <c r="CW724" s="287"/>
      <c r="CX724" s="287"/>
    </row>
    <row r="725" spans="101:102" ht="13.2">
      <c r="CW725" s="287"/>
      <c r="CX725" s="287"/>
    </row>
    <row r="726" spans="101:102" ht="13.2">
      <c r="CW726" s="287"/>
      <c r="CX726" s="287"/>
    </row>
    <row r="727" spans="101:102" ht="13.2">
      <c r="CW727" s="287"/>
      <c r="CX727" s="287"/>
    </row>
    <row r="728" spans="101:102" ht="13.2">
      <c r="CW728" s="287"/>
      <c r="CX728" s="287"/>
    </row>
    <row r="729" spans="101:102" ht="13.2">
      <c r="CW729" s="287"/>
      <c r="CX729" s="287"/>
    </row>
    <row r="730" spans="101:102" ht="13.2">
      <c r="CW730" s="287"/>
      <c r="CX730" s="287"/>
    </row>
    <row r="731" spans="101:102" ht="13.2">
      <c r="CW731" s="287"/>
      <c r="CX731" s="287"/>
    </row>
    <row r="732" spans="101:102" ht="13.2">
      <c r="CW732" s="287"/>
      <c r="CX732" s="287"/>
    </row>
    <row r="733" spans="101:102" ht="13.2">
      <c r="CW733" s="287"/>
      <c r="CX733" s="287"/>
    </row>
    <row r="734" spans="101:102" ht="13.2">
      <c r="CW734" s="287"/>
      <c r="CX734" s="287"/>
    </row>
    <row r="735" spans="101:102" ht="13.2">
      <c r="CW735" s="287"/>
      <c r="CX735" s="287"/>
    </row>
    <row r="736" spans="101:102" ht="13.2">
      <c r="CW736" s="287"/>
      <c r="CX736" s="287"/>
    </row>
    <row r="737" spans="101:102" ht="13.2">
      <c r="CW737" s="287"/>
      <c r="CX737" s="287"/>
    </row>
    <row r="738" spans="101:102" ht="13.2">
      <c r="CW738" s="287"/>
      <c r="CX738" s="287"/>
    </row>
    <row r="739" spans="101:102" ht="13.2">
      <c r="CW739" s="287"/>
      <c r="CX739" s="287"/>
    </row>
    <row r="740" spans="101:102" ht="13.2">
      <c r="CW740" s="287"/>
      <c r="CX740" s="287"/>
    </row>
    <row r="741" spans="101:102" ht="13.2">
      <c r="CW741" s="287"/>
      <c r="CX741" s="287"/>
    </row>
    <row r="742" spans="101:102" ht="13.2">
      <c r="CW742" s="287"/>
      <c r="CX742" s="287"/>
    </row>
    <row r="743" spans="101:102" ht="13.2">
      <c r="CW743" s="287"/>
      <c r="CX743" s="287"/>
    </row>
    <row r="744" spans="101:102" ht="13.2">
      <c r="CW744" s="287"/>
      <c r="CX744" s="287"/>
    </row>
    <row r="745" spans="101:102" ht="13.2">
      <c r="CW745" s="287"/>
      <c r="CX745" s="287"/>
    </row>
    <row r="746" spans="101:102" ht="13.2">
      <c r="CW746" s="287"/>
      <c r="CX746" s="287"/>
    </row>
    <row r="747" spans="101:102" ht="13.2">
      <c r="CW747" s="287"/>
      <c r="CX747" s="287"/>
    </row>
    <row r="748" spans="101:102" ht="13.2">
      <c r="CW748" s="287"/>
      <c r="CX748" s="287"/>
    </row>
    <row r="749" spans="101:102" ht="13.2">
      <c r="CW749" s="287"/>
      <c r="CX749" s="287"/>
    </row>
    <row r="750" spans="101:102" ht="13.2">
      <c r="CW750" s="287"/>
      <c r="CX750" s="287"/>
    </row>
    <row r="751" spans="101:102" ht="13.2">
      <c r="CW751" s="287"/>
      <c r="CX751" s="287"/>
    </row>
    <row r="752" spans="101:102" ht="13.2">
      <c r="CW752" s="287"/>
      <c r="CX752" s="287"/>
    </row>
    <row r="753" spans="101:102" ht="13.2">
      <c r="CW753" s="287"/>
      <c r="CX753" s="287"/>
    </row>
    <row r="754" spans="101:102" ht="13.2">
      <c r="CW754" s="287"/>
      <c r="CX754" s="287"/>
    </row>
    <row r="755" spans="101:102" ht="13.2">
      <c r="CW755" s="287"/>
      <c r="CX755" s="287"/>
    </row>
    <row r="756" spans="101:102" ht="13.2">
      <c r="CW756" s="287"/>
      <c r="CX756" s="287"/>
    </row>
    <row r="757" spans="101:102" ht="13.2">
      <c r="CW757" s="287"/>
      <c r="CX757" s="287"/>
    </row>
    <row r="758" spans="101:102" ht="13.2">
      <c r="CW758" s="287"/>
      <c r="CX758" s="287"/>
    </row>
    <row r="759" spans="101:102" ht="13.2">
      <c r="CW759" s="287"/>
      <c r="CX759" s="287"/>
    </row>
    <row r="760" spans="101:102" ht="13.2">
      <c r="CW760" s="287"/>
      <c r="CX760" s="287"/>
    </row>
    <row r="761" spans="101:102" ht="13.2">
      <c r="CW761" s="287"/>
      <c r="CX761" s="287"/>
    </row>
    <row r="762" spans="101:102" ht="13.2">
      <c r="CW762" s="287"/>
      <c r="CX762" s="287"/>
    </row>
    <row r="763" spans="101:102" ht="13.2">
      <c r="CW763" s="287"/>
      <c r="CX763" s="287"/>
    </row>
    <row r="764" spans="101:102" ht="13.2">
      <c r="CW764" s="287"/>
      <c r="CX764" s="287"/>
    </row>
    <row r="765" spans="101:102" ht="13.2">
      <c r="CW765" s="287"/>
      <c r="CX765" s="287"/>
    </row>
    <row r="766" spans="101:102" ht="13.2">
      <c r="CW766" s="287"/>
      <c r="CX766" s="287"/>
    </row>
    <row r="767" spans="101:102" ht="13.2">
      <c r="CW767" s="287"/>
      <c r="CX767" s="287"/>
    </row>
    <row r="768" spans="101:102" ht="13.2">
      <c r="CW768" s="287"/>
      <c r="CX768" s="287"/>
    </row>
    <row r="769" spans="101:102" ht="13.2">
      <c r="CW769" s="287"/>
      <c r="CX769" s="287"/>
    </row>
    <row r="770" spans="101:102" ht="13.2">
      <c r="CW770" s="287"/>
      <c r="CX770" s="287"/>
    </row>
    <row r="771" spans="101:102" ht="13.2">
      <c r="CW771" s="287"/>
      <c r="CX771" s="287"/>
    </row>
    <row r="772" spans="101:102" ht="13.2">
      <c r="CW772" s="287"/>
      <c r="CX772" s="287"/>
    </row>
    <row r="773" spans="101:102" ht="13.2">
      <c r="CW773" s="287"/>
      <c r="CX773" s="287"/>
    </row>
    <row r="774" spans="101:102" ht="13.2">
      <c r="CW774" s="287"/>
      <c r="CX774" s="287"/>
    </row>
    <row r="775" spans="101:102" ht="13.2">
      <c r="CW775" s="287"/>
      <c r="CX775" s="287"/>
    </row>
    <row r="776" spans="101:102" ht="13.2">
      <c r="CW776" s="287"/>
      <c r="CX776" s="287"/>
    </row>
    <row r="777" spans="101:102" ht="13.2">
      <c r="CW777" s="287"/>
      <c r="CX777" s="287"/>
    </row>
    <row r="778" spans="101:102" ht="13.2">
      <c r="CW778" s="287"/>
      <c r="CX778" s="287"/>
    </row>
    <row r="779" spans="101:102" ht="13.2">
      <c r="CW779" s="287"/>
      <c r="CX779" s="287"/>
    </row>
    <row r="780" spans="101:102" ht="13.2">
      <c r="CW780" s="287"/>
      <c r="CX780" s="287"/>
    </row>
    <row r="781" spans="101:102" ht="13.2">
      <c r="CW781" s="287"/>
      <c r="CX781" s="287"/>
    </row>
    <row r="782" spans="101:102" ht="13.2">
      <c r="CW782" s="287"/>
      <c r="CX782" s="287"/>
    </row>
    <row r="783" spans="101:102" ht="13.2">
      <c r="CW783" s="287"/>
      <c r="CX783" s="287"/>
    </row>
    <row r="784" spans="101:102" ht="13.2">
      <c r="CW784" s="287"/>
      <c r="CX784" s="287"/>
    </row>
    <row r="785" spans="101:102" ht="13.2">
      <c r="CW785" s="287"/>
      <c r="CX785" s="287"/>
    </row>
    <row r="786" spans="101:102" ht="13.2">
      <c r="CW786" s="287"/>
      <c r="CX786" s="287"/>
    </row>
    <row r="787" spans="101:102" ht="13.2">
      <c r="CW787" s="287"/>
      <c r="CX787" s="287"/>
    </row>
    <row r="788" spans="101:102" ht="13.2">
      <c r="CW788" s="287"/>
      <c r="CX788" s="287"/>
    </row>
    <row r="789" spans="101:102" ht="13.2">
      <c r="CW789" s="287"/>
      <c r="CX789" s="287"/>
    </row>
    <row r="790" spans="101:102" ht="13.2">
      <c r="CW790" s="287"/>
      <c r="CX790" s="287"/>
    </row>
    <row r="791" spans="101:102" ht="13.2">
      <c r="CW791" s="287"/>
      <c r="CX791" s="287"/>
    </row>
    <row r="792" spans="101:102" ht="13.2">
      <c r="CW792" s="287"/>
      <c r="CX792" s="287"/>
    </row>
    <row r="793" spans="101:102" ht="13.2">
      <c r="CW793" s="287"/>
      <c r="CX793" s="287"/>
    </row>
    <row r="794" spans="101:102" ht="13.2">
      <c r="CW794" s="287"/>
      <c r="CX794" s="287"/>
    </row>
    <row r="795" spans="101:102" ht="13.2">
      <c r="CW795" s="287"/>
      <c r="CX795" s="287"/>
    </row>
    <row r="796" spans="101:102" ht="13.2">
      <c r="CW796" s="287"/>
      <c r="CX796" s="287"/>
    </row>
    <row r="797" spans="101:102" ht="13.2">
      <c r="CW797" s="287"/>
      <c r="CX797" s="287"/>
    </row>
    <row r="798" spans="101:102" ht="13.2">
      <c r="CW798" s="287"/>
      <c r="CX798" s="287"/>
    </row>
    <row r="799" spans="101:102" ht="13.2">
      <c r="CW799" s="287"/>
      <c r="CX799" s="287"/>
    </row>
    <row r="800" spans="101:102" ht="13.2">
      <c r="CW800" s="287"/>
      <c r="CX800" s="287"/>
    </row>
    <row r="801" spans="101:102" ht="13.2">
      <c r="CW801" s="287"/>
      <c r="CX801" s="287"/>
    </row>
    <row r="802" spans="101:102" ht="13.2">
      <c r="CW802" s="287"/>
      <c r="CX802" s="287"/>
    </row>
    <row r="803" spans="101:102" ht="13.2">
      <c r="CW803" s="287"/>
      <c r="CX803" s="287"/>
    </row>
    <row r="804" spans="101:102" ht="13.2">
      <c r="CW804" s="287"/>
      <c r="CX804" s="287"/>
    </row>
    <row r="805" spans="101:102" ht="13.2">
      <c r="CW805" s="287"/>
      <c r="CX805" s="287"/>
    </row>
    <row r="806" spans="101:102" ht="13.2">
      <c r="CW806" s="287"/>
      <c r="CX806" s="287"/>
    </row>
    <row r="807" spans="101:102" ht="13.2">
      <c r="CW807" s="287"/>
      <c r="CX807" s="287"/>
    </row>
    <row r="808" spans="101:102" ht="13.2">
      <c r="CW808" s="287"/>
      <c r="CX808" s="287"/>
    </row>
    <row r="809" spans="101:102" ht="13.2">
      <c r="CW809" s="287"/>
      <c r="CX809" s="287"/>
    </row>
    <row r="810" spans="101:102" ht="13.2">
      <c r="CW810" s="287"/>
      <c r="CX810" s="287"/>
    </row>
    <row r="811" spans="101:102" ht="13.2">
      <c r="CW811" s="287"/>
      <c r="CX811" s="287"/>
    </row>
    <row r="812" spans="101:102" ht="13.2">
      <c r="CW812" s="287"/>
      <c r="CX812" s="287"/>
    </row>
    <row r="813" spans="101:102" ht="13.2">
      <c r="CW813" s="287"/>
      <c r="CX813" s="287"/>
    </row>
    <row r="814" spans="101:102" ht="13.2">
      <c r="CW814" s="287"/>
      <c r="CX814" s="287"/>
    </row>
    <row r="815" spans="101:102" ht="13.2">
      <c r="CW815" s="287"/>
      <c r="CX815" s="287"/>
    </row>
    <row r="816" spans="101:102" ht="13.2">
      <c r="CW816" s="287"/>
      <c r="CX816" s="287"/>
    </row>
    <row r="817" spans="101:102" ht="13.2">
      <c r="CW817" s="287"/>
      <c r="CX817" s="287"/>
    </row>
    <row r="818" spans="101:102" ht="13.2">
      <c r="CW818" s="287"/>
      <c r="CX818" s="287"/>
    </row>
    <row r="819" spans="101:102" ht="13.2">
      <c r="CW819" s="287"/>
      <c r="CX819" s="287"/>
    </row>
    <row r="820" spans="101:102" ht="13.2">
      <c r="CW820" s="287"/>
      <c r="CX820" s="287"/>
    </row>
    <row r="821" spans="101:102" ht="13.2">
      <c r="CW821" s="287"/>
      <c r="CX821" s="287"/>
    </row>
    <row r="822" spans="101:102" ht="13.2">
      <c r="CW822" s="287"/>
      <c r="CX822" s="287"/>
    </row>
    <row r="823" spans="101:102" ht="13.2">
      <c r="CW823" s="287"/>
      <c r="CX823" s="287"/>
    </row>
    <row r="824" spans="101:102" ht="13.2">
      <c r="CW824" s="287"/>
      <c r="CX824" s="287"/>
    </row>
    <row r="825" spans="101:102" ht="13.2">
      <c r="CW825" s="287"/>
      <c r="CX825" s="287"/>
    </row>
    <row r="826" spans="101:102" ht="13.2">
      <c r="CW826" s="287"/>
      <c r="CX826" s="287"/>
    </row>
    <row r="827" spans="101:102" ht="13.2">
      <c r="CW827" s="287"/>
      <c r="CX827" s="287"/>
    </row>
    <row r="828" spans="101:102" ht="13.2">
      <c r="CW828" s="287"/>
      <c r="CX828" s="287"/>
    </row>
    <row r="829" spans="101:102" ht="13.2">
      <c r="CW829" s="287"/>
      <c r="CX829" s="287"/>
    </row>
    <row r="830" spans="101:102" ht="13.2">
      <c r="CW830" s="287"/>
      <c r="CX830" s="287"/>
    </row>
    <row r="831" spans="101:102" ht="13.2">
      <c r="CW831" s="287"/>
      <c r="CX831" s="287"/>
    </row>
    <row r="832" spans="101:102" ht="13.2">
      <c r="CW832" s="287"/>
      <c r="CX832" s="287"/>
    </row>
    <row r="833" spans="101:102" ht="13.2">
      <c r="CW833" s="287"/>
      <c r="CX833" s="287"/>
    </row>
    <row r="834" spans="101:102" ht="13.2">
      <c r="CW834" s="287"/>
      <c r="CX834" s="287"/>
    </row>
    <row r="835" spans="101:102" ht="13.2">
      <c r="CW835" s="287"/>
      <c r="CX835" s="287"/>
    </row>
    <row r="836" spans="101:102" ht="13.2">
      <c r="CW836" s="287"/>
      <c r="CX836" s="287"/>
    </row>
    <row r="837" spans="101:102" ht="13.2">
      <c r="CW837" s="287"/>
      <c r="CX837" s="287"/>
    </row>
    <row r="838" spans="101:102" ht="13.2">
      <c r="CW838" s="287"/>
      <c r="CX838" s="287"/>
    </row>
    <row r="839" spans="101:102" ht="13.2">
      <c r="CW839" s="287"/>
      <c r="CX839" s="287"/>
    </row>
    <row r="840" spans="101:102" ht="13.2">
      <c r="CW840" s="287"/>
      <c r="CX840" s="287"/>
    </row>
    <row r="841" spans="101:102" ht="13.2">
      <c r="CW841" s="287"/>
      <c r="CX841" s="287"/>
    </row>
    <row r="842" spans="101:102" ht="13.2">
      <c r="CW842" s="287"/>
      <c r="CX842" s="287"/>
    </row>
    <row r="843" spans="101:102" ht="13.2">
      <c r="CW843" s="287"/>
      <c r="CX843" s="287"/>
    </row>
    <row r="844" spans="101:102" ht="13.2">
      <c r="CW844" s="287"/>
      <c r="CX844" s="287"/>
    </row>
    <row r="845" spans="101:102" ht="13.2">
      <c r="CW845" s="287"/>
      <c r="CX845" s="287"/>
    </row>
    <row r="846" spans="101:102" ht="13.2">
      <c r="CW846" s="287"/>
      <c r="CX846" s="287"/>
    </row>
    <row r="847" spans="101:102" ht="13.2">
      <c r="CW847" s="287"/>
      <c r="CX847" s="287"/>
    </row>
    <row r="848" spans="101:102" ht="13.2">
      <c r="CW848" s="287"/>
      <c r="CX848" s="287"/>
    </row>
    <row r="849" spans="101:102" ht="13.2">
      <c r="CW849" s="287"/>
      <c r="CX849" s="287"/>
    </row>
    <row r="850" spans="101:102" ht="13.2">
      <c r="CW850" s="287"/>
      <c r="CX850" s="287"/>
    </row>
    <row r="851" spans="101:102" ht="13.2">
      <c r="CW851" s="287"/>
      <c r="CX851" s="287"/>
    </row>
    <row r="852" spans="101:102" ht="13.2">
      <c r="CW852" s="287"/>
      <c r="CX852" s="287"/>
    </row>
    <row r="853" spans="101:102" ht="13.2">
      <c r="CW853" s="287"/>
      <c r="CX853" s="287"/>
    </row>
    <row r="854" spans="101:102" ht="13.2">
      <c r="CW854" s="287"/>
      <c r="CX854" s="287"/>
    </row>
    <row r="855" spans="101:102" ht="13.2">
      <c r="CW855" s="287"/>
      <c r="CX855" s="287"/>
    </row>
    <row r="856" spans="101:102" ht="13.2">
      <c r="CW856" s="287"/>
      <c r="CX856" s="287"/>
    </row>
    <row r="857" spans="101:102" ht="13.2">
      <c r="CW857" s="287"/>
      <c r="CX857" s="287"/>
    </row>
    <row r="858" spans="101:102" ht="13.2">
      <c r="CW858" s="287"/>
      <c r="CX858" s="287"/>
    </row>
    <row r="859" spans="101:102" ht="13.2">
      <c r="CW859" s="287"/>
      <c r="CX859" s="287"/>
    </row>
    <row r="860" spans="101:102" ht="13.2">
      <c r="CW860" s="287"/>
      <c r="CX860" s="287"/>
    </row>
    <row r="861" spans="101:102" ht="13.2">
      <c r="CW861" s="287"/>
      <c r="CX861" s="287"/>
    </row>
    <row r="862" spans="101:102" ht="13.2">
      <c r="CW862" s="287"/>
      <c r="CX862" s="287"/>
    </row>
    <row r="863" spans="101:102" ht="13.2">
      <c r="CW863" s="287"/>
      <c r="CX863" s="287"/>
    </row>
    <row r="864" spans="101:102" ht="13.2">
      <c r="CW864" s="287"/>
      <c r="CX864" s="287"/>
    </row>
    <row r="865" spans="101:102" ht="13.2">
      <c r="CW865" s="287"/>
      <c r="CX865" s="287"/>
    </row>
    <row r="866" spans="101:102" ht="13.2">
      <c r="CW866" s="287"/>
      <c r="CX866" s="287"/>
    </row>
    <row r="867" spans="101:102" ht="13.2">
      <c r="CW867" s="287"/>
      <c r="CX867" s="287"/>
    </row>
    <row r="868" spans="101:102" ht="13.2">
      <c r="CW868" s="287"/>
      <c r="CX868" s="287"/>
    </row>
    <row r="869" spans="101:102" ht="13.2">
      <c r="CW869" s="287"/>
      <c r="CX869" s="287"/>
    </row>
    <row r="870" spans="101:102" ht="13.2">
      <c r="CW870" s="287"/>
      <c r="CX870" s="287"/>
    </row>
    <row r="871" spans="101:102" ht="13.2">
      <c r="CW871" s="287"/>
      <c r="CX871" s="287"/>
    </row>
    <row r="872" spans="101:102" ht="13.2">
      <c r="CW872" s="287"/>
      <c r="CX872" s="287"/>
    </row>
    <row r="873" spans="101:102" ht="13.2">
      <c r="CW873" s="287"/>
      <c r="CX873" s="287"/>
    </row>
    <row r="874" spans="101:102" ht="13.2">
      <c r="CW874" s="287"/>
      <c r="CX874" s="287"/>
    </row>
    <row r="875" spans="101:102" ht="13.2">
      <c r="CW875" s="287"/>
      <c r="CX875" s="287"/>
    </row>
    <row r="876" spans="101:102" ht="13.2">
      <c r="CW876" s="287"/>
      <c r="CX876" s="287"/>
    </row>
    <row r="877" spans="101:102" ht="13.2">
      <c r="CW877" s="287"/>
      <c r="CX877" s="287"/>
    </row>
    <row r="878" spans="101:102" ht="13.2">
      <c r="CW878" s="287"/>
      <c r="CX878" s="287"/>
    </row>
    <row r="879" spans="101:102" ht="13.2">
      <c r="CW879" s="287"/>
      <c r="CX879" s="287"/>
    </row>
    <row r="880" spans="101:102" ht="13.2">
      <c r="CW880" s="287"/>
      <c r="CX880" s="287"/>
    </row>
    <row r="881" spans="101:102" ht="13.2">
      <c r="CW881" s="287"/>
      <c r="CX881" s="287"/>
    </row>
    <row r="882" spans="101:102" ht="13.2">
      <c r="CW882" s="287"/>
      <c r="CX882" s="287"/>
    </row>
    <row r="883" spans="101:102" ht="13.2">
      <c r="CW883" s="287"/>
      <c r="CX883" s="287"/>
    </row>
    <row r="884" spans="101:102" ht="13.2">
      <c r="CW884" s="287"/>
      <c r="CX884" s="287"/>
    </row>
    <row r="885" spans="101:102" ht="13.2">
      <c r="CW885" s="287"/>
      <c r="CX885" s="287"/>
    </row>
    <row r="886" spans="101:102" ht="13.2">
      <c r="CW886" s="287"/>
      <c r="CX886" s="287"/>
    </row>
    <row r="887" spans="101:102" ht="13.2">
      <c r="CW887" s="287"/>
      <c r="CX887" s="287"/>
    </row>
    <row r="888" spans="101:102" ht="13.2">
      <c r="CW888" s="287"/>
      <c r="CX888" s="287"/>
    </row>
    <row r="889" spans="101:102" ht="13.2">
      <c r="CW889" s="287"/>
      <c r="CX889" s="287"/>
    </row>
    <row r="890" spans="101:102" ht="13.2">
      <c r="CW890" s="287"/>
      <c r="CX890" s="287"/>
    </row>
    <row r="891" spans="101:102" ht="13.2">
      <c r="CW891" s="287"/>
      <c r="CX891" s="287"/>
    </row>
    <row r="892" spans="101:102" ht="13.2">
      <c r="CW892" s="287"/>
      <c r="CX892" s="287"/>
    </row>
    <row r="893" spans="101:102" ht="13.2">
      <c r="CW893" s="287"/>
      <c r="CX893" s="287"/>
    </row>
    <row r="894" spans="101:102" ht="13.2">
      <c r="CW894" s="287"/>
      <c r="CX894" s="287"/>
    </row>
    <row r="895" spans="101:102" ht="13.2">
      <c r="CW895" s="287"/>
      <c r="CX895" s="287"/>
    </row>
    <row r="896" spans="101:102" ht="13.2">
      <c r="CW896" s="287"/>
      <c r="CX896" s="287"/>
    </row>
    <row r="897" spans="101:102" ht="13.2">
      <c r="CW897" s="287"/>
      <c r="CX897" s="287"/>
    </row>
    <row r="898" spans="101:102" ht="13.2">
      <c r="CW898" s="287"/>
      <c r="CX898" s="287"/>
    </row>
    <row r="899" spans="101:102" ht="13.2">
      <c r="CW899" s="287"/>
      <c r="CX899" s="287"/>
    </row>
    <row r="900" spans="101:102" ht="13.2">
      <c r="CW900" s="287"/>
      <c r="CX900" s="287"/>
    </row>
    <row r="901" spans="101:102" ht="13.2">
      <c r="CW901" s="287"/>
      <c r="CX901" s="287"/>
    </row>
    <row r="902" spans="101:102" ht="13.2">
      <c r="CW902" s="287"/>
      <c r="CX902" s="287"/>
    </row>
    <row r="903" spans="101:102" ht="13.2">
      <c r="CW903" s="287"/>
      <c r="CX903" s="287"/>
    </row>
    <row r="904" spans="101:102" ht="13.2">
      <c r="CW904" s="287"/>
      <c r="CX904" s="287"/>
    </row>
    <row r="905" spans="101:102" ht="13.2">
      <c r="CW905" s="287"/>
      <c r="CX905" s="287"/>
    </row>
    <row r="906" spans="101:102" ht="13.2">
      <c r="CW906" s="287"/>
      <c r="CX906" s="287"/>
    </row>
    <row r="907" spans="101:102" ht="13.2">
      <c r="CW907" s="287"/>
      <c r="CX907" s="287"/>
    </row>
    <row r="908" spans="101:102" ht="13.2">
      <c r="CW908" s="287"/>
      <c r="CX908" s="287"/>
    </row>
    <row r="909" spans="101:102" ht="13.2">
      <c r="CW909" s="287"/>
      <c r="CX909" s="287"/>
    </row>
    <row r="910" spans="101:102" ht="13.2">
      <c r="CW910" s="287"/>
      <c r="CX910" s="287"/>
    </row>
    <row r="911" spans="101:102" ht="13.2">
      <c r="CW911" s="287"/>
      <c r="CX911" s="287"/>
    </row>
    <row r="912" spans="101:102" ht="13.2">
      <c r="CW912" s="287"/>
      <c r="CX912" s="287"/>
    </row>
    <row r="913" spans="101:102" ht="13.2">
      <c r="CW913" s="287"/>
      <c r="CX913" s="287"/>
    </row>
    <row r="914" spans="101:102" ht="13.2">
      <c r="CW914" s="287"/>
      <c r="CX914" s="287"/>
    </row>
    <row r="915" spans="101:102" ht="13.2">
      <c r="CW915" s="287"/>
      <c r="CX915" s="287"/>
    </row>
    <row r="916" spans="101:102" ht="13.2">
      <c r="CW916" s="287"/>
      <c r="CX916" s="287"/>
    </row>
    <row r="917" spans="101:102" ht="13.2">
      <c r="CW917" s="287"/>
      <c r="CX917" s="287"/>
    </row>
    <row r="918" spans="101:102" ht="13.2">
      <c r="CW918" s="287"/>
      <c r="CX918" s="287"/>
    </row>
    <row r="919" spans="101:102" ht="13.2">
      <c r="CW919" s="287"/>
      <c r="CX919" s="287"/>
    </row>
    <row r="920" spans="101:102" ht="13.2">
      <c r="CW920" s="287"/>
      <c r="CX920" s="287"/>
    </row>
    <row r="921" spans="101:102" ht="13.2">
      <c r="CW921" s="287"/>
      <c r="CX921" s="287"/>
    </row>
    <row r="922" spans="101:102" ht="13.2">
      <c r="CW922" s="287"/>
      <c r="CX922" s="287"/>
    </row>
    <row r="923" spans="101:102" ht="13.2">
      <c r="CW923" s="287"/>
      <c r="CX923" s="287"/>
    </row>
    <row r="924" spans="101:102" ht="13.2">
      <c r="CW924" s="287"/>
      <c r="CX924" s="287"/>
    </row>
    <row r="925" spans="101:102" ht="13.2">
      <c r="CW925" s="287"/>
      <c r="CX925" s="287"/>
    </row>
    <row r="926" spans="101:102" ht="13.2">
      <c r="CW926" s="287"/>
      <c r="CX926" s="287"/>
    </row>
    <row r="927" spans="101:102" ht="13.2">
      <c r="CW927" s="287"/>
      <c r="CX927" s="287"/>
    </row>
    <row r="928" spans="101:102" ht="13.2">
      <c r="CW928" s="287"/>
      <c r="CX928" s="287"/>
    </row>
    <row r="929" spans="101:102" ht="13.2">
      <c r="CW929" s="287"/>
      <c r="CX929" s="287"/>
    </row>
    <row r="930" spans="101:102" ht="13.2">
      <c r="CW930" s="287"/>
      <c r="CX930" s="287"/>
    </row>
    <row r="931" spans="101:102" ht="13.2">
      <c r="CW931" s="287"/>
      <c r="CX931" s="287"/>
    </row>
    <row r="932" spans="101:102" ht="13.2">
      <c r="CW932" s="287"/>
      <c r="CX932" s="287"/>
    </row>
    <row r="933" spans="101:102" ht="13.2">
      <c r="CW933" s="287"/>
      <c r="CX933" s="287"/>
    </row>
    <row r="934" spans="101:102" ht="13.2">
      <c r="CW934" s="287"/>
      <c r="CX934" s="287"/>
    </row>
    <row r="935" spans="101:102" ht="13.2">
      <c r="CW935" s="287"/>
      <c r="CX935" s="287"/>
    </row>
    <row r="936" spans="101:102" ht="13.2">
      <c r="CW936" s="287"/>
      <c r="CX936" s="287"/>
    </row>
    <row r="937" spans="101:102" ht="13.2">
      <c r="CW937" s="287"/>
      <c r="CX937" s="287"/>
    </row>
    <row r="938" spans="101:102" ht="13.2">
      <c r="CW938" s="287"/>
      <c r="CX938" s="287"/>
    </row>
    <row r="939" spans="101:102" ht="13.2">
      <c r="CW939" s="287"/>
      <c r="CX939" s="287"/>
    </row>
    <row r="940" spans="101:102" ht="13.2">
      <c r="CW940" s="287"/>
      <c r="CX940" s="287"/>
    </row>
    <row r="941" spans="101:102" ht="13.2">
      <c r="CW941" s="287"/>
      <c r="CX941" s="287"/>
    </row>
    <row r="942" spans="101:102" ht="13.2">
      <c r="CW942" s="287"/>
      <c r="CX942" s="287"/>
    </row>
    <row r="943" spans="101:102" ht="13.2">
      <c r="CW943" s="287"/>
      <c r="CX943" s="287"/>
    </row>
    <row r="944" spans="101:102" ht="13.2">
      <c r="CW944" s="287"/>
      <c r="CX944" s="287"/>
    </row>
    <row r="945" spans="101:102" ht="13.2">
      <c r="CW945" s="287"/>
      <c r="CX945" s="287"/>
    </row>
    <row r="946" spans="101:102" ht="13.2">
      <c r="CW946" s="287"/>
      <c r="CX946" s="287"/>
    </row>
    <row r="947" spans="101:102" ht="13.2">
      <c r="CW947" s="287"/>
      <c r="CX947" s="287"/>
    </row>
    <row r="948" spans="101:102" ht="13.2">
      <c r="CW948" s="287"/>
      <c r="CX948" s="287"/>
    </row>
    <row r="949" spans="101:102" ht="13.2">
      <c r="CW949" s="287"/>
      <c r="CX949" s="287"/>
    </row>
    <row r="950" spans="101:102" ht="13.2">
      <c r="CW950" s="287"/>
      <c r="CX950" s="287"/>
    </row>
    <row r="951" spans="101:102" ht="13.2">
      <c r="CW951" s="287"/>
      <c r="CX951" s="287"/>
    </row>
    <row r="952" spans="101:102" ht="13.2">
      <c r="CW952" s="287"/>
      <c r="CX952" s="287"/>
    </row>
    <row r="953" spans="101:102" ht="13.2">
      <c r="CW953" s="287"/>
      <c r="CX953" s="287"/>
    </row>
    <row r="954" spans="101:102" ht="13.2">
      <c r="CW954" s="287"/>
      <c r="CX954" s="287"/>
    </row>
    <row r="955" spans="101:102" ht="13.2">
      <c r="CW955" s="287"/>
      <c r="CX955" s="287"/>
    </row>
    <row r="956" spans="101:102" ht="13.2">
      <c r="CW956" s="287"/>
      <c r="CX956" s="287"/>
    </row>
    <row r="957" spans="101:102" ht="13.2">
      <c r="CW957" s="287"/>
      <c r="CX957" s="287"/>
    </row>
    <row r="958" spans="101:102" ht="13.2">
      <c r="CW958" s="287"/>
      <c r="CX958" s="287"/>
    </row>
    <row r="959" spans="101:102" ht="13.2">
      <c r="CW959" s="287"/>
      <c r="CX959" s="287"/>
    </row>
    <row r="960" spans="101:102" ht="13.2">
      <c r="CW960" s="287"/>
      <c r="CX960" s="287"/>
    </row>
    <row r="961" spans="101:102" ht="13.2">
      <c r="CW961" s="287"/>
      <c r="CX961" s="287"/>
    </row>
    <row r="962" spans="101:102" ht="13.2">
      <c r="CW962" s="287"/>
      <c r="CX962" s="287"/>
    </row>
    <row r="963" spans="101:102" ht="13.2">
      <c r="CW963" s="287"/>
      <c r="CX963" s="287"/>
    </row>
    <row r="964" spans="101:102" ht="13.2">
      <c r="CW964" s="287"/>
      <c r="CX964" s="287"/>
    </row>
    <row r="965" spans="101:102" ht="13.2">
      <c r="CW965" s="287"/>
      <c r="CX965" s="287"/>
    </row>
    <row r="966" spans="101:102" ht="13.2">
      <c r="CW966" s="287"/>
      <c r="CX966" s="287"/>
    </row>
    <row r="967" spans="101:102" ht="13.2">
      <c r="CW967" s="287"/>
      <c r="CX967" s="287"/>
    </row>
    <row r="968" spans="101:102" ht="13.2">
      <c r="CW968" s="287"/>
      <c r="CX968" s="287"/>
    </row>
    <row r="969" spans="101:102" ht="13.2">
      <c r="CW969" s="287"/>
      <c r="CX969" s="287"/>
    </row>
    <row r="970" spans="101:102" ht="13.2">
      <c r="CW970" s="287"/>
      <c r="CX970" s="287"/>
    </row>
    <row r="971" spans="101:102" ht="13.2">
      <c r="CW971" s="287"/>
      <c r="CX971" s="287"/>
    </row>
    <row r="972" spans="101:102" ht="13.2">
      <c r="CW972" s="287"/>
      <c r="CX972" s="287"/>
    </row>
    <row r="973" spans="101:102" ht="13.2">
      <c r="CW973" s="287"/>
      <c r="CX973" s="287"/>
    </row>
    <row r="974" spans="101:102" ht="13.2">
      <c r="CW974" s="287"/>
      <c r="CX974" s="287"/>
    </row>
    <row r="975" spans="101:102" ht="13.2">
      <c r="CW975" s="287"/>
      <c r="CX975" s="287"/>
    </row>
    <row r="976" spans="101:102" ht="13.2">
      <c r="CW976" s="287"/>
      <c r="CX976" s="287"/>
    </row>
    <row r="977" spans="101:102" ht="13.2">
      <c r="CW977" s="287"/>
      <c r="CX977" s="287"/>
    </row>
    <row r="978" spans="101:102" ht="13.2">
      <c r="CW978" s="287"/>
      <c r="CX978" s="287"/>
    </row>
    <row r="979" spans="101:102" ht="13.2">
      <c r="CW979" s="287"/>
      <c r="CX979" s="287"/>
    </row>
    <row r="980" spans="101:102" ht="13.2">
      <c r="CW980" s="287"/>
      <c r="CX980" s="287"/>
    </row>
    <row r="981" spans="101:102" ht="13.2">
      <c r="CW981" s="287"/>
      <c r="CX981" s="287"/>
    </row>
    <row r="982" spans="101:102" ht="13.2">
      <c r="CW982" s="287"/>
      <c r="CX982" s="287"/>
    </row>
    <row r="983" spans="101:102" ht="13.2">
      <c r="CW983" s="287"/>
      <c r="CX983" s="287"/>
    </row>
    <row r="984" spans="101:102" ht="13.2">
      <c r="CW984" s="287"/>
      <c r="CX984" s="287"/>
    </row>
    <row r="985" spans="101:102" ht="13.2">
      <c r="CW985" s="287"/>
      <c r="CX985" s="287"/>
    </row>
    <row r="986" spans="101:102" ht="13.2">
      <c r="CW986" s="287"/>
      <c r="CX986" s="287"/>
    </row>
    <row r="987" spans="101:102" ht="13.2">
      <c r="CW987" s="287"/>
      <c r="CX987" s="287"/>
    </row>
    <row r="988" spans="101:102" ht="13.2">
      <c r="CW988" s="287"/>
      <c r="CX988" s="287"/>
    </row>
    <row r="989" spans="101:102" ht="13.2">
      <c r="CW989" s="287"/>
      <c r="CX989" s="287"/>
    </row>
    <row r="990" spans="101:102" ht="13.2">
      <c r="CW990" s="287"/>
      <c r="CX990" s="287"/>
    </row>
  </sheetData>
  <mergeCells count="79">
    <mergeCell ref="DF5:DF6"/>
    <mergeCell ref="DG5:DG6"/>
    <mergeCell ref="DH5:DH6"/>
    <mergeCell ref="DI5:DI6"/>
    <mergeCell ref="A11:B11"/>
    <mergeCell ref="CY5:CY6"/>
    <mergeCell ref="CZ5:CZ6"/>
    <mergeCell ref="DA5:DA6"/>
    <mergeCell ref="DB5:DB6"/>
    <mergeCell ref="DD5:DD6"/>
    <mergeCell ref="DE5:DE6"/>
    <mergeCell ref="CM5:CN5"/>
    <mergeCell ref="CO5:CP5"/>
    <mergeCell ref="CQ5:CR5"/>
    <mergeCell ref="CS5:CT5"/>
    <mergeCell ref="CU5:CV5"/>
    <mergeCell ref="CW5:CX5"/>
    <mergeCell ref="CF5:CF6"/>
    <mergeCell ref="CG5:CG6"/>
    <mergeCell ref="CH5:CH6"/>
    <mergeCell ref="CI5:CI6"/>
    <mergeCell ref="CJ5:CJ6"/>
    <mergeCell ref="CK5:CK6"/>
    <mergeCell ref="BV5:BW5"/>
    <mergeCell ref="BX5:BY5"/>
    <mergeCell ref="BZ5:CA5"/>
    <mergeCell ref="CB5:CB6"/>
    <mergeCell ref="CC5:CC6"/>
    <mergeCell ref="CD5:CD6"/>
    <mergeCell ref="BJ5:BK5"/>
    <mergeCell ref="BL5:BM5"/>
    <mergeCell ref="BN5:BO5"/>
    <mergeCell ref="BP5:BQ5"/>
    <mergeCell ref="BR5:BS5"/>
    <mergeCell ref="BT5:BU5"/>
    <mergeCell ref="AZ5:AZ6"/>
    <mergeCell ref="BA5:BA6"/>
    <mergeCell ref="BB5:BB6"/>
    <mergeCell ref="BD5:BE5"/>
    <mergeCell ref="BF5:BG5"/>
    <mergeCell ref="BH5:BI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BD3:CD4"/>
    <mergeCell ref="CF3:CK4"/>
    <mergeCell ref="CM3:DB4"/>
    <mergeCell ref="DD3:DI4"/>
    <mergeCell ref="C5:C6"/>
    <mergeCell ref="D5:D6"/>
    <mergeCell ref="E5:E6"/>
    <mergeCell ref="F5:F6"/>
    <mergeCell ref="G5:G6"/>
    <mergeCell ref="H5:H6"/>
    <mergeCell ref="A3:A6"/>
    <mergeCell ref="B3:B6"/>
    <mergeCell ref="D3:H4"/>
    <mergeCell ref="I3:K4"/>
    <mergeCell ref="L3:L6"/>
    <mergeCell ref="N3:BB4"/>
    <mergeCell ref="I5:I6"/>
    <mergeCell ref="J5:J6"/>
    <mergeCell ref="K5:K6"/>
    <mergeCell ref="N5:O5"/>
  </mergeCells>
  <conditionalFormatting sqref="AX11:AY11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T759"/>
  <sheetViews>
    <sheetView workbookViewId="0">
      <pane ySplit="5" topLeftCell="A369" activePane="bottomLeft" state="frozen"/>
      <selection activeCell="B1" sqref="B1"/>
      <selection pane="bottomLeft" activeCell="AD437" sqref="AD437:AG462"/>
    </sheetView>
  </sheetViews>
  <sheetFormatPr defaultColWidth="14.44140625" defaultRowHeight="15" customHeight="1"/>
  <cols>
    <col min="1" max="1" width="9" style="372" customWidth="1"/>
    <col min="2" max="12" width="10.109375" style="372" hidden="1" customWidth="1"/>
    <col min="13" max="13" width="7.5546875" style="372" hidden="1" customWidth="1"/>
    <col min="14" max="14" width="7" style="372" hidden="1" customWidth="1"/>
    <col min="15" max="15" width="7.5546875" style="372" hidden="1" customWidth="1"/>
    <col min="16" max="20" width="10.109375" style="372" hidden="1" customWidth="1"/>
    <col min="21" max="21" width="10.44140625" style="372" hidden="1" customWidth="1"/>
    <col min="22" max="22" width="9.6640625" style="372" hidden="1" customWidth="1"/>
    <col min="23" max="23" width="10" style="372" hidden="1" customWidth="1"/>
    <col min="24" max="24" width="9.6640625" style="372" hidden="1" customWidth="1"/>
    <col min="25" max="25" width="10" style="372" hidden="1" customWidth="1"/>
    <col min="26" max="26" width="9.6640625" style="372" hidden="1" customWidth="1"/>
    <col min="27" max="27" width="10" style="372" hidden="1" customWidth="1"/>
    <col min="28" max="29" width="10.109375" style="372" hidden="1" customWidth="1"/>
    <col min="30" max="37" width="10.109375" style="372" customWidth="1"/>
    <col min="38" max="38" width="52.5546875" style="372" customWidth="1"/>
    <col min="39" max="39" width="14.44140625" style="372"/>
    <col min="40" max="40" width="0" style="373" hidden="1" customWidth="1"/>
    <col min="41" max="41" width="36.88671875" style="372" hidden="1" customWidth="1"/>
    <col min="42" max="44" width="0" style="372" hidden="1" customWidth="1"/>
    <col min="45" max="45" width="18.6640625" style="372" hidden="1" customWidth="1"/>
    <col min="46" max="46" width="0" style="372" hidden="1" customWidth="1"/>
    <col min="47" max="16384" width="14.44140625" style="372"/>
  </cols>
  <sheetData>
    <row r="1" spans="1:46" ht="19.8">
      <c r="A1" s="370" t="s">
        <v>1104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71"/>
      <c r="AK1" s="369"/>
      <c r="AL1" s="369"/>
    </row>
    <row r="2" spans="1:46" ht="14.4">
      <c r="A2" s="374" t="s">
        <v>1105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</row>
    <row r="3" spans="1:46" thickBot="1">
      <c r="A3" s="375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</row>
    <row r="4" spans="1:46" ht="15" customHeight="1">
      <c r="A4" s="376"/>
      <c r="B4" s="669">
        <v>2006</v>
      </c>
      <c r="C4" s="671"/>
      <c r="D4" s="669">
        <v>2007</v>
      </c>
      <c r="E4" s="671"/>
      <c r="F4" s="669">
        <v>2008</v>
      </c>
      <c r="G4" s="671"/>
      <c r="H4" s="669">
        <v>2009</v>
      </c>
      <c r="I4" s="671"/>
      <c r="J4" s="669">
        <v>2010</v>
      </c>
      <c r="K4" s="670"/>
      <c r="L4" s="669">
        <v>2011</v>
      </c>
      <c r="M4" s="671"/>
      <c r="N4" s="669">
        <v>2012</v>
      </c>
      <c r="O4" s="671"/>
      <c r="P4" s="669">
        <v>2015</v>
      </c>
      <c r="Q4" s="671"/>
      <c r="R4" s="669">
        <v>2016</v>
      </c>
      <c r="S4" s="671"/>
      <c r="T4" s="669">
        <v>2017</v>
      </c>
      <c r="U4" s="670"/>
      <c r="V4" s="669">
        <v>2018</v>
      </c>
      <c r="W4" s="671"/>
      <c r="X4" s="669">
        <v>2019</v>
      </c>
      <c r="Y4" s="671"/>
      <c r="Z4" s="669">
        <v>2020</v>
      </c>
      <c r="AA4" s="671"/>
      <c r="AB4" s="669">
        <v>2021</v>
      </c>
      <c r="AC4" s="670"/>
      <c r="AD4" s="669">
        <v>2022</v>
      </c>
      <c r="AE4" s="670"/>
      <c r="AF4" s="674">
        <v>2023</v>
      </c>
      <c r="AG4" s="675"/>
      <c r="AH4" s="672" t="s">
        <v>18</v>
      </c>
      <c r="AI4" s="671"/>
      <c r="AJ4" s="672" t="s">
        <v>19</v>
      </c>
      <c r="AK4" s="671"/>
      <c r="AL4" s="377"/>
      <c r="AO4" s="378"/>
      <c r="AP4" s="673">
        <v>2022</v>
      </c>
      <c r="AQ4" s="673"/>
    </row>
    <row r="5" spans="1:46" ht="15" customHeight="1" thickBot="1">
      <c r="A5" s="379" t="s">
        <v>59</v>
      </c>
      <c r="B5" s="380" t="s">
        <v>26</v>
      </c>
      <c r="C5" s="381" t="s">
        <v>14</v>
      </c>
      <c r="D5" s="380" t="s">
        <v>26</v>
      </c>
      <c r="E5" s="381" t="s">
        <v>14</v>
      </c>
      <c r="F5" s="380" t="s">
        <v>26</v>
      </c>
      <c r="G5" s="381" t="s">
        <v>14</v>
      </c>
      <c r="H5" s="380" t="s">
        <v>26</v>
      </c>
      <c r="I5" s="381" t="s">
        <v>14</v>
      </c>
      <c r="J5" s="382" t="s">
        <v>26</v>
      </c>
      <c r="K5" s="382" t="s">
        <v>14</v>
      </c>
      <c r="L5" s="383" t="s">
        <v>26</v>
      </c>
      <c r="M5" s="384" t="s">
        <v>14</v>
      </c>
      <c r="N5" s="383" t="s">
        <v>26</v>
      </c>
      <c r="O5" s="384" t="s">
        <v>14</v>
      </c>
      <c r="P5" s="380" t="s">
        <v>26</v>
      </c>
      <c r="Q5" s="381" t="s">
        <v>14</v>
      </c>
      <c r="R5" s="380" t="s">
        <v>26</v>
      </c>
      <c r="S5" s="381" t="s">
        <v>14</v>
      </c>
      <c r="T5" s="385" t="s">
        <v>26</v>
      </c>
      <c r="U5" s="386" t="s">
        <v>14</v>
      </c>
      <c r="V5" s="380" t="s">
        <v>1106</v>
      </c>
      <c r="W5" s="381" t="s">
        <v>14</v>
      </c>
      <c r="X5" s="387" t="s">
        <v>1106</v>
      </c>
      <c r="Y5" s="387" t="s">
        <v>14</v>
      </c>
      <c r="Z5" s="380" t="s">
        <v>1106</v>
      </c>
      <c r="AA5" s="386" t="s">
        <v>14</v>
      </c>
      <c r="AB5" s="383" t="s">
        <v>26</v>
      </c>
      <c r="AC5" s="382" t="s">
        <v>14</v>
      </c>
      <c r="AD5" s="383" t="s">
        <v>26</v>
      </c>
      <c r="AE5" s="382" t="s">
        <v>14</v>
      </c>
      <c r="AF5" s="383" t="s">
        <v>26</v>
      </c>
      <c r="AG5" s="382" t="s">
        <v>14</v>
      </c>
      <c r="AH5" s="388" t="s">
        <v>26</v>
      </c>
      <c r="AI5" s="389" t="s">
        <v>14</v>
      </c>
      <c r="AJ5" s="388" t="s">
        <v>26</v>
      </c>
      <c r="AK5" s="389" t="s">
        <v>14</v>
      </c>
      <c r="AL5" s="390" t="s">
        <v>60</v>
      </c>
      <c r="AO5" s="378"/>
      <c r="AP5" s="391" t="s">
        <v>26</v>
      </c>
      <c r="AQ5" s="391" t="s">
        <v>14</v>
      </c>
    </row>
    <row r="6" spans="1:46" ht="14.25" customHeight="1" thickBot="1">
      <c r="A6" s="456">
        <v>110</v>
      </c>
      <c r="B6" s="433">
        <v>3362</v>
      </c>
      <c r="C6" s="434">
        <v>5042</v>
      </c>
      <c r="D6" s="433">
        <v>3262</v>
      </c>
      <c r="E6" s="435">
        <v>4989</v>
      </c>
      <c r="F6" s="433">
        <v>3241</v>
      </c>
      <c r="G6" s="435">
        <v>5000</v>
      </c>
      <c r="H6" s="433">
        <v>3207</v>
      </c>
      <c r="I6" s="435">
        <v>4964</v>
      </c>
      <c r="J6" s="433">
        <v>3311</v>
      </c>
      <c r="K6" s="435">
        <v>5074</v>
      </c>
      <c r="L6" s="433">
        <v>3243</v>
      </c>
      <c r="M6" s="435">
        <v>5066</v>
      </c>
      <c r="N6" s="433">
        <v>3379</v>
      </c>
      <c r="O6" s="435">
        <v>5259</v>
      </c>
      <c r="P6" s="433">
        <v>4211</v>
      </c>
      <c r="Q6" s="433">
        <v>6187</v>
      </c>
      <c r="R6" s="436">
        <v>4578</v>
      </c>
      <c r="S6" s="436">
        <v>6665</v>
      </c>
      <c r="T6" s="437">
        <v>4808</v>
      </c>
      <c r="U6" s="436">
        <v>7048</v>
      </c>
      <c r="V6" s="437">
        <v>5004</v>
      </c>
      <c r="W6" s="436">
        <v>7389</v>
      </c>
      <c r="X6" s="438">
        <v>5393</v>
      </c>
      <c r="Y6" s="438">
        <v>7872</v>
      </c>
      <c r="Z6" s="436">
        <v>5793</v>
      </c>
      <c r="AA6" s="436">
        <v>8415</v>
      </c>
      <c r="AB6" s="439">
        <v>6067</v>
      </c>
      <c r="AC6" s="436">
        <v>8870</v>
      </c>
      <c r="AD6" s="440">
        <v>6390</v>
      </c>
      <c r="AE6" s="441">
        <v>9354</v>
      </c>
      <c r="AF6" s="457">
        <v>6449</v>
      </c>
      <c r="AG6" s="458">
        <v>9576</v>
      </c>
      <c r="AH6" s="442">
        <f>AF6-AD6</f>
        <v>59</v>
      </c>
      <c r="AI6" s="443">
        <f>AG6-AE6</f>
        <v>222</v>
      </c>
      <c r="AJ6" s="444">
        <f>IF(AD6=0,100,100*AH6/AD6)</f>
        <v>0.92331768388106417</v>
      </c>
      <c r="AK6" s="445">
        <f>IF(AE6=0,100,100*AI6/AE6)</f>
        <v>2.3733162283515075</v>
      </c>
      <c r="AL6" s="446" t="s">
        <v>61</v>
      </c>
      <c r="AN6" s="392">
        <v>110</v>
      </c>
      <c r="AO6" s="393" t="s">
        <v>61</v>
      </c>
      <c r="AP6" s="394">
        <v>6390</v>
      </c>
      <c r="AQ6" s="394">
        <v>9354</v>
      </c>
      <c r="AS6" s="395" t="s">
        <v>1107</v>
      </c>
      <c r="AT6" s="395" t="s">
        <v>1108</v>
      </c>
    </row>
    <row r="7" spans="1:46" ht="14.25" customHeight="1" thickBot="1">
      <c r="A7" s="459">
        <v>112</v>
      </c>
      <c r="B7" s="447">
        <v>446</v>
      </c>
      <c r="C7" s="448">
        <v>707</v>
      </c>
      <c r="D7" s="447">
        <v>421</v>
      </c>
      <c r="E7" s="449">
        <v>678</v>
      </c>
      <c r="F7" s="447">
        <v>394</v>
      </c>
      <c r="G7" s="449">
        <v>650</v>
      </c>
      <c r="H7" s="447">
        <v>353</v>
      </c>
      <c r="I7" s="449">
        <v>587</v>
      </c>
      <c r="J7" s="447">
        <v>352</v>
      </c>
      <c r="K7" s="449">
        <v>580</v>
      </c>
      <c r="L7" s="447">
        <v>329</v>
      </c>
      <c r="M7" s="449">
        <v>585</v>
      </c>
      <c r="N7" s="447">
        <v>345</v>
      </c>
      <c r="O7" s="449">
        <v>615</v>
      </c>
      <c r="P7" s="447">
        <v>425</v>
      </c>
      <c r="Q7" s="447">
        <v>715</v>
      </c>
      <c r="R7" s="436">
        <v>462</v>
      </c>
      <c r="S7" s="450">
        <v>761</v>
      </c>
      <c r="T7" s="439">
        <v>501</v>
      </c>
      <c r="U7" s="436">
        <v>828</v>
      </c>
      <c r="V7" s="439">
        <v>520</v>
      </c>
      <c r="W7" s="436">
        <v>855</v>
      </c>
      <c r="X7" s="438">
        <v>545</v>
      </c>
      <c r="Y7" s="438">
        <v>899</v>
      </c>
      <c r="Z7" s="436">
        <v>577</v>
      </c>
      <c r="AA7" s="436">
        <v>932</v>
      </c>
      <c r="AB7" s="439">
        <v>627</v>
      </c>
      <c r="AC7" s="436">
        <v>1002</v>
      </c>
      <c r="AD7" s="440">
        <v>682</v>
      </c>
      <c r="AE7" s="451">
        <v>1077</v>
      </c>
      <c r="AF7" s="460">
        <v>694</v>
      </c>
      <c r="AG7" s="461">
        <v>1116</v>
      </c>
      <c r="AH7" s="442">
        <f t="shared" ref="AH7:AH70" si="0">AF7-AD7</f>
        <v>12</v>
      </c>
      <c r="AI7" s="443">
        <f t="shared" ref="AI7:AI70" si="1">AG7-AE7</f>
        <v>39</v>
      </c>
      <c r="AJ7" s="444">
        <f t="shared" ref="AJ7:AJ70" si="2">IF(AD7=0,100,100*AH7/AD7)</f>
        <v>1.7595307917888563</v>
      </c>
      <c r="AK7" s="445">
        <f>IF(AE7=0,100,100*AI7/AE7)</f>
        <v>3.6211699164345403</v>
      </c>
      <c r="AL7" s="452" t="s">
        <v>62</v>
      </c>
      <c r="AN7" s="392">
        <v>112</v>
      </c>
      <c r="AO7" s="396" t="s">
        <v>62</v>
      </c>
      <c r="AP7" s="394">
        <v>682</v>
      </c>
      <c r="AQ7" s="394">
        <v>1077</v>
      </c>
      <c r="AR7" s="397"/>
    </row>
    <row r="8" spans="1:46" ht="14.25" hidden="1" customHeight="1" thickBot="1">
      <c r="A8" s="459" t="s">
        <v>63</v>
      </c>
      <c r="B8" s="447">
        <v>70</v>
      </c>
      <c r="C8" s="448">
        <v>105</v>
      </c>
      <c r="D8" s="447">
        <v>87</v>
      </c>
      <c r="E8" s="449">
        <v>153</v>
      </c>
      <c r="F8" s="447">
        <v>65</v>
      </c>
      <c r="G8" s="449">
        <v>137</v>
      </c>
      <c r="H8" s="447">
        <v>52</v>
      </c>
      <c r="I8" s="449">
        <v>118</v>
      </c>
      <c r="J8" s="447">
        <v>54</v>
      </c>
      <c r="K8" s="449">
        <v>108</v>
      </c>
      <c r="L8" s="447">
        <v>58</v>
      </c>
      <c r="M8" s="449">
        <v>116</v>
      </c>
      <c r="N8" s="447">
        <v>55</v>
      </c>
      <c r="O8" s="449">
        <v>119</v>
      </c>
      <c r="P8" s="447">
        <v>65</v>
      </c>
      <c r="Q8" s="447">
        <v>141</v>
      </c>
      <c r="R8" s="436">
        <v>74</v>
      </c>
      <c r="S8" s="450">
        <v>154</v>
      </c>
      <c r="T8" s="439">
        <v>89</v>
      </c>
      <c r="U8" s="436">
        <v>171</v>
      </c>
      <c r="V8" s="439">
        <v>78</v>
      </c>
      <c r="W8" s="436">
        <v>162</v>
      </c>
      <c r="X8" s="438">
        <v>91</v>
      </c>
      <c r="Y8" s="438">
        <v>179</v>
      </c>
      <c r="Z8" s="436">
        <v>105</v>
      </c>
      <c r="AA8" s="436">
        <v>197</v>
      </c>
      <c r="AB8" s="439">
        <v>127</v>
      </c>
      <c r="AC8" s="436">
        <v>224</v>
      </c>
      <c r="AD8" s="440">
        <v>131</v>
      </c>
      <c r="AE8" s="451">
        <v>231</v>
      </c>
      <c r="AF8" s="460">
        <v>115</v>
      </c>
      <c r="AG8" s="461">
        <v>225</v>
      </c>
      <c r="AH8" s="442">
        <f t="shared" si="0"/>
        <v>-16</v>
      </c>
      <c r="AI8" s="443">
        <f t="shared" si="1"/>
        <v>-6</v>
      </c>
      <c r="AJ8" s="444">
        <f t="shared" si="2"/>
        <v>-12.213740458015268</v>
      </c>
      <c r="AK8" s="445">
        <f t="shared" ref="AK8:AK71" si="3">IF(AE8=0,100,100*AI8/AE8)</f>
        <v>-2.5974025974025974</v>
      </c>
      <c r="AL8" s="462" t="s">
        <v>64</v>
      </c>
      <c r="AN8" s="392" t="s">
        <v>63</v>
      </c>
      <c r="AO8" s="398" t="s">
        <v>64</v>
      </c>
      <c r="AP8" s="394">
        <v>131</v>
      </c>
      <c r="AQ8" s="394">
        <v>231</v>
      </c>
      <c r="AR8" s="397"/>
    </row>
    <row r="9" spans="1:46" ht="14.25" hidden="1" customHeight="1" thickBot="1">
      <c r="A9" s="459" t="s">
        <v>65</v>
      </c>
      <c r="B9" s="447">
        <v>138</v>
      </c>
      <c r="C9" s="448">
        <v>191</v>
      </c>
      <c r="D9" s="447">
        <v>131</v>
      </c>
      <c r="E9" s="449">
        <v>179</v>
      </c>
      <c r="F9" s="447">
        <v>130</v>
      </c>
      <c r="G9" s="449">
        <v>176</v>
      </c>
      <c r="H9" s="447">
        <v>115</v>
      </c>
      <c r="I9" s="449">
        <v>167</v>
      </c>
      <c r="J9" s="447">
        <v>109</v>
      </c>
      <c r="K9" s="449">
        <v>166</v>
      </c>
      <c r="L9" s="447">
        <v>97</v>
      </c>
      <c r="M9" s="449">
        <v>155</v>
      </c>
      <c r="N9" s="447">
        <v>115</v>
      </c>
      <c r="O9" s="449">
        <v>174</v>
      </c>
      <c r="P9" s="447">
        <v>118</v>
      </c>
      <c r="Q9" s="447">
        <v>165</v>
      </c>
      <c r="R9" s="436">
        <v>126</v>
      </c>
      <c r="S9" s="450">
        <v>177</v>
      </c>
      <c r="T9" s="439">
        <v>132</v>
      </c>
      <c r="U9" s="436">
        <v>185</v>
      </c>
      <c r="V9" s="439">
        <v>136</v>
      </c>
      <c r="W9" s="436">
        <v>195</v>
      </c>
      <c r="X9" s="438">
        <v>140</v>
      </c>
      <c r="Y9" s="438">
        <v>203</v>
      </c>
      <c r="Z9" s="436">
        <v>147</v>
      </c>
      <c r="AA9" s="436">
        <v>207</v>
      </c>
      <c r="AB9" s="439">
        <v>157</v>
      </c>
      <c r="AC9" s="436">
        <v>218</v>
      </c>
      <c r="AD9" s="440">
        <v>153</v>
      </c>
      <c r="AE9" s="451">
        <v>224</v>
      </c>
      <c r="AF9" s="460">
        <v>155</v>
      </c>
      <c r="AG9" s="461">
        <v>225</v>
      </c>
      <c r="AH9" s="442">
        <f t="shared" si="0"/>
        <v>2</v>
      </c>
      <c r="AI9" s="443">
        <f t="shared" si="1"/>
        <v>1</v>
      </c>
      <c r="AJ9" s="444">
        <f t="shared" si="2"/>
        <v>1.3071895424836601</v>
      </c>
      <c r="AK9" s="445">
        <f t="shared" si="3"/>
        <v>0.44642857142857145</v>
      </c>
      <c r="AL9" s="462" t="s">
        <v>66</v>
      </c>
      <c r="AN9" s="392" t="s">
        <v>65</v>
      </c>
      <c r="AO9" s="398" t="s">
        <v>66</v>
      </c>
      <c r="AP9" s="394">
        <v>153</v>
      </c>
      <c r="AQ9" s="394">
        <v>224</v>
      </c>
      <c r="AR9" s="397"/>
    </row>
    <row r="10" spans="1:46" ht="14.25" hidden="1" customHeight="1" thickBot="1">
      <c r="A10" s="459" t="s">
        <v>67</v>
      </c>
      <c r="B10" s="447">
        <v>92</v>
      </c>
      <c r="C10" s="448">
        <v>130</v>
      </c>
      <c r="D10" s="447">
        <v>108</v>
      </c>
      <c r="E10" s="449">
        <v>172</v>
      </c>
      <c r="F10" s="447">
        <v>103</v>
      </c>
      <c r="G10" s="449">
        <v>162</v>
      </c>
      <c r="H10" s="447">
        <v>104</v>
      </c>
      <c r="I10" s="449">
        <v>144</v>
      </c>
      <c r="J10" s="447">
        <v>103</v>
      </c>
      <c r="K10" s="449">
        <v>146</v>
      </c>
      <c r="L10" s="447">
        <v>90</v>
      </c>
      <c r="M10" s="449">
        <v>142</v>
      </c>
      <c r="N10" s="447">
        <v>85</v>
      </c>
      <c r="O10" s="449">
        <v>139</v>
      </c>
      <c r="P10" s="447">
        <v>84</v>
      </c>
      <c r="Q10" s="447">
        <v>142</v>
      </c>
      <c r="R10" s="436">
        <v>92</v>
      </c>
      <c r="S10" s="450">
        <v>147</v>
      </c>
      <c r="T10" s="439">
        <v>94</v>
      </c>
      <c r="U10" s="436">
        <v>170</v>
      </c>
      <c r="V10" s="439">
        <v>106</v>
      </c>
      <c r="W10" s="436">
        <v>181</v>
      </c>
      <c r="X10" s="438">
        <v>111</v>
      </c>
      <c r="Y10" s="438">
        <v>183</v>
      </c>
      <c r="Z10" s="436">
        <v>106</v>
      </c>
      <c r="AA10" s="436">
        <v>176</v>
      </c>
      <c r="AB10" s="439">
        <v>116</v>
      </c>
      <c r="AC10" s="436">
        <v>191</v>
      </c>
      <c r="AD10" s="440">
        <v>119</v>
      </c>
      <c r="AE10" s="451">
        <v>199</v>
      </c>
      <c r="AF10" s="460">
        <v>115</v>
      </c>
      <c r="AG10" s="461">
        <v>196</v>
      </c>
      <c r="AH10" s="442">
        <f t="shared" si="0"/>
        <v>-4</v>
      </c>
      <c r="AI10" s="443">
        <f t="shared" si="1"/>
        <v>-3</v>
      </c>
      <c r="AJ10" s="444">
        <f t="shared" si="2"/>
        <v>-3.3613445378151261</v>
      </c>
      <c r="AK10" s="445">
        <f t="shared" si="3"/>
        <v>-1.5075376884422111</v>
      </c>
      <c r="AL10" s="462" t="s">
        <v>68</v>
      </c>
      <c r="AN10" s="392" t="s">
        <v>67</v>
      </c>
      <c r="AO10" s="398" t="s">
        <v>68</v>
      </c>
      <c r="AP10" s="394">
        <v>119</v>
      </c>
      <c r="AQ10" s="394">
        <v>199</v>
      </c>
      <c r="AR10" s="397"/>
    </row>
    <row r="11" spans="1:46" ht="14.25" hidden="1" customHeight="1" thickBot="1">
      <c r="A11" s="459" t="s">
        <v>69</v>
      </c>
      <c r="B11" s="447">
        <v>39</v>
      </c>
      <c r="C11" s="448">
        <v>66</v>
      </c>
      <c r="D11" s="447">
        <v>33</v>
      </c>
      <c r="E11" s="449">
        <v>60</v>
      </c>
      <c r="F11" s="447">
        <v>41</v>
      </c>
      <c r="G11" s="449">
        <v>72</v>
      </c>
      <c r="H11" s="447">
        <v>39</v>
      </c>
      <c r="I11" s="449">
        <v>77</v>
      </c>
      <c r="J11" s="447">
        <v>35</v>
      </c>
      <c r="K11" s="449">
        <v>70</v>
      </c>
      <c r="L11" s="447">
        <v>36</v>
      </c>
      <c r="M11" s="449">
        <v>73</v>
      </c>
      <c r="N11" s="447">
        <v>42</v>
      </c>
      <c r="O11" s="449">
        <v>81</v>
      </c>
      <c r="P11" s="447">
        <v>73</v>
      </c>
      <c r="Q11" s="447">
        <v>118</v>
      </c>
      <c r="R11" s="436">
        <v>92</v>
      </c>
      <c r="S11" s="450">
        <v>139</v>
      </c>
      <c r="T11" s="439">
        <v>92</v>
      </c>
      <c r="U11" s="436">
        <v>143</v>
      </c>
      <c r="V11" s="439">
        <v>97</v>
      </c>
      <c r="W11" s="436">
        <v>150</v>
      </c>
      <c r="X11" s="438">
        <v>93</v>
      </c>
      <c r="Y11" s="438">
        <v>157</v>
      </c>
      <c r="Z11" s="436">
        <v>105</v>
      </c>
      <c r="AA11" s="436">
        <v>171</v>
      </c>
      <c r="AB11" s="439">
        <v>117</v>
      </c>
      <c r="AC11" s="436">
        <v>183</v>
      </c>
      <c r="AD11" s="440">
        <v>117</v>
      </c>
      <c r="AE11" s="451">
        <v>184</v>
      </c>
      <c r="AF11" s="460">
        <v>128</v>
      </c>
      <c r="AG11" s="461">
        <v>200</v>
      </c>
      <c r="AH11" s="442">
        <f t="shared" si="0"/>
        <v>11</v>
      </c>
      <c r="AI11" s="443">
        <f t="shared" si="1"/>
        <v>16</v>
      </c>
      <c r="AJ11" s="444">
        <f t="shared" si="2"/>
        <v>9.4017094017094021</v>
      </c>
      <c r="AK11" s="445">
        <f t="shared" si="3"/>
        <v>8.695652173913043</v>
      </c>
      <c r="AL11" s="462" t="s">
        <v>70</v>
      </c>
      <c r="AN11" s="392" t="s">
        <v>69</v>
      </c>
      <c r="AO11" s="398" t="s">
        <v>70</v>
      </c>
      <c r="AP11" s="394">
        <v>117</v>
      </c>
      <c r="AQ11" s="394">
        <v>184</v>
      </c>
      <c r="AR11" s="397"/>
    </row>
    <row r="12" spans="1:46" ht="14.25" hidden="1" customHeight="1" thickBot="1">
      <c r="A12" s="459" t="s">
        <v>71</v>
      </c>
      <c r="B12" s="447">
        <v>61</v>
      </c>
      <c r="C12" s="448">
        <v>111</v>
      </c>
      <c r="D12" s="447">
        <v>62</v>
      </c>
      <c r="E12" s="449">
        <v>108</v>
      </c>
      <c r="F12" s="447">
        <v>55</v>
      </c>
      <c r="G12" s="449">
        <v>102</v>
      </c>
      <c r="H12" s="447">
        <v>43</v>
      </c>
      <c r="I12" s="449">
        <v>80</v>
      </c>
      <c r="J12" s="447">
        <v>51</v>
      </c>
      <c r="K12" s="449">
        <v>90</v>
      </c>
      <c r="L12" s="447">
        <v>48</v>
      </c>
      <c r="M12" s="449">
        <v>99</v>
      </c>
      <c r="N12" s="447">
        <v>48</v>
      </c>
      <c r="O12" s="449">
        <v>102</v>
      </c>
      <c r="P12" s="447">
        <v>85</v>
      </c>
      <c r="Q12" s="447">
        <v>149</v>
      </c>
      <c r="R12" s="436">
        <v>78</v>
      </c>
      <c r="S12" s="450">
        <v>144</v>
      </c>
      <c r="T12" s="439">
        <v>94</v>
      </c>
      <c r="U12" s="436">
        <v>159</v>
      </c>
      <c r="V12" s="439">
        <v>103</v>
      </c>
      <c r="W12" s="436">
        <v>167</v>
      </c>
      <c r="X12" s="438">
        <v>110</v>
      </c>
      <c r="Y12" s="438">
        <v>177</v>
      </c>
      <c r="Z12" s="436">
        <v>114</v>
      </c>
      <c r="AA12" s="436">
        <v>181</v>
      </c>
      <c r="AB12" s="439">
        <v>110</v>
      </c>
      <c r="AC12" s="436">
        <v>186</v>
      </c>
      <c r="AD12" s="440">
        <v>162</v>
      </c>
      <c r="AE12" s="451">
        <v>239</v>
      </c>
      <c r="AF12" s="460">
        <v>181</v>
      </c>
      <c r="AG12" s="461">
        <v>270</v>
      </c>
      <c r="AH12" s="442">
        <f t="shared" si="0"/>
        <v>19</v>
      </c>
      <c r="AI12" s="443">
        <f t="shared" si="1"/>
        <v>31</v>
      </c>
      <c r="AJ12" s="444">
        <f t="shared" si="2"/>
        <v>11.728395061728396</v>
      </c>
      <c r="AK12" s="445">
        <f t="shared" si="3"/>
        <v>12.97071129707113</v>
      </c>
      <c r="AL12" s="462" t="s">
        <v>72</v>
      </c>
      <c r="AN12" s="392" t="s">
        <v>71</v>
      </c>
      <c r="AO12" s="398" t="s">
        <v>72</v>
      </c>
      <c r="AP12" s="394">
        <v>162</v>
      </c>
      <c r="AQ12" s="394">
        <v>239</v>
      </c>
      <c r="AR12" s="397"/>
    </row>
    <row r="13" spans="1:46" ht="14.25" customHeight="1" thickBot="1">
      <c r="A13" s="459">
        <v>113</v>
      </c>
      <c r="B13" s="447">
        <v>152</v>
      </c>
      <c r="C13" s="448">
        <v>221</v>
      </c>
      <c r="D13" s="447">
        <v>133</v>
      </c>
      <c r="E13" s="449">
        <v>201</v>
      </c>
      <c r="F13" s="447">
        <v>126</v>
      </c>
      <c r="G13" s="449">
        <v>198</v>
      </c>
      <c r="H13" s="447">
        <v>135</v>
      </c>
      <c r="I13" s="449">
        <v>197</v>
      </c>
      <c r="J13" s="447">
        <v>188</v>
      </c>
      <c r="K13" s="449">
        <v>298</v>
      </c>
      <c r="L13" s="447">
        <v>176</v>
      </c>
      <c r="M13" s="449">
        <v>293</v>
      </c>
      <c r="N13" s="447">
        <v>192</v>
      </c>
      <c r="O13" s="449">
        <v>304</v>
      </c>
      <c r="P13" s="447">
        <v>208</v>
      </c>
      <c r="Q13" s="447">
        <v>346</v>
      </c>
      <c r="R13" s="436">
        <v>236</v>
      </c>
      <c r="S13" s="450">
        <v>381</v>
      </c>
      <c r="T13" s="439">
        <v>270</v>
      </c>
      <c r="U13" s="436">
        <v>413</v>
      </c>
      <c r="V13" s="439">
        <v>292</v>
      </c>
      <c r="W13" s="436">
        <v>445</v>
      </c>
      <c r="X13" s="438">
        <v>330</v>
      </c>
      <c r="Y13" s="438">
        <v>493</v>
      </c>
      <c r="Z13" s="436">
        <v>366</v>
      </c>
      <c r="AA13" s="436">
        <v>543</v>
      </c>
      <c r="AB13" s="439">
        <v>374</v>
      </c>
      <c r="AC13" s="436">
        <v>562</v>
      </c>
      <c r="AD13" s="440">
        <v>411</v>
      </c>
      <c r="AE13" s="451">
        <v>609</v>
      </c>
      <c r="AF13" s="460">
        <v>411</v>
      </c>
      <c r="AG13" s="461">
        <v>613</v>
      </c>
      <c r="AH13" s="442">
        <f t="shared" si="0"/>
        <v>0</v>
      </c>
      <c r="AI13" s="443">
        <f t="shared" si="1"/>
        <v>4</v>
      </c>
      <c r="AJ13" s="444">
        <f t="shared" si="2"/>
        <v>0</v>
      </c>
      <c r="AK13" s="445">
        <f t="shared" si="3"/>
        <v>0.65681444991789817</v>
      </c>
      <c r="AL13" s="462" t="s">
        <v>73</v>
      </c>
      <c r="AN13" s="392">
        <v>113</v>
      </c>
      <c r="AO13" s="398" t="s">
        <v>73</v>
      </c>
      <c r="AP13" s="394">
        <v>411</v>
      </c>
      <c r="AQ13" s="394">
        <v>609</v>
      </c>
      <c r="AR13" s="397"/>
    </row>
    <row r="14" spans="1:46" ht="14.25" hidden="1" customHeight="1" thickBot="1">
      <c r="A14" s="459" t="s">
        <v>74</v>
      </c>
      <c r="B14" s="447">
        <v>49</v>
      </c>
      <c r="C14" s="448">
        <v>61</v>
      </c>
      <c r="D14" s="447">
        <v>39</v>
      </c>
      <c r="E14" s="449">
        <v>53</v>
      </c>
      <c r="F14" s="447">
        <v>43</v>
      </c>
      <c r="G14" s="449">
        <v>63</v>
      </c>
      <c r="H14" s="447">
        <v>53</v>
      </c>
      <c r="I14" s="449">
        <v>67</v>
      </c>
      <c r="J14" s="447">
        <v>66</v>
      </c>
      <c r="K14" s="449">
        <v>88</v>
      </c>
      <c r="L14" s="447">
        <v>59</v>
      </c>
      <c r="M14" s="449">
        <v>83</v>
      </c>
      <c r="N14" s="447">
        <v>79</v>
      </c>
      <c r="O14" s="449">
        <v>103</v>
      </c>
      <c r="P14" s="447">
        <v>96</v>
      </c>
      <c r="Q14" s="447">
        <v>132</v>
      </c>
      <c r="R14" s="436">
        <v>106</v>
      </c>
      <c r="S14" s="450">
        <v>146</v>
      </c>
      <c r="T14" s="439">
        <v>113</v>
      </c>
      <c r="U14" s="436">
        <v>154</v>
      </c>
      <c r="V14" s="439">
        <v>117</v>
      </c>
      <c r="W14" s="436">
        <v>163</v>
      </c>
      <c r="X14" s="438">
        <v>143</v>
      </c>
      <c r="Y14" s="438">
        <v>190</v>
      </c>
      <c r="Z14" s="436">
        <v>173</v>
      </c>
      <c r="AA14" s="436">
        <v>226</v>
      </c>
      <c r="AB14" s="439">
        <v>173</v>
      </c>
      <c r="AC14" s="436">
        <v>226</v>
      </c>
      <c r="AD14" s="440">
        <v>192</v>
      </c>
      <c r="AE14" s="451">
        <v>246</v>
      </c>
      <c r="AF14" s="460">
        <v>183</v>
      </c>
      <c r="AG14" s="461">
        <v>245</v>
      </c>
      <c r="AH14" s="442">
        <f t="shared" si="0"/>
        <v>-9</v>
      </c>
      <c r="AI14" s="443">
        <f t="shared" si="1"/>
        <v>-1</v>
      </c>
      <c r="AJ14" s="444">
        <f t="shared" si="2"/>
        <v>-4.6875</v>
      </c>
      <c r="AK14" s="445">
        <f t="shared" si="3"/>
        <v>-0.4065040650406504</v>
      </c>
      <c r="AL14" s="462" t="s">
        <v>75</v>
      </c>
      <c r="AN14" s="392" t="s">
        <v>74</v>
      </c>
      <c r="AO14" s="398" t="s">
        <v>75</v>
      </c>
      <c r="AP14" s="394">
        <v>192</v>
      </c>
      <c r="AQ14" s="394">
        <v>246</v>
      </c>
      <c r="AR14" s="397"/>
    </row>
    <row r="15" spans="1:46" ht="14.25" hidden="1" customHeight="1" thickBot="1">
      <c r="A15" s="459" t="s">
        <v>76</v>
      </c>
      <c r="B15" s="447"/>
      <c r="C15" s="448"/>
      <c r="D15" s="453"/>
      <c r="E15" s="449"/>
      <c r="F15" s="447"/>
      <c r="G15" s="449"/>
      <c r="H15" s="447"/>
      <c r="I15" s="449"/>
      <c r="J15" s="447">
        <v>40</v>
      </c>
      <c r="K15" s="449">
        <v>76</v>
      </c>
      <c r="L15" s="447">
        <v>50</v>
      </c>
      <c r="M15" s="449">
        <v>86</v>
      </c>
      <c r="N15" s="447">
        <v>48</v>
      </c>
      <c r="O15" s="449">
        <v>85</v>
      </c>
      <c r="P15" s="447">
        <v>53</v>
      </c>
      <c r="Q15" s="447">
        <v>106</v>
      </c>
      <c r="R15" s="436">
        <v>67</v>
      </c>
      <c r="S15" s="450">
        <v>121</v>
      </c>
      <c r="T15" s="439">
        <v>74</v>
      </c>
      <c r="U15" s="436">
        <v>127</v>
      </c>
      <c r="V15" s="439">
        <v>74</v>
      </c>
      <c r="W15" s="436">
        <v>130</v>
      </c>
      <c r="X15" s="438">
        <v>84</v>
      </c>
      <c r="Y15" s="438">
        <v>142</v>
      </c>
      <c r="Z15" s="436">
        <v>90</v>
      </c>
      <c r="AA15" s="436">
        <v>148</v>
      </c>
      <c r="AB15" s="439">
        <v>91</v>
      </c>
      <c r="AC15" s="436">
        <v>150</v>
      </c>
      <c r="AD15" s="440">
        <v>90</v>
      </c>
      <c r="AE15" s="451">
        <v>152</v>
      </c>
      <c r="AF15" s="460">
        <v>92</v>
      </c>
      <c r="AG15" s="461">
        <v>148</v>
      </c>
      <c r="AH15" s="442">
        <f t="shared" si="0"/>
        <v>2</v>
      </c>
      <c r="AI15" s="443">
        <f t="shared" si="1"/>
        <v>-4</v>
      </c>
      <c r="AJ15" s="444">
        <f t="shared" si="2"/>
        <v>2.2222222222222223</v>
      </c>
      <c r="AK15" s="445">
        <f t="shared" si="3"/>
        <v>-2.6315789473684212</v>
      </c>
      <c r="AL15" s="462" t="s">
        <v>77</v>
      </c>
      <c r="AN15" s="392" t="s">
        <v>76</v>
      </c>
      <c r="AO15" s="398" t="s">
        <v>77</v>
      </c>
      <c r="AP15" s="394">
        <v>90</v>
      </c>
      <c r="AQ15" s="394">
        <v>152</v>
      </c>
      <c r="AR15" s="397"/>
    </row>
    <row r="16" spans="1:46" ht="14.25" hidden="1" customHeight="1" thickBot="1">
      <c r="A16" s="459" t="s">
        <v>78</v>
      </c>
      <c r="B16" s="447">
        <v>91</v>
      </c>
      <c r="C16" s="448">
        <v>128</v>
      </c>
      <c r="D16" s="447">
        <v>94</v>
      </c>
      <c r="E16" s="449">
        <v>145</v>
      </c>
      <c r="F16" s="447">
        <v>83</v>
      </c>
      <c r="G16" s="449">
        <v>135</v>
      </c>
      <c r="H16" s="447">
        <v>82</v>
      </c>
      <c r="I16" s="449">
        <v>130</v>
      </c>
      <c r="J16" s="447">
        <v>82</v>
      </c>
      <c r="K16" s="449">
        <v>134</v>
      </c>
      <c r="L16" s="447">
        <v>67</v>
      </c>
      <c r="M16" s="449">
        <v>124</v>
      </c>
      <c r="N16" s="447">
        <v>65</v>
      </c>
      <c r="O16" s="449">
        <v>116</v>
      </c>
      <c r="P16" s="447">
        <v>59</v>
      </c>
      <c r="Q16" s="447">
        <v>108</v>
      </c>
      <c r="R16" s="436">
        <v>63</v>
      </c>
      <c r="S16" s="450">
        <v>114</v>
      </c>
      <c r="T16" s="439">
        <v>83</v>
      </c>
      <c r="U16" s="436">
        <v>132</v>
      </c>
      <c r="V16" s="439">
        <v>101</v>
      </c>
      <c r="W16" s="436">
        <v>152</v>
      </c>
      <c r="X16" s="438">
        <v>103</v>
      </c>
      <c r="Y16" s="438">
        <v>161</v>
      </c>
      <c r="Z16" s="436">
        <v>103</v>
      </c>
      <c r="AA16" s="436">
        <v>169</v>
      </c>
      <c r="AB16" s="439">
        <v>110</v>
      </c>
      <c r="AC16" s="436">
        <v>186</v>
      </c>
      <c r="AD16" s="440">
        <v>129</v>
      </c>
      <c r="AE16" s="451">
        <v>211</v>
      </c>
      <c r="AF16" s="460">
        <v>136</v>
      </c>
      <c r="AG16" s="461">
        <v>220</v>
      </c>
      <c r="AH16" s="442">
        <f t="shared" si="0"/>
        <v>7</v>
      </c>
      <c r="AI16" s="443">
        <f t="shared" si="1"/>
        <v>9</v>
      </c>
      <c r="AJ16" s="444">
        <f t="shared" si="2"/>
        <v>5.4263565891472867</v>
      </c>
      <c r="AK16" s="445">
        <f t="shared" si="3"/>
        <v>4.2654028436018958</v>
      </c>
      <c r="AL16" s="462" t="s">
        <v>79</v>
      </c>
      <c r="AN16" s="392" t="s">
        <v>78</v>
      </c>
      <c r="AO16" s="398" t="s">
        <v>79</v>
      </c>
      <c r="AP16" s="394">
        <v>129</v>
      </c>
      <c r="AQ16" s="394">
        <v>211</v>
      </c>
      <c r="AR16" s="397"/>
    </row>
    <row r="17" spans="1:44" ht="14.25" customHeight="1" thickBot="1">
      <c r="A17" s="459">
        <v>114</v>
      </c>
      <c r="B17" s="447">
        <v>627</v>
      </c>
      <c r="C17" s="448">
        <v>830</v>
      </c>
      <c r="D17" s="447">
        <v>639</v>
      </c>
      <c r="E17" s="449">
        <v>856</v>
      </c>
      <c r="F17" s="447">
        <v>596</v>
      </c>
      <c r="G17" s="449">
        <v>850</v>
      </c>
      <c r="H17" s="447">
        <v>578</v>
      </c>
      <c r="I17" s="449">
        <v>857</v>
      </c>
      <c r="J17" s="447">
        <v>624</v>
      </c>
      <c r="K17" s="449">
        <v>892</v>
      </c>
      <c r="L17" s="447">
        <v>633</v>
      </c>
      <c r="M17" s="449">
        <v>911</v>
      </c>
      <c r="N17" s="447">
        <v>634</v>
      </c>
      <c r="O17" s="449">
        <v>920</v>
      </c>
      <c r="P17" s="447">
        <v>847</v>
      </c>
      <c r="Q17" s="447">
        <v>1145</v>
      </c>
      <c r="R17" s="436">
        <v>934</v>
      </c>
      <c r="S17" s="450">
        <v>1247</v>
      </c>
      <c r="T17" s="439">
        <v>972</v>
      </c>
      <c r="U17" s="436">
        <v>1330</v>
      </c>
      <c r="V17" s="439">
        <v>996</v>
      </c>
      <c r="W17" s="436">
        <v>1372</v>
      </c>
      <c r="X17" s="438">
        <v>1074</v>
      </c>
      <c r="Y17" s="438">
        <v>1456</v>
      </c>
      <c r="Z17" s="436">
        <v>1219</v>
      </c>
      <c r="AA17" s="436">
        <v>1640</v>
      </c>
      <c r="AB17" s="439">
        <v>1271</v>
      </c>
      <c r="AC17" s="436">
        <v>1719</v>
      </c>
      <c r="AD17" s="440">
        <v>1268</v>
      </c>
      <c r="AE17" s="451">
        <v>1734</v>
      </c>
      <c r="AF17" s="460">
        <v>1300</v>
      </c>
      <c r="AG17" s="461">
        <v>1792</v>
      </c>
      <c r="AH17" s="442">
        <f t="shared" si="0"/>
        <v>32</v>
      </c>
      <c r="AI17" s="443">
        <f t="shared" si="1"/>
        <v>58</v>
      </c>
      <c r="AJ17" s="444">
        <f t="shared" si="2"/>
        <v>2.5236593059936907</v>
      </c>
      <c r="AK17" s="445">
        <f t="shared" si="3"/>
        <v>3.3448673587081892</v>
      </c>
      <c r="AL17" s="462" t="s">
        <v>80</v>
      </c>
      <c r="AN17" s="392">
        <v>114</v>
      </c>
      <c r="AO17" s="398" t="s">
        <v>80</v>
      </c>
      <c r="AP17" s="394">
        <v>1268</v>
      </c>
      <c r="AQ17" s="394">
        <v>1734</v>
      </c>
      <c r="AR17" s="397"/>
    </row>
    <row r="18" spans="1:44" ht="14.25" hidden="1" customHeight="1" thickBot="1">
      <c r="A18" s="459" t="s">
        <v>81</v>
      </c>
      <c r="B18" s="447">
        <v>69</v>
      </c>
      <c r="C18" s="448">
        <v>100</v>
      </c>
      <c r="D18" s="447">
        <v>70</v>
      </c>
      <c r="E18" s="449">
        <v>108</v>
      </c>
      <c r="F18" s="447">
        <v>66</v>
      </c>
      <c r="G18" s="449">
        <v>117</v>
      </c>
      <c r="H18" s="447">
        <v>63</v>
      </c>
      <c r="I18" s="449">
        <v>116</v>
      </c>
      <c r="J18" s="447">
        <v>60</v>
      </c>
      <c r="K18" s="449">
        <v>114</v>
      </c>
      <c r="L18" s="447">
        <v>70</v>
      </c>
      <c r="M18" s="449">
        <v>127</v>
      </c>
      <c r="N18" s="447">
        <v>67</v>
      </c>
      <c r="O18" s="449">
        <v>118</v>
      </c>
      <c r="P18" s="447">
        <v>59</v>
      </c>
      <c r="Q18" s="447">
        <v>101</v>
      </c>
      <c r="R18" s="436">
        <v>49</v>
      </c>
      <c r="S18" s="450">
        <v>85</v>
      </c>
      <c r="T18" s="439">
        <v>69</v>
      </c>
      <c r="U18" s="436">
        <v>112</v>
      </c>
      <c r="V18" s="439">
        <v>59</v>
      </c>
      <c r="W18" s="436">
        <v>98</v>
      </c>
      <c r="X18" s="438">
        <v>75</v>
      </c>
      <c r="Y18" s="438">
        <v>115</v>
      </c>
      <c r="Z18" s="436">
        <v>86</v>
      </c>
      <c r="AA18" s="436">
        <v>130</v>
      </c>
      <c r="AB18" s="439">
        <v>104</v>
      </c>
      <c r="AC18" s="436">
        <v>149</v>
      </c>
      <c r="AD18" s="440">
        <v>117</v>
      </c>
      <c r="AE18" s="451">
        <v>165</v>
      </c>
      <c r="AF18" s="460">
        <v>134</v>
      </c>
      <c r="AG18" s="461">
        <v>184</v>
      </c>
      <c r="AH18" s="442">
        <f t="shared" si="0"/>
        <v>17</v>
      </c>
      <c r="AI18" s="443">
        <f t="shared" si="1"/>
        <v>19</v>
      </c>
      <c r="AJ18" s="444">
        <f t="shared" si="2"/>
        <v>14.52991452991453</v>
      </c>
      <c r="AK18" s="445">
        <f t="shared" si="3"/>
        <v>11.515151515151516</v>
      </c>
      <c r="AL18" s="462" t="s">
        <v>82</v>
      </c>
      <c r="AN18" s="392" t="s">
        <v>81</v>
      </c>
      <c r="AO18" s="398" t="s">
        <v>82</v>
      </c>
      <c r="AP18" s="394">
        <v>117</v>
      </c>
      <c r="AQ18" s="394">
        <v>165</v>
      </c>
      <c r="AR18" s="397"/>
    </row>
    <row r="19" spans="1:44" ht="14.25" hidden="1" customHeight="1" thickBot="1">
      <c r="A19" s="459" t="s">
        <v>83</v>
      </c>
      <c r="B19" s="447">
        <v>334</v>
      </c>
      <c r="C19" s="448">
        <v>401</v>
      </c>
      <c r="D19" s="447">
        <v>343</v>
      </c>
      <c r="E19" s="449">
        <v>412</v>
      </c>
      <c r="F19" s="447">
        <v>363</v>
      </c>
      <c r="G19" s="449">
        <v>446</v>
      </c>
      <c r="H19" s="447">
        <v>358</v>
      </c>
      <c r="I19" s="449">
        <v>464</v>
      </c>
      <c r="J19" s="447">
        <v>378</v>
      </c>
      <c r="K19" s="449">
        <v>476</v>
      </c>
      <c r="L19" s="447">
        <v>386</v>
      </c>
      <c r="M19" s="449">
        <v>495</v>
      </c>
      <c r="N19" s="447">
        <v>385</v>
      </c>
      <c r="O19" s="449">
        <v>500</v>
      </c>
      <c r="P19" s="447">
        <v>508</v>
      </c>
      <c r="Q19" s="447">
        <v>646</v>
      </c>
      <c r="R19" s="436">
        <v>545</v>
      </c>
      <c r="S19" s="450">
        <v>695</v>
      </c>
      <c r="T19" s="439">
        <v>548</v>
      </c>
      <c r="U19" s="436">
        <v>727</v>
      </c>
      <c r="V19" s="439">
        <v>554</v>
      </c>
      <c r="W19" s="436">
        <v>742</v>
      </c>
      <c r="X19" s="438">
        <v>586</v>
      </c>
      <c r="Y19" s="438">
        <v>778</v>
      </c>
      <c r="Z19" s="436">
        <v>667</v>
      </c>
      <c r="AA19" s="436">
        <v>883</v>
      </c>
      <c r="AB19" s="439">
        <v>605</v>
      </c>
      <c r="AC19" s="436">
        <v>799</v>
      </c>
      <c r="AD19" s="440">
        <v>600</v>
      </c>
      <c r="AE19" s="451">
        <v>792</v>
      </c>
      <c r="AF19" s="460">
        <v>609</v>
      </c>
      <c r="AG19" s="461">
        <v>814</v>
      </c>
      <c r="AH19" s="442">
        <f t="shared" si="0"/>
        <v>9</v>
      </c>
      <c r="AI19" s="443">
        <f t="shared" si="1"/>
        <v>22</v>
      </c>
      <c r="AJ19" s="444">
        <f t="shared" si="2"/>
        <v>1.5</v>
      </c>
      <c r="AK19" s="445">
        <f t="shared" si="3"/>
        <v>2.7777777777777777</v>
      </c>
      <c r="AL19" s="462" t="s">
        <v>84</v>
      </c>
      <c r="AN19" s="392" t="s">
        <v>83</v>
      </c>
      <c r="AO19" s="398" t="s">
        <v>84</v>
      </c>
      <c r="AP19" s="394">
        <v>600</v>
      </c>
      <c r="AQ19" s="394">
        <v>792</v>
      </c>
      <c r="AR19" s="397"/>
    </row>
    <row r="20" spans="1:44" ht="14.25" hidden="1" customHeight="1" thickBot="1">
      <c r="A20" s="459" t="s">
        <v>85</v>
      </c>
      <c r="B20" s="447">
        <v>50</v>
      </c>
      <c r="C20" s="448">
        <v>66</v>
      </c>
      <c r="D20" s="447">
        <v>50</v>
      </c>
      <c r="E20" s="449">
        <v>71</v>
      </c>
      <c r="F20" s="447">
        <v>35</v>
      </c>
      <c r="G20" s="449">
        <v>59</v>
      </c>
      <c r="H20" s="447">
        <v>30</v>
      </c>
      <c r="I20" s="449">
        <v>58</v>
      </c>
      <c r="J20" s="447">
        <v>29</v>
      </c>
      <c r="K20" s="449">
        <v>55</v>
      </c>
      <c r="L20" s="447">
        <v>24</v>
      </c>
      <c r="M20" s="449">
        <v>49</v>
      </c>
      <c r="N20" s="447">
        <v>23</v>
      </c>
      <c r="O20" s="449">
        <v>53</v>
      </c>
      <c r="P20" s="447">
        <v>67</v>
      </c>
      <c r="Q20" s="447">
        <v>100</v>
      </c>
      <c r="R20" s="436">
        <v>77</v>
      </c>
      <c r="S20" s="450">
        <v>108</v>
      </c>
      <c r="T20" s="439">
        <v>80</v>
      </c>
      <c r="U20" s="436">
        <v>115</v>
      </c>
      <c r="V20" s="439">
        <v>80</v>
      </c>
      <c r="W20" s="436">
        <v>117</v>
      </c>
      <c r="X20" s="438">
        <v>83</v>
      </c>
      <c r="Y20" s="438">
        <v>119</v>
      </c>
      <c r="Z20" s="436">
        <v>89</v>
      </c>
      <c r="AA20" s="436">
        <v>130</v>
      </c>
      <c r="AB20" s="439">
        <v>100</v>
      </c>
      <c r="AC20" s="436">
        <v>138</v>
      </c>
      <c r="AD20" s="440">
        <v>105</v>
      </c>
      <c r="AE20" s="451">
        <v>144</v>
      </c>
      <c r="AF20" s="460">
        <v>112</v>
      </c>
      <c r="AG20" s="461">
        <v>151</v>
      </c>
      <c r="AH20" s="442">
        <f t="shared" si="0"/>
        <v>7</v>
      </c>
      <c r="AI20" s="443">
        <f t="shared" si="1"/>
        <v>7</v>
      </c>
      <c r="AJ20" s="444">
        <f t="shared" si="2"/>
        <v>6.666666666666667</v>
      </c>
      <c r="AK20" s="445">
        <f t="shared" si="3"/>
        <v>4.8611111111111107</v>
      </c>
      <c r="AL20" s="462" t="s">
        <v>86</v>
      </c>
      <c r="AN20" s="392" t="s">
        <v>85</v>
      </c>
      <c r="AO20" s="398" t="s">
        <v>86</v>
      </c>
      <c r="AP20" s="394">
        <v>105</v>
      </c>
      <c r="AQ20" s="394">
        <v>144</v>
      </c>
      <c r="AR20" s="397"/>
    </row>
    <row r="21" spans="1:44" ht="14.25" hidden="1" customHeight="1" thickBot="1">
      <c r="A21" s="459" t="s">
        <v>87</v>
      </c>
      <c r="B21" s="447">
        <v>110</v>
      </c>
      <c r="C21" s="448">
        <v>150</v>
      </c>
      <c r="D21" s="447">
        <v>107</v>
      </c>
      <c r="E21" s="449">
        <v>150</v>
      </c>
      <c r="F21" s="447">
        <v>87</v>
      </c>
      <c r="G21" s="449">
        <v>135</v>
      </c>
      <c r="H21" s="447">
        <v>71</v>
      </c>
      <c r="I21" s="449">
        <v>118</v>
      </c>
      <c r="J21" s="447">
        <v>93</v>
      </c>
      <c r="K21" s="449">
        <v>141</v>
      </c>
      <c r="L21" s="447">
        <v>84</v>
      </c>
      <c r="M21" s="449">
        <v>134</v>
      </c>
      <c r="N21" s="447">
        <v>97</v>
      </c>
      <c r="O21" s="449">
        <v>153</v>
      </c>
      <c r="P21" s="447">
        <v>144</v>
      </c>
      <c r="Q21" s="447">
        <v>193</v>
      </c>
      <c r="R21" s="436">
        <v>169</v>
      </c>
      <c r="S21" s="450">
        <v>224</v>
      </c>
      <c r="T21" s="439">
        <v>178</v>
      </c>
      <c r="U21" s="436">
        <v>233</v>
      </c>
      <c r="V21" s="439">
        <v>190</v>
      </c>
      <c r="W21" s="436">
        <v>254</v>
      </c>
      <c r="X21" s="438">
        <v>198</v>
      </c>
      <c r="Y21" s="438">
        <v>265</v>
      </c>
      <c r="Z21" s="436">
        <v>226</v>
      </c>
      <c r="AA21" s="436">
        <v>295</v>
      </c>
      <c r="AB21" s="439">
        <v>225</v>
      </c>
      <c r="AC21" s="436">
        <v>302</v>
      </c>
      <c r="AD21" s="440">
        <v>209</v>
      </c>
      <c r="AE21" s="451">
        <v>299</v>
      </c>
      <c r="AF21" s="460">
        <v>218</v>
      </c>
      <c r="AG21" s="461">
        <v>310</v>
      </c>
      <c r="AH21" s="442">
        <f t="shared" si="0"/>
        <v>9</v>
      </c>
      <c r="AI21" s="443">
        <f t="shared" si="1"/>
        <v>11</v>
      </c>
      <c r="AJ21" s="444">
        <f t="shared" si="2"/>
        <v>4.3062200956937797</v>
      </c>
      <c r="AK21" s="445">
        <f t="shared" si="3"/>
        <v>3.6789297658862878</v>
      </c>
      <c r="AL21" s="462" t="s">
        <v>88</v>
      </c>
      <c r="AN21" s="392" t="s">
        <v>87</v>
      </c>
      <c r="AO21" s="398" t="s">
        <v>88</v>
      </c>
      <c r="AP21" s="394">
        <v>209</v>
      </c>
      <c r="AQ21" s="394">
        <v>299</v>
      </c>
      <c r="AR21" s="397"/>
    </row>
    <row r="22" spans="1:44" ht="15.75" hidden="1" customHeight="1" thickBot="1">
      <c r="A22" s="459" t="s">
        <v>89</v>
      </c>
      <c r="B22" s="447"/>
      <c r="C22" s="448"/>
      <c r="D22" s="447"/>
      <c r="E22" s="449"/>
      <c r="F22" s="447"/>
      <c r="G22" s="449"/>
      <c r="H22" s="447"/>
      <c r="I22" s="449"/>
      <c r="J22" s="447"/>
      <c r="K22" s="449"/>
      <c r="L22" s="447"/>
      <c r="M22" s="449"/>
      <c r="N22" s="447"/>
      <c r="O22" s="449"/>
      <c r="P22" s="447"/>
      <c r="Q22" s="447"/>
      <c r="R22" s="436"/>
      <c r="S22" s="450"/>
      <c r="T22" s="439"/>
      <c r="U22" s="436"/>
      <c r="V22" s="439"/>
      <c r="W22" s="436"/>
      <c r="X22" s="463"/>
      <c r="Y22" s="463"/>
      <c r="Z22" s="436"/>
      <c r="AA22" s="436"/>
      <c r="AB22" s="439">
        <v>78</v>
      </c>
      <c r="AC22" s="436">
        <v>118</v>
      </c>
      <c r="AD22" s="440">
        <v>86</v>
      </c>
      <c r="AE22" s="451">
        <v>129</v>
      </c>
      <c r="AF22" s="460">
        <v>76</v>
      </c>
      <c r="AG22" s="461">
        <v>121</v>
      </c>
      <c r="AH22" s="442">
        <f t="shared" si="0"/>
        <v>-10</v>
      </c>
      <c r="AI22" s="443">
        <f t="shared" si="1"/>
        <v>-8</v>
      </c>
      <c r="AJ22" s="444">
        <f t="shared" si="2"/>
        <v>-11.627906976744185</v>
      </c>
      <c r="AK22" s="445">
        <f t="shared" si="3"/>
        <v>-6.2015503875968996</v>
      </c>
      <c r="AL22" s="462" t="s">
        <v>90</v>
      </c>
      <c r="AN22" s="392" t="s">
        <v>89</v>
      </c>
      <c r="AO22" s="398" t="s">
        <v>90</v>
      </c>
      <c r="AP22" s="394">
        <v>86</v>
      </c>
      <c r="AQ22" s="394">
        <v>129</v>
      </c>
      <c r="AR22" s="397"/>
    </row>
    <row r="23" spans="1:44" ht="15.75" hidden="1" customHeight="1" thickBot="1">
      <c r="A23" s="459" t="s">
        <v>91</v>
      </c>
      <c r="B23" s="447">
        <v>32</v>
      </c>
      <c r="C23" s="448">
        <v>49</v>
      </c>
      <c r="D23" s="447">
        <v>35</v>
      </c>
      <c r="E23" s="449">
        <v>53</v>
      </c>
      <c r="F23" s="447">
        <v>28</v>
      </c>
      <c r="G23" s="449">
        <v>48</v>
      </c>
      <c r="H23" s="447">
        <v>32</v>
      </c>
      <c r="I23" s="449">
        <v>50</v>
      </c>
      <c r="J23" s="447">
        <v>36</v>
      </c>
      <c r="K23" s="449">
        <v>51</v>
      </c>
      <c r="L23" s="447">
        <v>40</v>
      </c>
      <c r="M23" s="449">
        <v>53</v>
      </c>
      <c r="N23" s="447">
        <v>32</v>
      </c>
      <c r="O23" s="449">
        <v>44</v>
      </c>
      <c r="P23" s="447">
        <v>34</v>
      </c>
      <c r="Q23" s="447">
        <v>49</v>
      </c>
      <c r="R23" s="436">
        <v>54</v>
      </c>
      <c r="S23" s="450">
        <v>71</v>
      </c>
      <c r="T23" s="439">
        <v>55</v>
      </c>
      <c r="U23" s="436">
        <v>73</v>
      </c>
      <c r="V23" s="439">
        <v>54</v>
      </c>
      <c r="W23" s="436">
        <v>73</v>
      </c>
      <c r="X23" s="438">
        <v>66</v>
      </c>
      <c r="Y23" s="438">
        <v>85</v>
      </c>
      <c r="Z23" s="436">
        <v>77</v>
      </c>
      <c r="AA23" s="436">
        <v>99</v>
      </c>
      <c r="AB23" s="439">
        <v>80</v>
      </c>
      <c r="AC23" s="436">
        <v>104</v>
      </c>
      <c r="AD23" s="440">
        <v>75</v>
      </c>
      <c r="AE23" s="451">
        <v>100</v>
      </c>
      <c r="AF23" s="460">
        <v>83</v>
      </c>
      <c r="AG23" s="461">
        <v>113</v>
      </c>
      <c r="AH23" s="442">
        <f t="shared" si="0"/>
        <v>8</v>
      </c>
      <c r="AI23" s="443">
        <f t="shared" si="1"/>
        <v>13</v>
      </c>
      <c r="AJ23" s="444">
        <f t="shared" si="2"/>
        <v>10.666666666666666</v>
      </c>
      <c r="AK23" s="445">
        <f t="shared" si="3"/>
        <v>13</v>
      </c>
      <c r="AL23" s="462" t="s">
        <v>92</v>
      </c>
      <c r="AN23" s="392" t="s">
        <v>91</v>
      </c>
      <c r="AO23" s="398" t="s">
        <v>92</v>
      </c>
      <c r="AP23" s="394">
        <v>75</v>
      </c>
      <c r="AQ23" s="394">
        <v>100</v>
      </c>
      <c r="AR23" s="397"/>
    </row>
    <row r="24" spans="1:44" ht="15.75" hidden="1" customHeight="1" thickBot="1">
      <c r="A24" s="459" t="s">
        <v>93</v>
      </c>
      <c r="B24" s="447">
        <v>25</v>
      </c>
      <c r="C24" s="448">
        <v>51</v>
      </c>
      <c r="D24" s="447">
        <v>32</v>
      </c>
      <c r="E24" s="449">
        <v>54</v>
      </c>
      <c r="F24" s="447">
        <v>17</v>
      </c>
      <c r="G24" s="449">
        <v>44</v>
      </c>
      <c r="H24" s="447">
        <v>24</v>
      </c>
      <c r="I24" s="449">
        <v>51</v>
      </c>
      <c r="J24" s="447">
        <v>28</v>
      </c>
      <c r="K24" s="449">
        <v>55</v>
      </c>
      <c r="L24" s="447">
        <v>29</v>
      </c>
      <c r="M24" s="449">
        <v>53</v>
      </c>
      <c r="N24" s="447">
        <v>30</v>
      </c>
      <c r="O24" s="449">
        <v>52</v>
      </c>
      <c r="P24" s="447">
        <v>35</v>
      </c>
      <c r="Q24" s="447">
        <v>56</v>
      </c>
      <c r="R24" s="436">
        <v>40</v>
      </c>
      <c r="S24" s="450">
        <v>64</v>
      </c>
      <c r="T24" s="439">
        <v>42</v>
      </c>
      <c r="U24" s="436">
        <v>70</v>
      </c>
      <c r="V24" s="439">
        <v>59</v>
      </c>
      <c r="W24" s="436">
        <v>88</v>
      </c>
      <c r="X24" s="438">
        <v>66</v>
      </c>
      <c r="Y24" s="438">
        <v>94</v>
      </c>
      <c r="Z24" s="436">
        <v>74</v>
      </c>
      <c r="AA24" s="436">
        <v>103</v>
      </c>
      <c r="AB24" s="439">
        <v>79</v>
      </c>
      <c r="AC24" s="436">
        <v>109</v>
      </c>
      <c r="AD24" s="440">
        <v>76</v>
      </c>
      <c r="AE24" s="451">
        <v>105</v>
      </c>
      <c r="AF24" s="460">
        <v>68</v>
      </c>
      <c r="AG24" s="461">
        <v>99</v>
      </c>
      <c r="AH24" s="442">
        <f t="shared" si="0"/>
        <v>-8</v>
      </c>
      <c r="AI24" s="443">
        <f t="shared" si="1"/>
        <v>-6</v>
      </c>
      <c r="AJ24" s="444">
        <f t="shared" si="2"/>
        <v>-10.526315789473685</v>
      </c>
      <c r="AK24" s="445">
        <f t="shared" si="3"/>
        <v>-5.7142857142857144</v>
      </c>
      <c r="AL24" s="462" t="s">
        <v>94</v>
      </c>
      <c r="AN24" s="392" t="s">
        <v>93</v>
      </c>
      <c r="AO24" s="398" t="s">
        <v>94</v>
      </c>
      <c r="AP24" s="394">
        <v>76</v>
      </c>
      <c r="AQ24" s="394">
        <v>105</v>
      </c>
      <c r="AR24" s="397"/>
    </row>
    <row r="25" spans="1:44" ht="15.75" customHeight="1" thickBot="1">
      <c r="A25" s="459">
        <v>115</v>
      </c>
      <c r="B25" s="447">
        <v>272</v>
      </c>
      <c r="C25" s="448">
        <v>394</v>
      </c>
      <c r="D25" s="447">
        <v>253</v>
      </c>
      <c r="E25" s="449">
        <v>398</v>
      </c>
      <c r="F25" s="447">
        <v>252</v>
      </c>
      <c r="G25" s="449">
        <v>408</v>
      </c>
      <c r="H25" s="447">
        <v>234</v>
      </c>
      <c r="I25" s="449">
        <v>393</v>
      </c>
      <c r="J25" s="447">
        <v>239</v>
      </c>
      <c r="K25" s="449">
        <v>401</v>
      </c>
      <c r="L25" s="447">
        <v>213</v>
      </c>
      <c r="M25" s="449">
        <v>385</v>
      </c>
      <c r="N25" s="447">
        <v>228</v>
      </c>
      <c r="O25" s="449">
        <v>413</v>
      </c>
      <c r="P25" s="447">
        <v>259</v>
      </c>
      <c r="Q25" s="447">
        <v>431</v>
      </c>
      <c r="R25" s="436">
        <v>295</v>
      </c>
      <c r="S25" s="450">
        <v>475</v>
      </c>
      <c r="T25" s="439">
        <v>405</v>
      </c>
      <c r="U25" s="436">
        <v>628</v>
      </c>
      <c r="V25" s="439">
        <v>425</v>
      </c>
      <c r="W25" s="436">
        <v>654</v>
      </c>
      <c r="X25" s="438">
        <v>442</v>
      </c>
      <c r="Y25" s="438">
        <v>681</v>
      </c>
      <c r="Z25" s="436">
        <v>452</v>
      </c>
      <c r="AA25" s="436">
        <v>699</v>
      </c>
      <c r="AB25" s="439">
        <v>479</v>
      </c>
      <c r="AC25" s="436">
        <v>747</v>
      </c>
      <c r="AD25" s="440">
        <v>488</v>
      </c>
      <c r="AE25" s="451">
        <v>752</v>
      </c>
      <c r="AF25" s="460">
        <v>478</v>
      </c>
      <c r="AG25" s="461">
        <v>754</v>
      </c>
      <c r="AH25" s="442">
        <f t="shared" si="0"/>
        <v>-10</v>
      </c>
      <c r="AI25" s="443">
        <f t="shared" si="1"/>
        <v>2</v>
      </c>
      <c r="AJ25" s="444">
        <f t="shared" si="2"/>
        <v>-2.0491803278688523</v>
      </c>
      <c r="AK25" s="445">
        <f t="shared" si="3"/>
        <v>0.26595744680851063</v>
      </c>
      <c r="AL25" s="462" t="s">
        <v>95</v>
      </c>
      <c r="AN25" s="392">
        <v>115</v>
      </c>
      <c r="AO25" s="398" t="s">
        <v>95</v>
      </c>
      <c r="AP25" s="394">
        <v>488</v>
      </c>
      <c r="AQ25" s="394">
        <v>752</v>
      </c>
      <c r="AR25" s="397"/>
    </row>
    <row r="26" spans="1:44" ht="15.75" hidden="1" customHeight="1" thickBot="1">
      <c r="A26" s="459" t="s">
        <v>96</v>
      </c>
      <c r="B26" s="447">
        <v>12</v>
      </c>
      <c r="C26" s="448">
        <v>25</v>
      </c>
      <c r="D26" s="447">
        <v>13</v>
      </c>
      <c r="E26" s="449">
        <v>27</v>
      </c>
      <c r="F26" s="447">
        <v>12</v>
      </c>
      <c r="G26" s="449">
        <v>28</v>
      </c>
      <c r="H26" s="447">
        <v>11</v>
      </c>
      <c r="I26" s="449">
        <v>27</v>
      </c>
      <c r="J26" s="447">
        <v>12</v>
      </c>
      <c r="K26" s="449">
        <v>28</v>
      </c>
      <c r="L26" s="447">
        <v>13</v>
      </c>
      <c r="M26" s="449">
        <v>29</v>
      </c>
      <c r="N26" s="447">
        <v>17</v>
      </c>
      <c r="O26" s="449">
        <v>35</v>
      </c>
      <c r="P26" s="447">
        <v>22</v>
      </c>
      <c r="Q26" s="447">
        <v>43</v>
      </c>
      <c r="R26" s="436">
        <v>24</v>
      </c>
      <c r="S26" s="450">
        <v>45</v>
      </c>
      <c r="T26" s="439">
        <v>30</v>
      </c>
      <c r="U26" s="436">
        <v>52</v>
      </c>
      <c r="V26" s="439">
        <v>31</v>
      </c>
      <c r="W26" s="436">
        <v>56</v>
      </c>
      <c r="X26" s="438">
        <v>35</v>
      </c>
      <c r="Y26" s="438">
        <v>62</v>
      </c>
      <c r="Z26" s="436">
        <v>37</v>
      </c>
      <c r="AA26" s="436">
        <v>64</v>
      </c>
      <c r="AB26" s="439">
        <v>37</v>
      </c>
      <c r="AC26" s="436">
        <v>65</v>
      </c>
      <c r="AD26" s="440">
        <v>42</v>
      </c>
      <c r="AE26" s="451">
        <v>70</v>
      </c>
      <c r="AF26" s="460">
        <v>43</v>
      </c>
      <c r="AG26" s="461">
        <v>71</v>
      </c>
      <c r="AH26" s="442">
        <f t="shared" si="0"/>
        <v>1</v>
      </c>
      <c r="AI26" s="443">
        <f t="shared" si="1"/>
        <v>1</v>
      </c>
      <c r="AJ26" s="444">
        <f t="shared" si="2"/>
        <v>2.3809523809523809</v>
      </c>
      <c r="AK26" s="445">
        <f t="shared" si="3"/>
        <v>1.4285714285714286</v>
      </c>
      <c r="AL26" s="462" t="s">
        <v>97</v>
      </c>
      <c r="AN26" s="392" t="s">
        <v>96</v>
      </c>
      <c r="AO26" s="398" t="s">
        <v>97</v>
      </c>
      <c r="AP26" s="394">
        <v>42</v>
      </c>
      <c r="AQ26" s="394">
        <v>70</v>
      </c>
      <c r="AR26" s="397"/>
    </row>
    <row r="27" spans="1:44" ht="15.75" hidden="1" customHeight="1" thickBot="1">
      <c r="A27" s="459" t="s">
        <v>98</v>
      </c>
      <c r="B27" s="447">
        <v>107</v>
      </c>
      <c r="C27" s="448">
        <v>138</v>
      </c>
      <c r="D27" s="447">
        <v>102</v>
      </c>
      <c r="E27" s="449">
        <v>151</v>
      </c>
      <c r="F27" s="447">
        <v>98</v>
      </c>
      <c r="G27" s="449">
        <v>156</v>
      </c>
      <c r="H27" s="447">
        <v>99</v>
      </c>
      <c r="I27" s="449">
        <v>163</v>
      </c>
      <c r="J27" s="447">
        <v>102</v>
      </c>
      <c r="K27" s="449">
        <v>168</v>
      </c>
      <c r="L27" s="447">
        <v>95</v>
      </c>
      <c r="M27" s="449">
        <v>167</v>
      </c>
      <c r="N27" s="447">
        <v>106</v>
      </c>
      <c r="O27" s="449">
        <v>181</v>
      </c>
      <c r="P27" s="447">
        <v>134</v>
      </c>
      <c r="Q27" s="447">
        <v>217</v>
      </c>
      <c r="R27" s="436">
        <v>138</v>
      </c>
      <c r="S27" s="450">
        <v>219</v>
      </c>
      <c r="T27" s="439">
        <v>142</v>
      </c>
      <c r="U27" s="436">
        <v>225</v>
      </c>
      <c r="V27" s="439">
        <v>141</v>
      </c>
      <c r="W27" s="436">
        <v>216</v>
      </c>
      <c r="X27" s="438">
        <v>158</v>
      </c>
      <c r="Y27" s="438">
        <v>234</v>
      </c>
      <c r="Z27" s="436">
        <v>149</v>
      </c>
      <c r="AA27" s="436">
        <v>232</v>
      </c>
      <c r="AB27" s="439">
        <v>173</v>
      </c>
      <c r="AC27" s="436">
        <v>265</v>
      </c>
      <c r="AD27" s="440">
        <v>161</v>
      </c>
      <c r="AE27" s="451">
        <v>254</v>
      </c>
      <c r="AF27" s="460">
        <v>148</v>
      </c>
      <c r="AG27" s="461">
        <v>251</v>
      </c>
      <c r="AH27" s="442">
        <f t="shared" si="0"/>
        <v>-13</v>
      </c>
      <c r="AI27" s="443">
        <f t="shared" si="1"/>
        <v>-3</v>
      </c>
      <c r="AJ27" s="444">
        <f t="shared" si="2"/>
        <v>-8.0745341614906838</v>
      </c>
      <c r="AK27" s="445">
        <f t="shared" si="3"/>
        <v>-1.1811023622047243</v>
      </c>
      <c r="AL27" s="462" t="s">
        <v>99</v>
      </c>
      <c r="AN27" s="392" t="s">
        <v>98</v>
      </c>
      <c r="AO27" s="398" t="s">
        <v>99</v>
      </c>
      <c r="AP27" s="394">
        <v>161</v>
      </c>
      <c r="AQ27" s="394">
        <v>254</v>
      </c>
      <c r="AR27" s="397"/>
    </row>
    <row r="28" spans="1:44" ht="15.75" hidden="1" customHeight="1" thickBot="1">
      <c r="A28" s="459" t="s">
        <v>100</v>
      </c>
      <c r="B28" s="447">
        <v>51</v>
      </c>
      <c r="C28" s="448">
        <v>89</v>
      </c>
      <c r="D28" s="447">
        <v>44</v>
      </c>
      <c r="E28" s="449">
        <v>89</v>
      </c>
      <c r="F28" s="447">
        <v>40</v>
      </c>
      <c r="G28" s="449">
        <v>77</v>
      </c>
      <c r="H28" s="447">
        <v>41</v>
      </c>
      <c r="I28" s="449">
        <v>77</v>
      </c>
      <c r="J28" s="447">
        <v>42</v>
      </c>
      <c r="K28" s="449">
        <v>78</v>
      </c>
      <c r="L28" s="447">
        <v>50</v>
      </c>
      <c r="M28" s="449">
        <v>91</v>
      </c>
      <c r="N28" s="447">
        <v>56</v>
      </c>
      <c r="O28" s="449">
        <v>106</v>
      </c>
      <c r="P28" s="447">
        <v>46</v>
      </c>
      <c r="Q28" s="447">
        <v>81</v>
      </c>
      <c r="R28" s="436">
        <v>63</v>
      </c>
      <c r="S28" s="450">
        <v>104</v>
      </c>
      <c r="T28" s="439">
        <v>68</v>
      </c>
      <c r="U28" s="436">
        <v>108</v>
      </c>
      <c r="V28" s="439">
        <v>66</v>
      </c>
      <c r="W28" s="436">
        <v>108</v>
      </c>
      <c r="X28" s="438">
        <v>73</v>
      </c>
      <c r="Y28" s="438">
        <v>120</v>
      </c>
      <c r="Z28" s="436">
        <v>80</v>
      </c>
      <c r="AA28" s="436">
        <v>126</v>
      </c>
      <c r="AB28" s="439">
        <v>78</v>
      </c>
      <c r="AC28" s="436">
        <v>126</v>
      </c>
      <c r="AD28" s="440">
        <v>93</v>
      </c>
      <c r="AE28" s="451">
        <v>139</v>
      </c>
      <c r="AF28" s="460">
        <v>103</v>
      </c>
      <c r="AG28" s="461">
        <v>148</v>
      </c>
      <c r="AH28" s="442">
        <f t="shared" si="0"/>
        <v>10</v>
      </c>
      <c r="AI28" s="443">
        <f t="shared" si="1"/>
        <v>9</v>
      </c>
      <c r="AJ28" s="444">
        <f t="shared" si="2"/>
        <v>10.75268817204301</v>
      </c>
      <c r="AK28" s="445">
        <f t="shared" si="3"/>
        <v>6.4748201438848918</v>
      </c>
      <c r="AL28" s="462" t="s">
        <v>101</v>
      </c>
      <c r="AN28" s="392" t="s">
        <v>100</v>
      </c>
      <c r="AO28" s="398" t="s">
        <v>101</v>
      </c>
      <c r="AP28" s="394">
        <v>93</v>
      </c>
      <c r="AQ28" s="394">
        <v>139</v>
      </c>
      <c r="AR28" s="397"/>
    </row>
    <row r="29" spans="1:44" ht="15.75" hidden="1" customHeight="1" thickBot="1">
      <c r="A29" s="459" t="s">
        <v>102</v>
      </c>
      <c r="B29" s="447">
        <v>58</v>
      </c>
      <c r="C29" s="448">
        <v>80</v>
      </c>
      <c r="D29" s="447">
        <v>57</v>
      </c>
      <c r="E29" s="449">
        <v>84</v>
      </c>
      <c r="F29" s="447">
        <v>64</v>
      </c>
      <c r="G29" s="449">
        <v>99</v>
      </c>
      <c r="H29" s="447">
        <v>48</v>
      </c>
      <c r="I29" s="449">
        <v>83</v>
      </c>
      <c r="J29" s="447">
        <v>47</v>
      </c>
      <c r="K29" s="449">
        <v>83</v>
      </c>
      <c r="L29" s="447">
        <v>55</v>
      </c>
      <c r="M29" s="449">
        <v>94</v>
      </c>
      <c r="N29" s="447">
        <v>49</v>
      </c>
      <c r="O29" s="449">
        <v>91</v>
      </c>
      <c r="P29" s="447">
        <v>57</v>
      </c>
      <c r="Q29" s="447">
        <v>90</v>
      </c>
      <c r="R29" s="436">
        <v>70</v>
      </c>
      <c r="S29" s="450">
        <v>107</v>
      </c>
      <c r="T29" s="439">
        <v>78</v>
      </c>
      <c r="U29" s="436">
        <v>116</v>
      </c>
      <c r="V29" s="439">
        <v>86</v>
      </c>
      <c r="W29" s="436">
        <v>128</v>
      </c>
      <c r="X29" s="438">
        <v>86</v>
      </c>
      <c r="Y29" s="438">
        <v>132</v>
      </c>
      <c r="Z29" s="436">
        <v>84</v>
      </c>
      <c r="AA29" s="436">
        <v>127</v>
      </c>
      <c r="AB29" s="439">
        <v>91</v>
      </c>
      <c r="AC29" s="436">
        <v>138</v>
      </c>
      <c r="AD29" s="440">
        <v>89</v>
      </c>
      <c r="AE29" s="451">
        <v>137</v>
      </c>
      <c r="AF29" s="460">
        <v>90</v>
      </c>
      <c r="AG29" s="461">
        <v>140</v>
      </c>
      <c r="AH29" s="442">
        <f t="shared" si="0"/>
        <v>1</v>
      </c>
      <c r="AI29" s="443">
        <f t="shared" si="1"/>
        <v>3</v>
      </c>
      <c r="AJ29" s="444">
        <f t="shared" si="2"/>
        <v>1.1235955056179776</v>
      </c>
      <c r="AK29" s="445">
        <f t="shared" si="3"/>
        <v>2.1897810218978102</v>
      </c>
      <c r="AL29" s="462" t="s">
        <v>103</v>
      </c>
      <c r="AN29" s="392" t="s">
        <v>102</v>
      </c>
      <c r="AO29" s="398" t="s">
        <v>103</v>
      </c>
      <c r="AP29" s="394">
        <v>89</v>
      </c>
      <c r="AQ29" s="394">
        <v>137</v>
      </c>
      <c r="AR29" s="397"/>
    </row>
    <row r="30" spans="1:44" ht="15.75" hidden="1" customHeight="1" thickBot="1">
      <c r="A30" s="459" t="s">
        <v>104</v>
      </c>
      <c r="B30" s="447"/>
      <c r="C30" s="448"/>
      <c r="D30" s="447"/>
      <c r="E30" s="449"/>
      <c r="F30" s="447"/>
      <c r="G30" s="449"/>
      <c r="H30" s="447"/>
      <c r="I30" s="449"/>
      <c r="J30" s="447"/>
      <c r="K30" s="449"/>
      <c r="L30" s="447"/>
      <c r="M30" s="449"/>
      <c r="N30" s="447"/>
      <c r="O30" s="449"/>
      <c r="P30" s="447">
        <v>69</v>
      </c>
      <c r="Q30" s="447">
        <v>106</v>
      </c>
      <c r="R30" s="436">
        <v>75</v>
      </c>
      <c r="S30" s="450">
        <v>113</v>
      </c>
      <c r="T30" s="439">
        <v>87</v>
      </c>
      <c r="U30" s="436">
        <v>127</v>
      </c>
      <c r="V30" s="439">
        <v>101</v>
      </c>
      <c r="W30" s="436">
        <v>146</v>
      </c>
      <c r="X30" s="438">
        <v>90</v>
      </c>
      <c r="Y30" s="438">
        <v>133</v>
      </c>
      <c r="Z30" s="436">
        <v>102</v>
      </c>
      <c r="AA30" s="436">
        <v>150</v>
      </c>
      <c r="AB30" s="439">
        <v>100</v>
      </c>
      <c r="AC30" s="436">
        <v>153</v>
      </c>
      <c r="AD30" s="440">
        <v>103</v>
      </c>
      <c r="AE30" s="451">
        <v>152</v>
      </c>
      <c r="AF30" s="460">
        <v>94</v>
      </c>
      <c r="AG30" s="461">
        <v>144</v>
      </c>
      <c r="AH30" s="442">
        <f t="shared" si="0"/>
        <v>-9</v>
      </c>
      <c r="AI30" s="443">
        <f t="shared" si="1"/>
        <v>-8</v>
      </c>
      <c r="AJ30" s="444">
        <f t="shared" si="2"/>
        <v>-8.7378640776699026</v>
      </c>
      <c r="AK30" s="445">
        <f t="shared" si="3"/>
        <v>-5.2631578947368425</v>
      </c>
      <c r="AL30" s="462" t="s">
        <v>105</v>
      </c>
      <c r="AN30" s="392" t="s">
        <v>104</v>
      </c>
      <c r="AO30" s="398" t="s">
        <v>105</v>
      </c>
      <c r="AP30" s="394">
        <v>103</v>
      </c>
      <c r="AQ30" s="394">
        <v>152</v>
      </c>
      <c r="AR30" s="397"/>
    </row>
    <row r="31" spans="1:44" ht="15.75" customHeight="1" thickBot="1">
      <c r="A31" s="459">
        <v>116</v>
      </c>
      <c r="B31" s="447">
        <v>600</v>
      </c>
      <c r="C31" s="448">
        <v>964</v>
      </c>
      <c r="D31" s="447">
        <v>574</v>
      </c>
      <c r="E31" s="449">
        <v>957</v>
      </c>
      <c r="F31" s="447">
        <v>620</v>
      </c>
      <c r="G31" s="449">
        <v>987</v>
      </c>
      <c r="H31" s="447">
        <v>645</v>
      </c>
      <c r="I31" s="449">
        <v>1037</v>
      </c>
      <c r="J31" s="447">
        <v>701</v>
      </c>
      <c r="K31" s="449">
        <v>1086</v>
      </c>
      <c r="L31" s="447">
        <v>701</v>
      </c>
      <c r="M31" s="449">
        <v>1099</v>
      </c>
      <c r="N31" s="447">
        <v>738</v>
      </c>
      <c r="O31" s="449">
        <v>1137</v>
      </c>
      <c r="P31" s="447">
        <v>979</v>
      </c>
      <c r="Q31" s="447">
        <v>1409</v>
      </c>
      <c r="R31" s="436">
        <v>1030</v>
      </c>
      <c r="S31" s="450">
        <v>1482</v>
      </c>
      <c r="T31" s="439">
        <v>1097</v>
      </c>
      <c r="U31" s="436">
        <v>1575</v>
      </c>
      <c r="V31" s="439">
        <v>1123</v>
      </c>
      <c r="W31" s="436">
        <v>1644</v>
      </c>
      <c r="X31" s="438">
        <v>1189</v>
      </c>
      <c r="Y31" s="438">
        <v>1725</v>
      </c>
      <c r="Z31" s="436">
        <v>1254</v>
      </c>
      <c r="AA31" s="436">
        <v>1829</v>
      </c>
      <c r="AB31" s="439">
        <v>1312</v>
      </c>
      <c r="AC31" s="436">
        <v>1938</v>
      </c>
      <c r="AD31" s="440">
        <v>1397</v>
      </c>
      <c r="AE31" s="451">
        <v>2075</v>
      </c>
      <c r="AF31" s="460">
        <v>1377</v>
      </c>
      <c r="AG31" s="461">
        <v>2107</v>
      </c>
      <c r="AH31" s="442">
        <f t="shared" si="0"/>
        <v>-20</v>
      </c>
      <c r="AI31" s="443">
        <f t="shared" si="1"/>
        <v>32</v>
      </c>
      <c r="AJ31" s="444">
        <f t="shared" si="2"/>
        <v>-1.4316392269148175</v>
      </c>
      <c r="AK31" s="445">
        <f t="shared" si="3"/>
        <v>1.5421686746987953</v>
      </c>
      <c r="AL31" s="462" t="s">
        <v>106</v>
      </c>
      <c r="AN31" s="392">
        <v>116</v>
      </c>
      <c r="AO31" s="398" t="s">
        <v>106</v>
      </c>
      <c r="AP31" s="394">
        <v>1397</v>
      </c>
      <c r="AQ31" s="394">
        <v>2075</v>
      </c>
      <c r="AR31" s="397"/>
    </row>
    <row r="32" spans="1:44" ht="15.75" hidden="1" customHeight="1" thickBot="1">
      <c r="A32" s="459" t="s">
        <v>107</v>
      </c>
      <c r="B32" s="447">
        <v>59</v>
      </c>
      <c r="C32" s="448">
        <v>75</v>
      </c>
      <c r="D32" s="447">
        <v>54</v>
      </c>
      <c r="E32" s="449">
        <v>68</v>
      </c>
      <c r="F32" s="447">
        <v>59</v>
      </c>
      <c r="G32" s="449">
        <v>77</v>
      </c>
      <c r="H32" s="447">
        <v>64</v>
      </c>
      <c r="I32" s="449">
        <v>84</v>
      </c>
      <c r="J32" s="447">
        <v>71</v>
      </c>
      <c r="K32" s="449">
        <v>98</v>
      </c>
      <c r="L32" s="447">
        <v>82</v>
      </c>
      <c r="M32" s="449">
        <v>112</v>
      </c>
      <c r="N32" s="447">
        <v>86</v>
      </c>
      <c r="O32" s="449">
        <v>117</v>
      </c>
      <c r="P32" s="447">
        <v>124</v>
      </c>
      <c r="Q32" s="447">
        <v>155</v>
      </c>
      <c r="R32" s="436">
        <v>137</v>
      </c>
      <c r="S32" s="450">
        <v>173</v>
      </c>
      <c r="T32" s="439">
        <v>153</v>
      </c>
      <c r="U32" s="436">
        <v>192</v>
      </c>
      <c r="V32" s="439">
        <v>156</v>
      </c>
      <c r="W32" s="436">
        <v>199</v>
      </c>
      <c r="X32" s="438">
        <v>161</v>
      </c>
      <c r="Y32" s="438">
        <v>204</v>
      </c>
      <c r="Z32" s="436">
        <v>164</v>
      </c>
      <c r="AA32" s="436">
        <v>209</v>
      </c>
      <c r="AB32" s="439">
        <v>163</v>
      </c>
      <c r="AC32" s="436">
        <v>223</v>
      </c>
      <c r="AD32" s="440">
        <v>175</v>
      </c>
      <c r="AE32" s="451">
        <v>238</v>
      </c>
      <c r="AF32" s="460">
        <v>168</v>
      </c>
      <c r="AG32" s="461">
        <v>239</v>
      </c>
      <c r="AH32" s="442">
        <f t="shared" si="0"/>
        <v>-7</v>
      </c>
      <c r="AI32" s="443">
        <f t="shared" si="1"/>
        <v>1</v>
      </c>
      <c r="AJ32" s="444">
        <f t="shared" si="2"/>
        <v>-4</v>
      </c>
      <c r="AK32" s="445">
        <f t="shared" si="3"/>
        <v>0.42016806722689076</v>
      </c>
      <c r="AL32" s="462" t="s">
        <v>108</v>
      </c>
      <c r="AN32" s="392" t="s">
        <v>107</v>
      </c>
      <c r="AO32" s="398" t="s">
        <v>108</v>
      </c>
      <c r="AP32" s="394">
        <v>175</v>
      </c>
      <c r="AQ32" s="394">
        <v>238</v>
      </c>
      <c r="AR32" s="397"/>
    </row>
    <row r="33" spans="1:44" ht="15.75" hidden="1" customHeight="1" thickBot="1">
      <c r="A33" s="464" t="s">
        <v>109</v>
      </c>
      <c r="B33" s="447">
        <v>14</v>
      </c>
      <c r="C33" s="448">
        <v>27</v>
      </c>
      <c r="D33" s="447">
        <v>1</v>
      </c>
      <c r="E33" s="449">
        <v>15</v>
      </c>
      <c r="F33" s="447">
        <v>17</v>
      </c>
      <c r="G33" s="449">
        <v>32</v>
      </c>
      <c r="H33" s="447">
        <v>22</v>
      </c>
      <c r="I33" s="449">
        <v>36</v>
      </c>
      <c r="J33" s="447">
        <v>25</v>
      </c>
      <c r="K33" s="449">
        <v>37</v>
      </c>
      <c r="L33" s="447">
        <v>25</v>
      </c>
      <c r="M33" s="449">
        <v>37</v>
      </c>
      <c r="N33" s="447">
        <v>25</v>
      </c>
      <c r="O33" s="449">
        <v>36</v>
      </c>
      <c r="P33" s="447">
        <v>25</v>
      </c>
      <c r="Q33" s="447">
        <v>38</v>
      </c>
      <c r="R33" s="436">
        <v>20</v>
      </c>
      <c r="S33" s="450">
        <v>33</v>
      </c>
      <c r="T33" s="439">
        <v>30</v>
      </c>
      <c r="U33" s="436">
        <v>43</v>
      </c>
      <c r="V33" s="439">
        <v>37</v>
      </c>
      <c r="W33" s="436">
        <v>51</v>
      </c>
      <c r="X33" s="438">
        <v>36</v>
      </c>
      <c r="Y33" s="438">
        <v>49</v>
      </c>
      <c r="Z33" s="436">
        <v>31</v>
      </c>
      <c r="AA33" s="436">
        <v>44</v>
      </c>
      <c r="AB33" s="439">
        <v>38</v>
      </c>
      <c r="AC33" s="436">
        <v>50</v>
      </c>
      <c r="AD33" s="440">
        <v>35</v>
      </c>
      <c r="AE33" s="451">
        <v>47</v>
      </c>
      <c r="AF33" s="460">
        <v>35</v>
      </c>
      <c r="AG33" s="461">
        <v>47</v>
      </c>
      <c r="AH33" s="442">
        <f t="shared" si="0"/>
        <v>0</v>
      </c>
      <c r="AI33" s="443">
        <f t="shared" si="1"/>
        <v>0</v>
      </c>
      <c r="AJ33" s="444">
        <f t="shared" si="2"/>
        <v>0</v>
      </c>
      <c r="AK33" s="445">
        <f t="shared" si="3"/>
        <v>0</v>
      </c>
      <c r="AL33" s="465" t="s">
        <v>1092</v>
      </c>
      <c r="AN33" s="392" t="s">
        <v>109</v>
      </c>
      <c r="AO33" s="399" t="s">
        <v>1092</v>
      </c>
      <c r="AP33" s="394">
        <v>35</v>
      </c>
      <c r="AQ33" s="394">
        <v>47</v>
      </c>
      <c r="AR33" s="397"/>
    </row>
    <row r="34" spans="1:44" ht="15.75" hidden="1" customHeight="1" thickBot="1">
      <c r="A34" s="459" t="s">
        <v>110</v>
      </c>
      <c r="B34" s="447">
        <v>56</v>
      </c>
      <c r="C34" s="448">
        <v>83</v>
      </c>
      <c r="D34" s="447">
        <v>47</v>
      </c>
      <c r="E34" s="449">
        <v>74</v>
      </c>
      <c r="F34" s="447">
        <v>43</v>
      </c>
      <c r="G34" s="449">
        <v>69</v>
      </c>
      <c r="H34" s="447">
        <v>47</v>
      </c>
      <c r="I34" s="449">
        <v>75</v>
      </c>
      <c r="J34" s="447">
        <v>59</v>
      </c>
      <c r="K34" s="449">
        <v>92</v>
      </c>
      <c r="L34" s="447">
        <v>56</v>
      </c>
      <c r="M34" s="449">
        <v>90</v>
      </c>
      <c r="N34" s="447">
        <v>66</v>
      </c>
      <c r="O34" s="449">
        <v>101</v>
      </c>
      <c r="P34" s="447">
        <v>96</v>
      </c>
      <c r="Q34" s="447">
        <v>127</v>
      </c>
      <c r="R34" s="436">
        <v>102</v>
      </c>
      <c r="S34" s="450">
        <v>134</v>
      </c>
      <c r="T34" s="439">
        <v>100</v>
      </c>
      <c r="U34" s="436">
        <v>137</v>
      </c>
      <c r="V34" s="439">
        <v>126</v>
      </c>
      <c r="W34" s="436">
        <v>166</v>
      </c>
      <c r="X34" s="438">
        <v>138</v>
      </c>
      <c r="Y34" s="438">
        <v>180</v>
      </c>
      <c r="Z34" s="436">
        <v>136</v>
      </c>
      <c r="AA34" s="436">
        <v>184</v>
      </c>
      <c r="AB34" s="439">
        <v>126</v>
      </c>
      <c r="AC34" s="436">
        <v>177</v>
      </c>
      <c r="AD34" s="440">
        <v>120</v>
      </c>
      <c r="AE34" s="451">
        <v>176</v>
      </c>
      <c r="AF34" s="460">
        <v>127</v>
      </c>
      <c r="AG34" s="461">
        <v>192</v>
      </c>
      <c r="AH34" s="442">
        <f t="shared" si="0"/>
        <v>7</v>
      </c>
      <c r="AI34" s="443">
        <f t="shared" si="1"/>
        <v>16</v>
      </c>
      <c r="AJ34" s="444">
        <f t="shared" si="2"/>
        <v>5.833333333333333</v>
      </c>
      <c r="AK34" s="445">
        <f t="shared" si="3"/>
        <v>9.0909090909090917</v>
      </c>
      <c r="AL34" s="462" t="s">
        <v>111</v>
      </c>
      <c r="AN34" s="392" t="s">
        <v>110</v>
      </c>
      <c r="AO34" s="398" t="s">
        <v>111</v>
      </c>
      <c r="AP34" s="394">
        <v>120</v>
      </c>
      <c r="AQ34" s="394">
        <v>176</v>
      </c>
      <c r="AR34" s="397"/>
    </row>
    <row r="35" spans="1:44" ht="15.75" hidden="1" customHeight="1" thickBot="1">
      <c r="A35" s="459" t="s">
        <v>112</v>
      </c>
      <c r="B35" s="447">
        <v>38</v>
      </c>
      <c r="C35" s="448">
        <v>61</v>
      </c>
      <c r="D35" s="447">
        <v>28</v>
      </c>
      <c r="E35" s="449">
        <v>49</v>
      </c>
      <c r="F35" s="447">
        <v>28</v>
      </c>
      <c r="G35" s="449">
        <v>48</v>
      </c>
      <c r="H35" s="447">
        <v>48</v>
      </c>
      <c r="I35" s="449">
        <v>77</v>
      </c>
      <c r="J35" s="447">
        <v>45</v>
      </c>
      <c r="K35" s="449">
        <v>70</v>
      </c>
      <c r="L35" s="447">
        <v>43</v>
      </c>
      <c r="M35" s="449">
        <v>78</v>
      </c>
      <c r="N35" s="447">
        <v>42</v>
      </c>
      <c r="O35" s="449">
        <v>70</v>
      </c>
      <c r="P35" s="447">
        <v>63</v>
      </c>
      <c r="Q35" s="447">
        <v>93</v>
      </c>
      <c r="R35" s="436">
        <v>62</v>
      </c>
      <c r="S35" s="450">
        <v>96</v>
      </c>
      <c r="T35" s="439">
        <v>69</v>
      </c>
      <c r="U35" s="436">
        <v>107</v>
      </c>
      <c r="V35" s="439">
        <v>78</v>
      </c>
      <c r="W35" s="436">
        <v>122</v>
      </c>
      <c r="X35" s="438">
        <v>86</v>
      </c>
      <c r="Y35" s="438">
        <v>128</v>
      </c>
      <c r="Z35" s="436">
        <v>89</v>
      </c>
      <c r="AA35" s="436">
        <v>136</v>
      </c>
      <c r="AB35" s="439">
        <v>87</v>
      </c>
      <c r="AC35" s="436">
        <v>139</v>
      </c>
      <c r="AD35" s="440">
        <v>122</v>
      </c>
      <c r="AE35" s="451">
        <v>178</v>
      </c>
      <c r="AF35" s="460">
        <v>119</v>
      </c>
      <c r="AG35" s="461">
        <v>174</v>
      </c>
      <c r="AH35" s="442">
        <f t="shared" si="0"/>
        <v>-3</v>
      </c>
      <c r="AI35" s="443">
        <f t="shared" si="1"/>
        <v>-4</v>
      </c>
      <c r="AJ35" s="444">
        <f t="shared" si="2"/>
        <v>-2.459016393442623</v>
      </c>
      <c r="AK35" s="445">
        <f t="shared" si="3"/>
        <v>-2.2471910112359552</v>
      </c>
      <c r="AL35" s="462" t="s">
        <v>113</v>
      </c>
      <c r="AN35" s="392" t="s">
        <v>112</v>
      </c>
      <c r="AO35" s="398" t="s">
        <v>113</v>
      </c>
      <c r="AP35" s="394">
        <v>122</v>
      </c>
      <c r="AQ35" s="394">
        <v>178</v>
      </c>
      <c r="AR35" s="397"/>
    </row>
    <row r="36" spans="1:44" ht="15.75" hidden="1" customHeight="1" thickBot="1">
      <c r="A36" s="459" t="s">
        <v>114</v>
      </c>
      <c r="B36" s="447">
        <v>52</v>
      </c>
      <c r="C36" s="448">
        <v>82</v>
      </c>
      <c r="D36" s="447">
        <v>55</v>
      </c>
      <c r="E36" s="449">
        <v>96</v>
      </c>
      <c r="F36" s="447">
        <v>52</v>
      </c>
      <c r="G36" s="449">
        <v>97</v>
      </c>
      <c r="H36" s="447">
        <v>47</v>
      </c>
      <c r="I36" s="449">
        <v>97</v>
      </c>
      <c r="J36" s="447">
        <v>62</v>
      </c>
      <c r="K36" s="449">
        <v>106</v>
      </c>
      <c r="L36" s="447">
        <v>59</v>
      </c>
      <c r="M36" s="449">
        <v>107</v>
      </c>
      <c r="N36" s="447">
        <v>71</v>
      </c>
      <c r="O36" s="449">
        <v>129</v>
      </c>
      <c r="P36" s="447">
        <v>99</v>
      </c>
      <c r="Q36" s="447">
        <v>171</v>
      </c>
      <c r="R36" s="436">
        <v>94</v>
      </c>
      <c r="S36" s="450">
        <v>174</v>
      </c>
      <c r="T36" s="439">
        <v>98</v>
      </c>
      <c r="U36" s="436">
        <v>187</v>
      </c>
      <c r="V36" s="439">
        <v>93</v>
      </c>
      <c r="W36" s="436">
        <v>189</v>
      </c>
      <c r="X36" s="438">
        <v>83</v>
      </c>
      <c r="Y36" s="438">
        <v>181</v>
      </c>
      <c r="Z36" s="436">
        <v>94</v>
      </c>
      <c r="AA36" s="436">
        <v>190</v>
      </c>
      <c r="AB36" s="439">
        <v>96</v>
      </c>
      <c r="AC36" s="436">
        <v>195</v>
      </c>
      <c r="AD36" s="440">
        <v>96</v>
      </c>
      <c r="AE36" s="451">
        <v>201</v>
      </c>
      <c r="AF36" s="460">
        <v>90</v>
      </c>
      <c r="AG36" s="461">
        <v>205</v>
      </c>
      <c r="AH36" s="442">
        <f t="shared" si="0"/>
        <v>-6</v>
      </c>
      <c r="AI36" s="443">
        <f t="shared" si="1"/>
        <v>4</v>
      </c>
      <c r="AJ36" s="444">
        <f t="shared" si="2"/>
        <v>-6.25</v>
      </c>
      <c r="AK36" s="445">
        <f t="shared" si="3"/>
        <v>1.9900497512437811</v>
      </c>
      <c r="AL36" s="462" t="s">
        <v>115</v>
      </c>
      <c r="AN36" s="392" t="s">
        <v>114</v>
      </c>
      <c r="AO36" s="398" t="s">
        <v>115</v>
      </c>
      <c r="AP36" s="394">
        <v>96</v>
      </c>
      <c r="AQ36" s="394">
        <v>201</v>
      </c>
      <c r="AR36" s="397"/>
    </row>
    <row r="37" spans="1:44" ht="15.75" hidden="1" customHeight="1" thickBot="1">
      <c r="A37" s="459" t="s">
        <v>116</v>
      </c>
      <c r="B37" s="447">
        <v>100</v>
      </c>
      <c r="C37" s="448">
        <v>131</v>
      </c>
      <c r="D37" s="447">
        <v>114</v>
      </c>
      <c r="E37" s="449">
        <v>149</v>
      </c>
      <c r="F37" s="447">
        <v>122</v>
      </c>
      <c r="G37" s="449">
        <v>156</v>
      </c>
      <c r="H37" s="447">
        <v>131</v>
      </c>
      <c r="I37" s="449">
        <v>169</v>
      </c>
      <c r="J37" s="447">
        <v>134</v>
      </c>
      <c r="K37" s="449">
        <v>174</v>
      </c>
      <c r="L37" s="447">
        <v>126</v>
      </c>
      <c r="M37" s="449">
        <v>164</v>
      </c>
      <c r="N37" s="447">
        <v>123</v>
      </c>
      <c r="O37" s="449">
        <v>168</v>
      </c>
      <c r="P37" s="447">
        <v>169</v>
      </c>
      <c r="Q37" s="447">
        <v>225</v>
      </c>
      <c r="R37" s="436">
        <v>172</v>
      </c>
      <c r="S37" s="450">
        <v>230</v>
      </c>
      <c r="T37" s="439">
        <v>172</v>
      </c>
      <c r="U37" s="436">
        <v>224</v>
      </c>
      <c r="V37" s="439">
        <v>178</v>
      </c>
      <c r="W37" s="436">
        <v>237</v>
      </c>
      <c r="X37" s="438">
        <v>181</v>
      </c>
      <c r="Y37" s="438">
        <v>245</v>
      </c>
      <c r="Z37" s="436">
        <v>180</v>
      </c>
      <c r="AA37" s="436">
        <v>247</v>
      </c>
      <c r="AB37" s="439">
        <v>186</v>
      </c>
      <c r="AC37" s="436">
        <v>259</v>
      </c>
      <c r="AD37" s="440">
        <v>184</v>
      </c>
      <c r="AE37" s="451">
        <v>270</v>
      </c>
      <c r="AF37" s="460">
        <v>185</v>
      </c>
      <c r="AG37" s="461">
        <v>276</v>
      </c>
      <c r="AH37" s="442">
        <f t="shared" si="0"/>
        <v>1</v>
      </c>
      <c r="AI37" s="443">
        <f t="shared" si="1"/>
        <v>6</v>
      </c>
      <c r="AJ37" s="444">
        <f t="shared" si="2"/>
        <v>0.54347826086956519</v>
      </c>
      <c r="AK37" s="445">
        <f t="shared" si="3"/>
        <v>2.2222222222222223</v>
      </c>
      <c r="AL37" s="462" t="s">
        <v>117</v>
      </c>
      <c r="AN37" s="392" t="s">
        <v>116</v>
      </c>
      <c r="AO37" s="398" t="s">
        <v>117</v>
      </c>
      <c r="AP37" s="394">
        <v>184</v>
      </c>
      <c r="AQ37" s="394">
        <v>270</v>
      </c>
      <c r="AR37" s="397"/>
    </row>
    <row r="38" spans="1:44" ht="15.75" hidden="1" customHeight="1" thickBot="1">
      <c r="A38" s="459" t="s">
        <v>118</v>
      </c>
      <c r="B38" s="447">
        <v>26</v>
      </c>
      <c r="C38" s="448">
        <v>67</v>
      </c>
      <c r="D38" s="447">
        <v>21</v>
      </c>
      <c r="E38" s="449">
        <v>63</v>
      </c>
      <c r="F38" s="447">
        <v>22</v>
      </c>
      <c r="G38" s="449">
        <v>52</v>
      </c>
      <c r="H38" s="447">
        <v>25</v>
      </c>
      <c r="I38" s="449">
        <v>56</v>
      </c>
      <c r="J38" s="447">
        <v>25</v>
      </c>
      <c r="K38" s="449">
        <v>57</v>
      </c>
      <c r="L38" s="447">
        <v>25</v>
      </c>
      <c r="M38" s="449">
        <v>58</v>
      </c>
      <c r="N38" s="447">
        <v>23</v>
      </c>
      <c r="O38" s="449">
        <v>53</v>
      </c>
      <c r="P38" s="447">
        <v>31</v>
      </c>
      <c r="Q38" s="447">
        <v>65</v>
      </c>
      <c r="R38" s="436">
        <v>38</v>
      </c>
      <c r="S38" s="450">
        <v>69</v>
      </c>
      <c r="T38" s="439">
        <v>44</v>
      </c>
      <c r="U38" s="436">
        <v>75</v>
      </c>
      <c r="V38" s="439">
        <v>42</v>
      </c>
      <c r="W38" s="436">
        <v>75</v>
      </c>
      <c r="X38" s="438">
        <v>50</v>
      </c>
      <c r="Y38" s="438">
        <v>83</v>
      </c>
      <c r="Z38" s="436">
        <v>56</v>
      </c>
      <c r="AA38" s="436">
        <v>96</v>
      </c>
      <c r="AB38" s="439">
        <v>59</v>
      </c>
      <c r="AC38" s="436">
        <v>98</v>
      </c>
      <c r="AD38" s="440">
        <v>56</v>
      </c>
      <c r="AE38" s="451">
        <v>94</v>
      </c>
      <c r="AF38" s="460">
        <v>48</v>
      </c>
      <c r="AG38" s="461">
        <v>82</v>
      </c>
      <c r="AH38" s="442">
        <f t="shared" si="0"/>
        <v>-8</v>
      </c>
      <c r="AI38" s="443">
        <f t="shared" si="1"/>
        <v>-12</v>
      </c>
      <c r="AJ38" s="444">
        <f t="shared" si="2"/>
        <v>-14.285714285714286</v>
      </c>
      <c r="AK38" s="445">
        <f t="shared" si="3"/>
        <v>-12.76595744680851</v>
      </c>
      <c r="AL38" s="462" t="s">
        <v>119</v>
      </c>
      <c r="AN38" s="392" t="s">
        <v>118</v>
      </c>
      <c r="AO38" s="398" t="s">
        <v>119</v>
      </c>
      <c r="AP38" s="394">
        <v>56</v>
      </c>
      <c r="AQ38" s="394">
        <v>94</v>
      </c>
      <c r="AR38" s="397"/>
    </row>
    <row r="39" spans="1:44" ht="15.75" hidden="1" customHeight="1" thickBot="1">
      <c r="A39" s="459" t="s">
        <v>120</v>
      </c>
      <c r="B39" s="447">
        <v>66</v>
      </c>
      <c r="C39" s="448">
        <v>97</v>
      </c>
      <c r="D39" s="447">
        <v>67</v>
      </c>
      <c r="E39" s="449">
        <v>100</v>
      </c>
      <c r="F39" s="447">
        <v>75</v>
      </c>
      <c r="G39" s="449">
        <v>109</v>
      </c>
      <c r="H39" s="447">
        <v>65</v>
      </c>
      <c r="I39" s="449">
        <v>101</v>
      </c>
      <c r="J39" s="447">
        <v>75</v>
      </c>
      <c r="K39" s="449">
        <v>111</v>
      </c>
      <c r="L39" s="447">
        <v>71</v>
      </c>
      <c r="M39" s="449">
        <v>107</v>
      </c>
      <c r="N39" s="447">
        <v>69</v>
      </c>
      <c r="O39" s="449">
        <v>105</v>
      </c>
      <c r="P39" s="447">
        <v>94</v>
      </c>
      <c r="Q39" s="447">
        <v>130</v>
      </c>
      <c r="R39" s="436">
        <v>137</v>
      </c>
      <c r="S39" s="450">
        <v>173</v>
      </c>
      <c r="T39" s="439">
        <v>142</v>
      </c>
      <c r="U39" s="436">
        <v>184</v>
      </c>
      <c r="V39" s="439">
        <v>151</v>
      </c>
      <c r="W39" s="436">
        <v>196</v>
      </c>
      <c r="X39" s="438">
        <v>153</v>
      </c>
      <c r="Y39" s="438">
        <v>197</v>
      </c>
      <c r="Z39" s="436">
        <v>173</v>
      </c>
      <c r="AA39" s="436">
        <v>218</v>
      </c>
      <c r="AB39" s="439">
        <v>221</v>
      </c>
      <c r="AC39" s="436">
        <v>280</v>
      </c>
      <c r="AD39" s="440">
        <v>247</v>
      </c>
      <c r="AE39" s="451">
        <v>317</v>
      </c>
      <c r="AF39" s="460">
        <v>254</v>
      </c>
      <c r="AG39" s="461">
        <v>335</v>
      </c>
      <c r="AH39" s="442">
        <f t="shared" si="0"/>
        <v>7</v>
      </c>
      <c r="AI39" s="443">
        <f t="shared" si="1"/>
        <v>18</v>
      </c>
      <c r="AJ39" s="444">
        <f t="shared" si="2"/>
        <v>2.834008097165992</v>
      </c>
      <c r="AK39" s="445">
        <f t="shared" si="3"/>
        <v>5.6782334384858046</v>
      </c>
      <c r="AL39" s="462" t="s">
        <v>121</v>
      </c>
      <c r="AN39" s="392" t="s">
        <v>120</v>
      </c>
      <c r="AO39" s="398" t="s">
        <v>121</v>
      </c>
      <c r="AP39" s="394">
        <v>247</v>
      </c>
      <c r="AQ39" s="394">
        <v>317</v>
      </c>
      <c r="AR39" s="397"/>
    </row>
    <row r="40" spans="1:44" ht="15.75" hidden="1" customHeight="1" thickBot="1">
      <c r="A40" s="459" t="s">
        <v>122</v>
      </c>
      <c r="B40" s="447">
        <v>51</v>
      </c>
      <c r="C40" s="448">
        <v>101</v>
      </c>
      <c r="D40" s="447">
        <v>43</v>
      </c>
      <c r="E40" s="449">
        <v>96</v>
      </c>
      <c r="F40" s="447">
        <v>36</v>
      </c>
      <c r="G40" s="449">
        <v>87</v>
      </c>
      <c r="H40" s="447">
        <v>32</v>
      </c>
      <c r="I40" s="449">
        <v>86</v>
      </c>
      <c r="J40" s="447">
        <v>37</v>
      </c>
      <c r="K40" s="449">
        <v>86</v>
      </c>
      <c r="L40" s="447">
        <v>44</v>
      </c>
      <c r="M40" s="449">
        <v>95</v>
      </c>
      <c r="N40" s="447">
        <v>38</v>
      </c>
      <c r="O40" s="449">
        <v>84</v>
      </c>
      <c r="P40" s="447">
        <v>65</v>
      </c>
      <c r="Q40" s="447">
        <v>114</v>
      </c>
      <c r="R40" s="436">
        <v>63</v>
      </c>
      <c r="S40" s="450">
        <v>118</v>
      </c>
      <c r="T40" s="439">
        <v>67</v>
      </c>
      <c r="U40" s="436">
        <v>121</v>
      </c>
      <c r="V40" s="439">
        <v>68</v>
      </c>
      <c r="W40" s="436">
        <v>125</v>
      </c>
      <c r="X40" s="438">
        <v>70</v>
      </c>
      <c r="Y40" s="438">
        <v>125</v>
      </c>
      <c r="Z40" s="436">
        <v>69</v>
      </c>
      <c r="AA40" s="436">
        <v>135</v>
      </c>
      <c r="AB40" s="439">
        <v>72</v>
      </c>
      <c r="AC40" s="436">
        <v>142</v>
      </c>
      <c r="AD40" s="440">
        <v>73</v>
      </c>
      <c r="AE40" s="451">
        <v>152</v>
      </c>
      <c r="AF40" s="460">
        <v>65</v>
      </c>
      <c r="AG40" s="461">
        <v>154</v>
      </c>
      <c r="AH40" s="442">
        <f t="shared" si="0"/>
        <v>-8</v>
      </c>
      <c r="AI40" s="443">
        <f t="shared" si="1"/>
        <v>2</v>
      </c>
      <c r="AJ40" s="444">
        <f t="shared" si="2"/>
        <v>-10.95890410958904</v>
      </c>
      <c r="AK40" s="445">
        <f t="shared" si="3"/>
        <v>1.3157894736842106</v>
      </c>
      <c r="AL40" s="462" t="s">
        <v>123</v>
      </c>
      <c r="AN40" s="392" t="s">
        <v>122</v>
      </c>
      <c r="AO40" s="398" t="s">
        <v>123</v>
      </c>
      <c r="AP40" s="394">
        <v>73</v>
      </c>
      <c r="AQ40" s="394">
        <v>152</v>
      </c>
      <c r="AR40" s="397"/>
    </row>
    <row r="41" spans="1:44" ht="15.75" hidden="1" customHeight="1" thickBot="1">
      <c r="A41" s="459" t="s">
        <v>124</v>
      </c>
      <c r="B41" s="447">
        <v>54</v>
      </c>
      <c r="C41" s="448">
        <v>84</v>
      </c>
      <c r="D41" s="447">
        <v>70</v>
      </c>
      <c r="E41" s="449">
        <v>104</v>
      </c>
      <c r="F41" s="447">
        <v>77</v>
      </c>
      <c r="G41" s="449">
        <v>108</v>
      </c>
      <c r="H41" s="447">
        <v>78</v>
      </c>
      <c r="I41" s="449">
        <v>111</v>
      </c>
      <c r="J41" s="447">
        <v>81</v>
      </c>
      <c r="K41" s="449">
        <v>114</v>
      </c>
      <c r="L41" s="447">
        <v>82</v>
      </c>
      <c r="M41" s="449">
        <v>118</v>
      </c>
      <c r="N41" s="447">
        <v>96</v>
      </c>
      <c r="O41" s="449">
        <v>134</v>
      </c>
      <c r="P41" s="447">
        <v>120</v>
      </c>
      <c r="Q41" s="447">
        <v>157</v>
      </c>
      <c r="R41" s="436">
        <v>100</v>
      </c>
      <c r="S41" s="450">
        <v>133</v>
      </c>
      <c r="T41" s="439">
        <v>115</v>
      </c>
      <c r="U41" s="436">
        <v>153</v>
      </c>
      <c r="V41" s="439">
        <v>96</v>
      </c>
      <c r="W41" s="436">
        <v>138</v>
      </c>
      <c r="X41" s="438">
        <v>109</v>
      </c>
      <c r="Y41" s="438">
        <v>161</v>
      </c>
      <c r="Z41" s="436">
        <v>128</v>
      </c>
      <c r="AA41" s="436">
        <v>180</v>
      </c>
      <c r="AB41" s="439">
        <v>125</v>
      </c>
      <c r="AC41" s="436">
        <v>180</v>
      </c>
      <c r="AD41" s="440">
        <v>133</v>
      </c>
      <c r="AE41" s="451">
        <v>186</v>
      </c>
      <c r="AF41" s="460">
        <v>133</v>
      </c>
      <c r="AG41" s="461">
        <v>187</v>
      </c>
      <c r="AH41" s="442">
        <f t="shared" si="0"/>
        <v>0</v>
      </c>
      <c r="AI41" s="443">
        <f t="shared" si="1"/>
        <v>1</v>
      </c>
      <c r="AJ41" s="444">
        <f t="shared" si="2"/>
        <v>0</v>
      </c>
      <c r="AK41" s="445">
        <f t="shared" si="3"/>
        <v>0.5376344086021505</v>
      </c>
      <c r="AL41" s="462" t="s">
        <v>125</v>
      </c>
      <c r="AN41" s="392" t="s">
        <v>124</v>
      </c>
      <c r="AO41" s="398" t="s">
        <v>125</v>
      </c>
      <c r="AP41" s="394">
        <v>133</v>
      </c>
      <c r="AQ41" s="394">
        <v>186</v>
      </c>
      <c r="AR41" s="397"/>
    </row>
    <row r="42" spans="1:44" ht="15.75" hidden="1" customHeight="1" thickBot="1">
      <c r="A42" s="459" t="s">
        <v>126</v>
      </c>
      <c r="B42" s="447">
        <v>60</v>
      </c>
      <c r="C42" s="448">
        <v>119</v>
      </c>
      <c r="D42" s="447">
        <v>62</v>
      </c>
      <c r="E42" s="449">
        <v>118</v>
      </c>
      <c r="F42" s="447">
        <v>77</v>
      </c>
      <c r="G42" s="449">
        <v>128</v>
      </c>
      <c r="H42" s="447">
        <v>86</v>
      </c>
      <c r="I42" s="449">
        <v>142</v>
      </c>
      <c r="J42" s="447">
        <v>87</v>
      </c>
      <c r="K42" s="449">
        <v>138</v>
      </c>
      <c r="L42" s="447">
        <v>88</v>
      </c>
      <c r="M42" s="449">
        <v>133</v>
      </c>
      <c r="N42" s="447">
        <v>99</v>
      </c>
      <c r="O42" s="449">
        <v>140</v>
      </c>
      <c r="P42" s="447">
        <v>93</v>
      </c>
      <c r="Q42" s="447">
        <v>134</v>
      </c>
      <c r="R42" s="436">
        <v>105</v>
      </c>
      <c r="S42" s="450">
        <v>149</v>
      </c>
      <c r="T42" s="439">
        <v>107</v>
      </c>
      <c r="U42" s="436">
        <v>152</v>
      </c>
      <c r="V42" s="439">
        <v>98</v>
      </c>
      <c r="W42" s="436">
        <v>146</v>
      </c>
      <c r="X42" s="438">
        <v>122</v>
      </c>
      <c r="Y42" s="438">
        <v>172</v>
      </c>
      <c r="Z42" s="436">
        <v>134</v>
      </c>
      <c r="AA42" s="436">
        <v>190</v>
      </c>
      <c r="AB42" s="439">
        <v>139</v>
      </c>
      <c r="AC42" s="436">
        <v>195</v>
      </c>
      <c r="AD42" s="440">
        <v>156</v>
      </c>
      <c r="AE42" s="451">
        <v>216</v>
      </c>
      <c r="AF42" s="460">
        <v>153</v>
      </c>
      <c r="AG42" s="461">
        <v>216</v>
      </c>
      <c r="AH42" s="442">
        <f t="shared" si="0"/>
        <v>-3</v>
      </c>
      <c r="AI42" s="443">
        <f t="shared" si="1"/>
        <v>0</v>
      </c>
      <c r="AJ42" s="444">
        <f t="shared" si="2"/>
        <v>-1.9230769230769231</v>
      </c>
      <c r="AK42" s="445">
        <f t="shared" si="3"/>
        <v>0</v>
      </c>
      <c r="AL42" s="462" t="s">
        <v>127</v>
      </c>
      <c r="AN42" s="392" t="s">
        <v>126</v>
      </c>
      <c r="AO42" s="398" t="s">
        <v>127</v>
      </c>
      <c r="AP42" s="394">
        <v>156</v>
      </c>
      <c r="AQ42" s="394">
        <v>216</v>
      </c>
      <c r="AR42" s="397"/>
    </row>
    <row r="43" spans="1:44" ht="15.75" customHeight="1" thickBot="1">
      <c r="A43" s="459">
        <v>118</v>
      </c>
      <c r="B43" s="447">
        <v>311</v>
      </c>
      <c r="C43" s="448">
        <v>459</v>
      </c>
      <c r="D43" s="447">
        <v>296</v>
      </c>
      <c r="E43" s="449">
        <v>441</v>
      </c>
      <c r="F43" s="447">
        <v>305</v>
      </c>
      <c r="G43" s="449">
        <v>462</v>
      </c>
      <c r="H43" s="447">
        <v>297</v>
      </c>
      <c r="I43" s="449">
        <v>472</v>
      </c>
      <c r="J43" s="447">
        <v>274</v>
      </c>
      <c r="K43" s="449">
        <v>457</v>
      </c>
      <c r="L43" s="447">
        <v>276</v>
      </c>
      <c r="M43" s="449">
        <v>460</v>
      </c>
      <c r="N43" s="447">
        <v>297</v>
      </c>
      <c r="O43" s="449">
        <v>490</v>
      </c>
      <c r="P43" s="447">
        <v>369</v>
      </c>
      <c r="Q43" s="447">
        <v>549</v>
      </c>
      <c r="R43" s="436">
        <v>424</v>
      </c>
      <c r="S43" s="450">
        <v>606</v>
      </c>
      <c r="T43" s="439">
        <v>467</v>
      </c>
      <c r="U43" s="436">
        <v>676</v>
      </c>
      <c r="V43" s="439">
        <v>476</v>
      </c>
      <c r="W43" s="436">
        <v>705</v>
      </c>
      <c r="X43" s="438">
        <v>523</v>
      </c>
      <c r="Y43" s="438">
        <v>753</v>
      </c>
      <c r="Z43" s="436">
        <v>545</v>
      </c>
      <c r="AA43" s="436">
        <v>777</v>
      </c>
      <c r="AB43" s="439">
        <v>563</v>
      </c>
      <c r="AC43" s="436">
        <v>810</v>
      </c>
      <c r="AD43" s="440">
        <v>598</v>
      </c>
      <c r="AE43" s="451">
        <v>859</v>
      </c>
      <c r="AF43" s="460">
        <v>633</v>
      </c>
      <c r="AG43" s="461">
        <v>913</v>
      </c>
      <c r="AH43" s="442">
        <f t="shared" si="0"/>
        <v>35</v>
      </c>
      <c r="AI43" s="443">
        <f t="shared" si="1"/>
        <v>54</v>
      </c>
      <c r="AJ43" s="444">
        <f t="shared" si="2"/>
        <v>5.8528428093645486</v>
      </c>
      <c r="AK43" s="445">
        <f t="shared" si="3"/>
        <v>6.286379511059371</v>
      </c>
      <c r="AL43" s="462" t="s">
        <v>128</v>
      </c>
      <c r="AN43" s="392">
        <v>118</v>
      </c>
      <c r="AO43" s="398" t="s">
        <v>128</v>
      </c>
      <c r="AP43" s="394">
        <v>598</v>
      </c>
      <c r="AQ43" s="394">
        <v>859</v>
      </c>
      <c r="AR43" s="397"/>
    </row>
    <row r="44" spans="1:44" ht="15.75" hidden="1" customHeight="1" thickBot="1">
      <c r="A44" s="459" t="s">
        <v>129</v>
      </c>
      <c r="B44" s="447">
        <v>58</v>
      </c>
      <c r="C44" s="448">
        <v>85</v>
      </c>
      <c r="D44" s="447">
        <v>63</v>
      </c>
      <c r="E44" s="449">
        <v>91</v>
      </c>
      <c r="F44" s="447">
        <v>71</v>
      </c>
      <c r="G44" s="449">
        <v>102</v>
      </c>
      <c r="H44" s="447">
        <v>73</v>
      </c>
      <c r="I44" s="449">
        <v>109</v>
      </c>
      <c r="J44" s="447">
        <v>67</v>
      </c>
      <c r="K44" s="449">
        <v>105</v>
      </c>
      <c r="L44" s="447">
        <v>64</v>
      </c>
      <c r="M44" s="449">
        <v>106</v>
      </c>
      <c r="N44" s="447">
        <v>79</v>
      </c>
      <c r="O44" s="449">
        <v>119</v>
      </c>
      <c r="P44" s="447">
        <v>87</v>
      </c>
      <c r="Q44" s="447">
        <v>135</v>
      </c>
      <c r="R44" s="436">
        <v>96</v>
      </c>
      <c r="S44" s="450">
        <v>141</v>
      </c>
      <c r="T44" s="439">
        <v>100</v>
      </c>
      <c r="U44" s="436">
        <v>152</v>
      </c>
      <c r="V44" s="439">
        <v>88</v>
      </c>
      <c r="W44" s="436">
        <v>140</v>
      </c>
      <c r="X44" s="438">
        <v>97</v>
      </c>
      <c r="Y44" s="438">
        <v>151</v>
      </c>
      <c r="Z44" s="436">
        <v>97</v>
      </c>
      <c r="AA44" s="436">
        <v>157</v>
      </c>
      <c r="AB44" s="439">
        <v>113</v>
      </c>
      <c r="AC44" s="436">
        <v>173</v>
      </c>
      <c r="AD44" s="440">
        <v>132</v>
      </c>
      <c r="AE44" s="451">
        <v>192</v>
      </c>
      <c r="AF44" s="460">
        <v>124</v>
      </c>
      <c r="AG44" s="461">
        <v>185</v>
      </c>
      <c r="AH44" s="442">
        <f t="shared" si="0"/>
        <v>-8</v>
      </c>
      <c r="AI44" s="443">
        <f t="shared" si="1"/>
        <v>-7</v>
      </c>
      <c r="AJ44" s="444">
        <f t="shared" si="2"/>
        <v>-6.0606060606060606</v>
      </c>
      <c r="AK44" s="445">
        <f t="shared" si="3"/>
        <v>-3.6458333333333335</v>
      </c>
      <c r="AL44" s="462" t="s">
        <v>130</v>
      </c>
      <c r="AN44" s="392" t="s">
        <v>129</v>
      </c>
      <c r="AO44" s="398" t="s">
        <v>130</v>
      </c>
      <c r="AP44" s="394">
        <v>132</v>
      </c>
      <c r="AQ44" s="394">
        <v>192</v>
      </c>
      <c r="AR44" s="397"/>
    </row>
    <row r="45" spans="1:44" ht="15.75" hidden="1" customHeight="1" thickBot="1">
      <c r="A45" s="459" t="s">
        <v>131</v>
      </c>
      <c r="B45" s="447"/>
      <c r="C45" s="448"/>
      <c r="D45" s="447"/>
      <c r="E45" s="449"/>
      <c r="F45" s="447"/>
      <c r="G45" s="449"/>
      <c r="H45" s="447"/>
      <c r="I45" s="449"/>
      <c r="J45" s="447"/>
      <c r="K45" s="449"/>
      <c r="L45" s="447"/>
      <c r="M45" s="449"/>
      <c r="N45" s="447"/>
      <c r="O45" s="449"/>
      <c r="P45" s="447"/>
      <c r="Q45" s="447"/>
      <c r="R45" s="436">
        <v>43</v>
      </c>
      <c r="S45" s="450">
        <v>50</v>
      </c>
      <c r="T45" s="439">
        <v>38</v>
      </c>
      <c r="U45" s="436">
        <v>43</v>
      </c>
      <c r="V45" s="439">
        <v>39</v>
      </c>
      <c r="W45" s="436">
        <v>56</v>
      </c>
      <c r="X45" s="438">
        <v>49</v>
      </c>
      <c r="Y45" s="438">
        <v>64</v>
      </c>
      <c r="Z45" s="436">
        <v>49</v>
      </c>
      <c r="AA45" s="436">
        <v>54</v>
      </c>
      <c r="AB45" s="439">
        <v>49</v>
      </c>
      <c r="AC45" s="436">
        <v>54</v>
      </c>
      <c r="AD45" s="440">
        <v>40</v>
      </c>
      <c r="AE45" s="451">
        <v>47</v>
      </c>
      <c r="AF45" s="460">
        <v>43</v>
      </c>
      <c r="AG45" s="461">
        <v>51</v>
      </c>
      <c r="AH45" s="442">
        <f t="shared" si="0"/>
        <v>3</v>
      </c>
      <c r="AI45" s="443">
        <f t="shared" si="1"/>
        <v>4</v>
      </c>
      <c r="AJ45" s="444">
        <f t="shared" si="2"/>
        <v>7.5</v>
      </c>
      <c r="AK45" s="445">
        <f t="shared" si="3"/>
        <v>8.5106382978723403</v>
      </c>
      <c r="AL45" s="462" t="s">
        <v>132</v>
      </c>
      <c r="AN45" s="392" t="s">
        <v>131</v>
      </c>
      <c r="AO45" s="398" t="s">
        <v>132</v>
      </c>
      <c r="AP45" s="394">
        <v>40</v>
      </c>
      <c r="AQ45" s="394">
        <v>47</v>
      </c>
      <c r="AR45" s="397"/>
    </row>
    <row r="46" spans="1:44" ht="15.75" hidden="1" customHeight="1" thickBot="1">
      <c r="A46" s="459" t="s">
        <v>133</v>
      </c>
      <c r="B46" s="447">
        <v>31</v>
      </c>
      <c r="C46" s="448">
        <v>47</v>
      </c>
      <c r="D46" s="447">
        <v>28</v>
      </c>
      <c r="E46" s="449">
        <v>43</v>
      </c>
      <c r="F46" s="447">
        <v>29</v>
      </c>
      <c r="G46" s="449">
        <v>49</v>
      </c>
      <c r="H46" s="447">
        <v>31</v>
      </c>
      <c r="I46" s="449">
        <v>54</v>
      </c>
      <c r="J46" s="447">
        <v>33</v>
      </c>
      <c r="K46" s="449">
        <v>58</v>
      </c>
      <c r="L46" s="447">
        <v>31</v>
      </c>
      <c r="M46" s="449">
        <v>56</v>
      </c>
      <c r="N46" s="447">
        <v>34</v>
      </c>
      <c r="O46" s="449">
        <v>57</v>
      </c>
      <c r="P46" s="447">
        <v>0</v>
      </c>
      <c r="Q46" s="447">
        <v>0</v>
      </c>
      <c r="R46" s="436">
        <v>29</v>
      </c>
      <c r="S46" s="450">
        <v>34</v>
      </c>
      <c r="T46" s="439">
        <v>26</v>
      </c>
      <c r="U46" s="436">
        <v>31</v>
      </c>
      <c r="V46" s="439">
        <v>35</v>
      </c>
      <c r="W46" s="436">
        <v>41</v>
      </c>
      <c r="X46" s="438">
        <v>29</v>
      </c>
      <c r="Y46" s="438">
        <v>35</v>
      </c>
      <c r="Z46" s="436">
        <v>38</v>
      </c>
      <c r="AA46" s="436">
        <v>43</v>
      </c>
      <c r="AB46" s="439">
        <v>49</v>
      </c>
      <c r="AC46" s="436">
        <v>55</v>
      </c>
      <c r="AD46" s="440">
        <v>57</v>
      </c>
      <c r="AE46" s="451">
        <v>64</v>
      </c>
      <c r="AF46" s="460">
        <v>63</v>
      </c>
      <c r="AG46" s="461">
        <v>71</v>
      </c>
      <c r="AH46" s="442">
        <f t="shared" si="0"/>
        <v>6</v>
      </c>
      <c r="AI46" s="443">
        <f t="shared" si="1"/>
        <v>7</v>
      </c>
      <c r="AJ46" s="444">
        <f t="shared" si="2"/>
        <v>10.526315789473685</v>
      </c>
      <c r="AK46" s="445">
        <f t="shared" si="3"/>
        <v>10.9375</v>
      </c>
      <c r="AL46" s="462" t="s">
        <v>134</v>
      </c>
      <c r="AN46" s="392" t="s">
        <v>133</v>
      </c>
      <c r="AO46" s="398" t="s">
        <v>134</v>
      </c>
      <c r="AP46" s="394">
        <v>57</v>
      </c>
      <c r="AQ46" s="394">
        <v>64</v>
      </c>
      <c r="AR46" s="397"/>
    </row>
    <row r="47" spans="1:44" ht="15.75" hidden="1" customHeight="1" thickBot="1">
      <c r="A47" s="459" t="s">
        <v>135</v>
      </c>
      <c r="B47" s="447">
        <v>53</v>
      </c>
      <c r="C47" s="448">
        <v>66</v>
      </c>
      <c r="D47" s="447">
        <v>59</v>
      </c>
      <c r="E47" s="449">
        <v>74</v>
      </c>
      <c r="F47" s="447">
        <v>52</v>
      </c>
      <c r="G47" s="449">
        <v>78</v>
      </c>
      <c r="H47" s="447">
        <v>51</v>
      </c>
      <c r="I47" s="449">
        <v>76</v>
      </c>
      <c r="J47" s="447">
        <v>47</v>
      </c>
      <c r="K47" s="449">
        <v>76</v>
      </c>
      <c r="L47" s="447">
        <v>40</v>
      </c>
      <c r="M47" s="449">
        <v>68</v>
      </c>
      <c r="N47" s="447">
        <v>47</v>
      </c>
      <c r="O47" s="449">
        <v>75</v>
      </c>
      <c r="P47" s="447">
        <v>53</v>
      </c>
      <c r="Q47" s="447">
        <v>84</v>
      </c>
      <c r="R47" s="436">
        <v>54</v>
      </c>
      <c r="S47" s="450">
        <v>84</v>
      </c>
      <c r="T47" s="439">
        <v>62</v>
      </c>
      <c r="U47" s="436">
        <v>94</v>
      </c>
      <c r="V47" s="439">
        <v>66</v>
      </c>
      <c r="W47" s="436">
        <v>98</v>
      </c>
      <c r="X47" s="438">
        <v>64</v>
      </c>
      <c r="Y47" s="438">
        <v>96</v>
      </c>
      <c r="Z47" s="436">
        <v>68</v>
      </c>
      <c r="AA47" s="436">
        <v>100</v>
      </c>
      <c r="AB47" s="439">
        <v>71</v>
      </c>
      <c r="AC47" s="436">
        <v>102</v>
      </c>
      <c r="AD47" s="440">
        <v>67</v>
      </c>
      <c r="AE47" s="451">
        <v>100</v>
      </c>
      <c r="AF47" s="460">
        <v>61</v>
      </c>
      <c r="AG47" s="461">
        <v>101</v>
      </c>
      <c r="AH47" s="442">
        <f t="shared" si="0"/>
        <v>-6</v>
      </c>
      <c r="AI47" s="443">
        <f t="shared" si="1"/>
        <v>1</v>
      </c>
      <c r="AJ47" s="444">
        <f t="shared" si="2"/>
        <v>-8.9552238805970141</v>
      </c>
      <c r="AK47" s="445">
        <f t="shared" si="3"/>
        <v>1</v>
      </c>
      <c r="AL47" s="462" t="s">
        <v>136</v>
      </c>
      <c r="AN47" s="392" t="s">
        <v>135</v>
      </c>
      <c r="AO47" s="398" t="s">
        <v>136</v>
      </c>
      <c r="AP47" s="394">
        <v>67</v>
      </c>
      <c r="AQ47" s="394">
        <v>100</v>
      </c>
      <c r="AR47" s="397"/>
    </row>
    <row r="48" spans="1:44" ht="15.75" hidden="1" customHeight="1" thickBot="1">
      <c r="A48" s="459" t="s">
        <v>137</v>
      </c>
      <c r="B48" s="447">
        <v>101</v>
      </c>
      <c r="C48" s="448">
        <v>141</v>
      </c>
      <c r="D48" s="447">
        <v>102</v>
      </c>
      <c r="E48" s="449">
        <v>133</v>
      </c>
      <c r="F48" s="447">
        <v>102</v>
      </c>
      <c r="G48" s="449">
        <v>131</v>
      </c>
      <c r="H48" s="447">
        <v>87</v>
      </c>
      <c r="I48" s="449">
        <v>123</v>
      </c>
      <c r="J48" s="447">
        <v>83</v>
      </c>
      <c r="K48" s="449">
        <v>124</v>
      </c>
      <c r="L48" s="447">
        <v>98</v>
      </c>
      <c r="M48" s="449">
        <v>134</v>
      </c>
      <c r="N48" s="447">
        <v>93</v>
      </c>
      <c r="O48" s="449">
        <v>139</v>
      </c>
      <c r="P48" s="447">
        <v>62</v>
      </c>
      <c r="Q48" s="447">
        <v>87</v>
      </c>
      <c r="R48" s="436">
        <v>62</v>
      </c>
      <c r="S48" s="450">
        <v>84</v>
      </c>
      <c r="T48" s="439">
        <v>51</v>
      </c>
      <c r="U48" s="436">
        <v>73</v>
      </c>
      <c r="V48" s="439">
        <v>50</v>
      </c>
      <c r="W48" s="436">
        <v>77</v>
      </c>
      <c r="X48" s="438">
        <v>55</v>
      </c>
      <c r="Y48" s="438">
        <v>78</v>
      </c>
      <c r="Z48" s="436">
        <v>57</v>
      </c>
      <c r="AA48" s="436">
        <v>81</v>
      </c>
      <c r="AB48" s="439">
        <v>58</v>
      </c>
      <c r="AC48" s="436">
        <v>87</v>
      </c>
      <c r="AD48" s="440">
        <v>63</v>
      </c>
      <c r="AE48" s="451">
        <v>95</v>
      </c>
      <c r="AF48" s="460">
        <v>73</v>
      </c>
      <c r="AG48" s="461">
        <v>103</v>
      </c>
      <c r="AH48" s="442">
        <f t="shared" si="0"/>
        <v>10</v>
      </c>
      <c r="AI48" s="443">
        <f t="shared" si="1"/>
        <v>8</v>
      </c>
      <c r="AJ48" s="444">
        <f t="shared" si="2"/>
        <v>15.873015873015873</v>
      </c>
      <c r="AK48" s="445">
        <f t="shared" si="3"/>
        <v>8.4210526315789469</v>
      </c>
      <c r="AL48" s="462" t="s">
        <v>138</v>
      </c>
      <c r="AN48" s="392" t="s">
        <v>137</v>
      </c>
      <c r="AO48" s="398" t="s">
        <v>138</v>
      </c>
      <c r="AP48" s="394">
        <v>63</v>
      </c>
      <c r="AQ48" s="394">
        <v>95</v>
      </c>
      <c r="AR48" s="397"/>
    </row>
    <row r="49" spans="1:44" ht="15.75" hidden="1" customHeight="1" thickBot="1">
      <c r="A49" s="459" t="s">
        <v>139</v>
      </c>
      <c r="B49" s="447">
        <v>48</v>
      </c>
      <c r="C49" s="448">
        <v>65</v>
      </c>
      <c r="D49" s="447">
        <v>44</v>
      </c>
      <c r="E49" s="449">
        <v>100</v>
      </c>
      <c r="F49" s="447">
        <v>51</v>
      </c>
      <c r="G49" s="449">
        <v>102</v>
      </c>
      <c r="H49" s="447">
        <v>55</v>
      </c>
      <c r="I49" s="449">
        <v>110</v>
      </c>
      <c r="J49" s="447">
        <v>44</v>
      </c>
      <c r="K49" s="449">
        <v>94</v>
      </c>
      <c r="L49" s="447">
        <v>43</v>
      </c>
      <c r="M49" s="449">
        <v>96</v>
      </c>
      <c r="N49" s="447">
        <v>44</v>
      </c>
      <c r="O49" s="449">
        <v>100</v>
      </c>
      <c r="P49" s="447">
        <v>106</v>
      </c>
      <c r="Q49" s="447">
        <v>139</v>
      </c>
      <c r="R49" s="436">
        <v>111</v>
      </c>
      <c r="S49" s="450">
        <v>144</v>
      </c>
      <c r="T49" s="439">
        <v>112</v>
      </c>
      <c r="U49" s="436">
        <v>145</v>
      </c>
      <c r="V49" s="439">
        <v>121</v>
      </c>
      <c r="W49" s="436">
        <v>150</v>
      </c>
      <c r="X49" s="438">
        <v>155</v>
      </c>
      <c r="Y49" s="438">
        <v>189</v>
      </c>
      <c r="Z49" s="436">
        <v>157</v>
      </c>
      <c r="AA49" s="436">
        <v>197</v>
      </c>
      <c r="AB49" s="439">
        <v>144</v>
      </c>
      <c r="AC49" s="436">
        <v>194</v>
      </c>
      <c r="AD49" s="440">
        <v>142</v>
      </c>
      <c r="AE49" s="451">
        <v>195</v>
      </c>
      <c r="AF49" s="460">
        <v>152</v>
      </c>
      <c r="AG49" s="461">
        <v>210</v>
      </c>
      <c r="AH49" s="442">
        <f t="shared" si="0"/>
        <v>10</v>
      </c>
      <c r="AI49" s="443">
        <f t="shared" si="1"/>
        <v>15</v>
      </c>
      <c r="AJ49" s="444">
        <f t="shared" si="2"/>
        <v>7.042253521126761</v>
      </c>
      <c r="AK49" s="445">
        <f t="shared" si="3"/>
        <v>7.6923076923076925</v>
      </c>
      <c r="AL49" s="462" t="s">
        <v>140</v>
      </c>
      <c r="AN49" s="392" t="s">
        <v>139</v>
      </c>
      <c r="AO49" s="398" t="s">
        <v>140</v>
      </c>
      <c r="AP49" s="394">
        <v>142</v>
      </c>
      <c r="AQ49" s="394">
        <v>195</v>
      </c>
      <c r="AR49" s="397"/>
    </row>
    <row r="50" spans="1:44" ht="15.75" hidden="1" customHeight="1" thickBot="1">
      <c r="A50" s="459" t="s">
        <v>141</v>
      </c>
      <c r="B50" s="447">
        <v>331</v>
      </c>
      <c r="C50" s="448">
        <v>469</v>
      </c>
      <c r="D50" s="447">
        <v>327</v>
      </c>
      <c r="E50" s="449">
        <v>479</v>
      </c>
      <c r="F50" s="447">
        <v>339</v>
      </c>
      <c r="G50" s="449">
        <v>479</v>
      </c>
      <c r="H50" s="447">
        <v>327</v>
      </c>
      <c r="I50" s="449">
        <v>459</v>
      </c>
      <c r="J50" s="447">
        <v>364</v>
      </c>
      <c r="K50" s="449">
        <v>508</v>
      </c>
      <c r="L50" s="447">
        <v>343</v>
      </c>
      <c r="M50" s="449">
        <v>486</v>
      </c>
      <c r="N50" s="447">
        <v>378</v>
      </c>
      <c r="O50" s="449">
        <v>527</v>
      </c>
      <c r="P50" s="447">
        <v>61</v>
      </c>
      <c r="Q50" s="447">
        <v>104</v>
      </c>
      <c r="R50" s="436">
        <v>72</v>
      </c>
      <c r="S50" s="450">
        <v>119</v>
      </c>
      <c r="T50" s="439">
        <v>78</v>
      </c>
      <c r="U50" s="436">
        <v>138</v>
      </c>
      <c r="V50" s="439">
        <v>77</v>
      </c>
      <c r="W50" s="436">
        <v>143</v>
      </c>
      <c r="X50" s="438">
        <v>74</v>
      </c>
      <c r="Y50" s="438">
        <v>140</v>
      </c>
      <c r="Z50" s="436">
        <v>79</v>
      </c>
      <c r="AA50" s="436">
        <v>145</v>
      </c>
      <c r="AB50" s="439">
        <v>79</v>
      </c>
      <c r="AC50" s="436">
        <v>145</v>
      </c>
      <c r="AD50" s="440">
        <v>97</v>
      </c>
      <c r="AE50" s="451">
        <v>166</v>
      </c>
      <c r="AF50" s="460">
        <v>117</v>
      </c>
      <c r="AG50" s="461">
        <v>192</v>
      </c>
      <c r="AH50" s="442">
        <f t="shared" si="0"/>
        <v>20</v>
      </c>
      <c r="AI50" s="443">
        <f t="shared" si="1"/>
        <v>26</v>
      </c>
      <c r="AJ50" s="444">
        <f t="shared" si="2"/>
        <v>20.618556701030929</v>
      </c>
      <c r="AK50" s="445">
        <f t="shared" si="3"/>
        <v>15.662650602409638</v>
      </c>
      <c r="AL50" s="462" t="s">
        <v>142</v>
      </c>
      <c r="AN50" s="392" t="s">
        <v>141</v>
      </c>
      <c r="AO50" s="398" t="s">
        <v>142</v>
      </c>
      <c r="AP50" s="394">
        <v>97</v>
      </c>
      <c r="AQ50" s="394">
        <v>166</v>
      </c>
      <c r="AR50" s="397"/>
    </row>
    <row r="51" spans="1:44" ht="15.75" customHeight="1" thickBot="1">
      <c r="A51" s="459">
        <v>119</v>
      </c>
      <c r="B51" s="447">
        <v>86</v>
      </c>
      <c r="C51" s="448">
        <v>126</v>
      </c>
      <c r="D51" s="447">
        <v>85</v>
      </c>
      <c r="E51" s="449">
        <v>127</v>
      </c>
      <c r="F51" s="447">
        <v>76</v>
      </c>
      <c r="G51" s="449">
        <v>119</v>
      </c>
      <c r="H51" s="447">
        <v>61</v>
      </c>
      <c r="I51" s="449">
        <v>97</v>
      </c>
      <c r="J51" s="447">
        <v>64</v>
      </c>
      <c r="K51" s="449">
        <v>103</v>
      </c>
      <c r="L51" s="447">
        <v>45</v>
      </c>
      <c r="M51" s="449">
        <v>80</v>
      </c>
      <c r="N51" s="447">
        <v>41</v>
      </c>
      <c r="O51" s="449">
        <v>79</v>
      </c>
      <c r="P51" s="447">
        <v>446</v>
      </c>
      <c r="Q51" s="447">
        <v>620</v>
      </c>
      <c r="R51" s="436">
        <v>487</v>
      </c>
      <c r="S51" s="450">
        <v>687</v>
      </c>
      <c r="T51" s="439">
        <v>499</v>
      </c>
      <c r="U51" s="436">
        <v>722</v>
      </c>
      <c r="V51" s="439">
        <v>536</v>
      </c>
      <c r="W51" s="436">
        <v>793</v>
      </c>
      <c r="X51" s="438">
        <v>611</v>
      </c>
      <c r="Y51" s="438">
        <v>883</v>
      </c>
      <c r="Z51" s="436">
        <v>672</v>
      </c>
      <c r="AA51" s="436">
        <v>962</v>
      </c>
      <c r="AB51" s="439">
        <v>712</v>
      </c>
      <c r="AC51" s="436">
        <v>1023</v>
      </c>
      <c r="AD51" s="440">
        <v>766</v>
      </c>
      <c r="AE51" s="451">
        <v>1107</v>
      </c>
      <c r="AF51" s="460">
        <v>800</v>
      </c>
      <c r="AG51" s="461">
        <v>1146</v>
      </c>
      <c r="AH51" s="442">
        <f t="shared" si="0"/>
        <v>34</v>
      </c>
      <c r="AI51" s="443">
        <f t="shared" si="1"/>
        <v>39</v>
      </c>
      <c r="AJ51" s="444">
        <f t="shared" si="2"/>
        <v>4.438642297650131</v>
      </c>
      <c r="AK51" s="445">
        <f t="shared" si="3"/>
        <v>3.5230352303523036</v>
      </c>
      <c r="AL51" s="462" t="s">
        <v>143</v>
      </c>
      <c r="AN51" s="392">
        <v>119</v>
      </c>
      <c r="AO51" s="398" t="s">
        <v>143</v>
      </c>
      <c r="AP51" s="394">
        <v>766</v>
      </c>
      <c r="AQ51" s="394">
        <v>1107</v>
      </c>
      <c r="AR51" s="397"/>
    </row>
    <row r="52" spans="1:44" ht="15.75" hidden="1" customHeight="1" thickBot="1">
      <c r="A52" s="459" t="s">
        <v>144</v>
      </c>
      <c r="B52" s="447">
        <v>29</v>
      </c>
      <c r="C52" s="448">
        <v>38</v>
      </c>
      <c r="D52" s="447">
        <v>35</v>
      </c>
      <c r="E52" s="449">
        <v>45</v>
      </c>
      <c r="F52" s="447">
        <v>29</v>
      </c>
      <c r="G52" s="449">
        <v>38</v>
      </c>
      <c r="H52" s="447">
        <v>40</v>
      </c>
      <c r="I52" s="449">
        <v>50</v>
      </c>
      <c r="J52" s="447">
        <v>47</v>
      </c>
      <c r="K52" s="449">
        <v>55</v>
      </c>
      <c r="L52" s="447">
        <v>48</v>
      </c>
      <c r="M52" s="449">
        <v>57</v>
      </c>
      <c r="N52" s="447">
        <v>57</v>
      </c>
      <c r="O52" s="449">
        <v>68</v>
      </c>
      <c r="P52" s="447">
        <v>67</v>
      </c>
      <c r="Q52" s="447">
        <v>112</v>
      </c>
      <c r="R52" s="436">
        <v>83</v>
      </c>
      <c r="S52" s="450">
        <v>131</v>
      </c>
      <c r="T52" s="439">
        <v>92</v>
      </c>
      <c r="U52" s="436">
        <v>144</v>
      </c>
      <c r="V52" s="439">
        <v>101</v>
      </c>
      <c r="W52" s="436">
        <v>156</v>
      </c>
      <c r="X52" s="438">
        <v>118</v>
      </c>
      <c r="Y52" s="438">
        <v>173</v>
      </c>
      <c r="Z52" s="436">
        <v>141</v>
      </c>
      <c r="AA52" s="436">
        <v>196</v>
      </c>
      <c r="AB52" s="439">
        <v>146</v>
      </c>
      <c r="AC52" s="436">
        <v>208</v>
      </c>
      <c r="AD52" s="440">
        <v>137</v>
      </c>
      <c r="AE52" s="451">
        <v>198</v>
      </c>
      <c r="AF52" s="460">
        <v>134</v>
      </c>
      <c r="AG52" s="461">
        <v>191</v>
      </c>
      <c r="AH52" s="442">
        <f t="shared" si="0"/>
        <v>-3</v>
      </c>
      <c r="AI52" s="443">
        <f t="shared" si="1"/>
        <v>-7</v>
      </c>
      <c r="AJ52" s="444">
        <f t="shared" si="2"/>
        <v>-2.1897810218978102</v>
      </c>
      <c r="AK52" s="445">
        <f t="shared" si="3"/>
        <v>-3.5353535353535355</v>
      </c>
      <c r="AL52" s="462" t="s">
        <v>145</v>
      </c>
      <c r="AN52" s="392" t="s">
        <v>144</v>
      </c>
      <c r="AO52" s="398" t="s">
        <v>145</v>
      </c>
      <c r="AP52" s="394">
        <v>137</v>
      </c>
      <c r="AQ52" s="394">
        <v>198</v>
      </c>
      <c r="AR52" s="397"/>
    </row>
    <row r="53" spans="1:44" ht="15.75" hidden="1" customHeight="1" thickBot="1">
      <c r="A53" s="459" t="s">
        <v>146</v>
      </c>
      <c r="B53" s="447">
        <v>103</v>
      </c>
      <c r="C53" s="448">
        <v>137</v>
      </c>
      <c r="D53" s="447">
        <v>110</v>
      </c>
      <c r="E53" s="449">
        <v>149</v>
      </c>
      <c r="F53" s="447">
        <v>133</v>
      </c>
      <c r="G53" s="449">
        <v>170</v>
      </c>
      <c r="H53" s="447">
        <v>136</v>
      </c>
      <c r="I53" s="449">
        <v>170</v>
      </c>
      <c r="J53" s="447">
        <v>143</v>
      </c>
      <c r="K53" s="449">
        <v>184</v>
      </c>
      <c r="L53" s="447">
        <v>147</v>
      </c>
      <c r="M53" s="449">
        <v>189</v>
      </c>
      <c r="N53" s="447">
        <v>155</v>
      </c>
      <c r="O53" s="449">
        <v>201</v>
      </c>
      <c r="P53" s="447">
        <v>69</v>
      </c>
      <c r="Q53" s="447">
        <v>82</v>
      </c>
      <c r="R53" s="436">
        <v>83</v>
      </c>
      <c r="S53" s="450">
        <v>97</v>
      </c>
      <c r="T53" s="439">
        <v>77</v>
      </c>
      <c r="U53" s="436">
        <v>95</v>
      </c>
      <c r="V53" s="439">
        <v>90</v>
      </c>
      <c r="W53" s="436">
        <v>113</v>
      </c>
      <c r="X53" s="438">
        <v>110</v>
      </c>
      <c r="Y53" s="438">
        <v>135</v>
      </c>
      <c r="Z53" s="436">
        <v>100</v>
      </c>
      <c r="AA53" s="436">
        <v>125</v>
      </c>
      <c r="AB53" s="439">
        <v>100</v>
      </c>
      <c r="AC53" s="436">
        <v>128</v>
      </c>
      <c r="AD53" s="440">
        <v>116</v>
      </c>
      <c r="AE53" s="451">
        <v>145</v>
      </c>
      <c r="AF53" s="460">
        <v>127</v>
      </c>
      <c r="AG53" s="461">
        <v>158</v>
      </c>
      <c r="AH53" s="442">
        <f t="shared" si="0"/>
        <v>11</v>
      </c>
      <c r="AI53" s="443">
        <f t="shared" si="1"/>
        <v>13</v>
      </c>
      <c r="AJ53" s="444">
        <f t="shared" si="2"/>
        <v>9.4827586206896548</v>
      </c>
      <c r="AK53" s="445">
        <f t="shared" si="3"/>
        <v>8.9655172413793096</v>
      </c>
      <c r="AL53" s="462" t="s">
        <v>147</v>
      </c>
      <c r="AN53" s="392" t="s">
        <v>146</v>
      </c>
      <c r="AO53" s="398" t="s">
        <v>147</v>
      </c>
      <c r="AP53" s="394">
        <v>116</v>
      </c>
      <c r="AQ53" s="394">
        <v>145</v>
      </c>
      <c r="AR53" s="397"/>
    </row>
    <row r="54" spans="1:44" ht="15.75" hidden="1" customHeight="1" thickBot="1">
      <c r="A54" s="459" t="s">
        <v>148</v>
      </c>
      <c r="B54" s="447">
        <v>77</v>
      </c>
      <c r="C54" s="448">
        <v>116</v>
      </c>
      <c r="D54" s="447">
        <v>64</v>
      </c>
      <c r="E54" s="449">
        <v>106</v>
      </c>
      <c r="F54" s="447">
        <v>68</v>
      </c>
      <c r="G54" s="449">
        <v>102</v>
      </c>
      <c r="H54" s="447">
        <v>49</v>
      </c>
      <c r="I54" s="449">
        <v>85</v>
      </c>
      <c r="J54" s="447">
        <v>69</v>
      </c>
      <c r="K54" s="449">
        <v>108</v>
      </c>
      <c r="L54" s="447">
        <v>63</v>
      </c>
      <c r="M54" s="449">
        <v>101</v>
      </c>
      <c r="N54" s="447">
        <v>84</v>
      </c>
      <c r="O54" s="449">
        <v>118</v>
      </c>
      <c r="P54" s="447">
        <v>176</v>
      </c>
      <c r="Q54" s="447">
        <v>237</v>
      </c>
      <c r="R54" s="436">
        <v>181</v>
      </c>
      <c r="S54" s="450">
        <v>251</v>
      </c>
      <c r="T54" s="439">
        <v>177</v>
      </c>
      <c r="U54" s="436">
        <v>259</v>
      </c>
      <c r="V54" s="439">
        <v>180</v>
      </c>
      <c r="W54" s="436">
        <v>268</v>
      </c>
      <c r="X54" s="438">
        <v>205</v>
      </c>
      <c r="Y54" s="438">
        <v>300</v>
      </c>
      <c r="Z54" s="436">
        <v>255</v>
      </c>
      <c r="AA54" s="436">
        <v>371</v>
      </c>
      <c r="AB54" s="439">
        <v>284</v>
      </c>
      <c r="AC54" s="436">
        <v>410</v>
      </c>
      <c r="AD54" s="440">
        <v>298</v>
      </c>
      <c r="AE54" s="451">
        <v>442</v>
      </c>
      <c r="AF54" s="460">
        <v>305</v>
      </c>
      <c r="AG54" s="461">
        <v>450</v>
      </c>
      <c r="AH54" s="442">
        <f t="shared" si="0"/>
        <v>7</v>
      </c>
      <c r="AI54" s="443">
        <f t="shared" si="1"/>
        <v>8</v>
      </c>
      <c r="AJ54" s="444">
        <f t="shared" si="2"/>
        <v>2.348993288590604</v>
      </c>
      <c r="AK54" s="445">
        <f t="shared" si="3"/>
        <v>1.8099547511312217</v>
      </c>
      <c r="AL54" s="462" t="s">
        <v>149</v>
      </c>
      <c r="AN54" s="392" t="s">
        <v>148</v>
      </c>
      <c r="AO54" s="398" t="s">
        <v>149</v>
      </c>
      <c r="AP54" s="394">
        <v>298</v>
      </c>
      <c r="AQ54" s="394">
        <v>442</v>
      </c>
      <c r="AR54" s="397"/>
    </row>
    <row r="55" spans="1:44" ht="15.75" hidden="1" customHeight="1" thickBot="1">
      <c r="A55" s="459" t="s">
        <v>150</v>
      </c>
      <c r="B55" s="447">
        <v>36</v>
      </c>
      <c r="C55" s="448">
        <v>52</v>
      </c>
      <c r="D55" s="447">
        <v>33</v>
      </c>
      <c r="E55" s="449">
        <v>52</v>
      </c>
      <c r="F55" s="447">
        <v>33</v>
      </c>
      <c r="G55" s="449">
        <v>50</v>
      </c>
      <c r="H55" s="447">
        <v>41</v>
      </c>
      <c r="I55" s="449">
        <v>57</v>
      </c>
      <c r="J55" s="447">
        <v>41</v>
      </c>
      <c r="K55" s="449">
        <v>58</v>
      </c>
      <c r="L55" s="447">
        <v>40</v>
      </c>
      <c r="M55" s="449">
        <v>59</v>
      </c>
      <c r="N55" s="447">
        <v>41</v>
      </c>
      <c r="O55" s="449">
        <v>61</v>
      </c>
      <c r="P55" s="447">
        <v>91</v>
      </c>
      <c r="Q55" s="447">
        <v>130</v>
      </c>
      <c r="R55" s="436">
        <v>87</v>
      </c>
      <c r="S55" s="450">
        <v>136</v>
      </c>
      <c r="T55" s="439">
        <v>93</v>
      </c>
      <c r="U55" s="436">
        <v>144</v>
      </c>
      <c r="V55" s="439">
        <v>101</v>
      </c>
      <c r="W55" s="436">
        <v>170</v>
      </c>
      <c r="X55" s="438">
        <v>110</v>
      </c>
      <c r="Y55" s="438">
        <v>185</v>
      </c>
      <c r="Z55" s="436">
        <v>113</v>
      </c>
      <c r="AA55" s="436">
        <v>186</v>
      </c>
      <c r="AB55" s="439">
        <v>121</v>
      </c>
      <c r="AC55" s="436">
        <v>194</v>
      </c>
      <c r="AD55" s="440">
        <v>139</v>
      </c>
      <c r="AE55" s="451">
        <v>224</v>
      </c>
      <c r="AF55" s="460">
        <v>146</v>
      </c>
      <c r="AG55" s="461">
        <v>237</v>
      </c>
      <c r="AH55" s="442">
        <f t="shared" si="0"/>
        <v>7</v>
      </c>
      <c r="AI55" s="443">
        <f t="shared" si="1"/>
        <v>13</v>
      </c>
      <c r="AJ55" s="444">
        <f t="shared" si="2"/>
        <v>5.0359712230215825</v>
      </c>
      <c r="AK55" s="445">
        <f t="shared" si="3"/>
        <v>5.8035714285714288</v>
      </c>
      <c r="AL55" s="462" t="s">
        <v>151</v>
      </c>
      <c r="AN55" s="392" t="s">
        <v>150</v>
      </c>
      <c r="AO55" s="398" t="s">
        <v>151</v>
      </c>
      <c r="AP55" s="394">
        <v>139</v>
      </c>
      <c r="AQ55" s="394">
        <v>224</v>
      </c>
      <c r="AR55" s="397"/>
    </row>
    <row r="56" spans="1:44" ht="15.75" hidden="1" customHeight="1" thickBot="1">
      <c r="A56" s="459" t="s">
        <v>152</v>
      </c>
      <c r="B56" s="447">
        <v>453</v>
      </c>
      <c r="C56" s="448">
        <v>717</v>
      </c>
      <c r="D56" s="447">
        <v>440</v>
      </c>
      <c r="E56" s="449">
        <v>687</v>
      </c>
      <c r="F56" s="447">
        <v>439</v>
      </c>
      <c r="G56" s="449">
        <v>684</v>
      </c>
      <c r="H56" s="447">
        <v>473</v>
      </c>
      <c r="I56" s="449">
        <v>708</v>
      </c>
      <c r="J56" s="447">
        <v>470</v>
      </c>
      <c r="K56" s="449">
        <v>711</v>
      </c>
      <c r="L56" s="447">
        <v>481</v>
      </c>
      <c r="M56" s="449">
        <v>717</v>
      </c>
      <c r="N56" s="447">
        <v>475</v>
      </c>
      <c r="O56" s="449">
        <v>723</v>
      </c>
      <c r="P56" s="447">
        <v>43</v>
      </c>
      <c r="Q56" s="447">
        <v>59</v>
      </c>
      <c r="R56" s="436">
        <v>53</v>
      </c>
      <c r="S56" s="450">
        <v>72</v>
      </c>
      <c r="T56" s="439">
        <v>60</v>
      </c>
      <c r="U56" s="436">
        <v>80</v>
      </c>
      <c r="V56" s="439">
        <v>64</v>
      </c>
      <c r="W56" s="436">
        <v>86</v>
      </c>
      <c r="X56" s="438">
        <v>68</v>
      </c>
      <c r="Y56" s="438">
        <v>90</v>
      </c>
      <c r="Z56" s="436">
        <v>63</v>
      </c>
      <c r="AA56" s="436">
        <v>84</v>
      </c>
      <c r="AB56" s="439">
        <v>61</v>
      </c>
      <c r="AC56" s="436">
        <v>83</v>
      </c>
      <c r="AD56" s="440">
        <v>76</v>
      </c>
      <c r="AE56" s="451">
        <v>98</v>
      </c>
      <c r="AF56" s="460">
        <v>88</v>
      </c>
      <c r="AG56" s="461">
        <v>110</v>
      </c>
      <c r="AH56" s="442">
        <f t="shared" si="0"/>
        <v>12</v>
      </c>
      <c r="AI56" s="443">
        <f t="shared" si="1"/>
        <v>12</v>
      </c>
      <c r="AJ56" s="444">
        <f t="shared" si="2"/>
        <v>15.789473684210526</v>
      </c>
      <c r="AK56" s="445">
        <f t="shared" si="3"/>
        <v>12.244897959183673</v>
      </c>
      <c r="AL56" s="462" t="s">
        <v>153</v>
      </c>
      <c r="AN56" s="392" t="s">
        <v>152</v>
      </c>
      <c r="AO56" s="398" t="s">
        <v>153</v>
      </c>
      <c r="AP56" s="394">
        <v>76</v>
      </c>
      <c r="AQ56" s="394">
        <v>98</v>
      </c>
      <c r="AR56" s="397"/>
    </row>
    <row r="57" spans="1:44" ht="15.75" customHeight="1" thickBot="1">
      <c r="A57" s="459" t="s">
        <v>154</v>
      </c>
      <c r="B57" s="447">
        <v>57</v>
      </c>
      <c r="C57" s="448">
        <v>79</v>
      </c>
      <c r="D57" s="447">
        <v>58</v>
      </c>
      <c r="E57" s="449">
        <v>80</v>
      </c>
      <c r="F57" s="447">
        <v>41</v>
      </c>
      <c r="G57" s="449">
        <v>60</v>
      </c>
      <c r="H57" s="447">
        <v>41</v>
      </c>
      <c r="I57" s="449">
        <v>60</v>
      </c>
      <c r="J57" s="447">
        <v>44</v>
      </c>
      <c r="K57" s="449">
        <v>63</v>
      </c>
      <c r="L57" s="447">
        <v>35</v>
      </c>
      <c r="M57" s="449">
        <v>56</v>
      </c>
      <c r="N57" s="447">
        <v>47</v>
      </c>
      <c r="O57" s="449">
        <v>75</v>
      </c>
      <c r="P57" s="447">
        <v>566</v>
      </c>
      <c r="Q57" s="447">
        <v>815</v>
      </c>
      <c r="R57" s="436">
        <v>592</v>
      </c>
      <c r="S57" s="450">
        <v>863</v>
      </c>
      <c r="T57" s="439">
        <v>597</v>
      </c>
      <c r="U57" s="436">
        <v>876</v>
      </c>
      <c r="V57" s="439">
        <v>636</v>
      </c>
      <c r="W57" s="436">
        <v>921</v>
      </c>
      <c r="X57" s="438">
        <v>679</v>
      </c>
      <c r="Y57" s="438">
        <v>982</v>
      </c>
      <c r="Z57" s="436">
        <v>708</v>
      </c>
      <c r="AA57" s="436">
        <v>1033</v>
      </c>
      <c r="AB57" s="439">
        <v>729</v>
      </c>
      <c r="AC57" s="436">
        <v>1069</v>
      </c>
      <c r="AD57" s="440">
        <v>780</v>
      </c>
      <c r="AE57" s="451">
        <v>1141</v>
      </c>
      <c r="AF57" s="460">
        <v>756</v>
      </c>
      <c r="AG57" s="461">
        <v>1135</v>
      </c>
      <c r="AH57" s="442">
        <f t="shared" si="0"/>
        <v>-24</v>
      </c>
      <c r="AI57" s="443">
        <f t="shared" si="1"/>
        <v>-6</v>
      </c>
      <c r="AJ57" s="444">
        <f t="shared" si="2"/>
        <v>-3.0769230769230771</v>
      </c>
      <c r="AK57" s="445">
        <f t="shared" si="3"/>
        <v>-0.52585451358457491</v>
      </c>
      <c r="AL57" s="462" t="s">
        <v>155</v>
      </c>
      <c r="AN57" s="392" t="s">
        <v>154</v>
      </c>
      <c r="AO57" s="398" t="s">
        <v>155</v>
      </c>
      <c r="AP57" s="394">
        <v>780</v>
      </c>
      <c r="AQ57" s="394">
        <v>1141</v>
      </c>
      <c r="AR57" s="397"/>
    </row>
    <row r="58" spans="1:44" ht="15.75" hidden="1" customHeight="1" thickBot="1">
      <c r="A58" s="459" t="s">
        <v>156</v>
      </c>
      <c r="B58" s="447">
        <v>60</v>
      </c>
      <c r="C58" s="448">
        <v>80</v>
      </c>
      <c r="D58" s="447">
        <v>40</v>
      </c>
      <c r="E58" s="449">
        <v>61</v>
      </c>
      <c r="F58" s="447">
        <v>32</v>
      </c>
      <c r="G58" s="449">
        <v>51</v>
      </c>
      <c r="H58" s="447">
        <v>24</v>
      </c>
      <c r="I58" s="449">
        <v>39</v>
      </c>
      <c r="J58" s="447">
        <v>25</v>
      </c>
      <c r="K58" s="449">
        <v>38</v>
      </c>
      <c r="L58" s="447">
        <v>36</v>
      </c>
      <c r="M58" s="449">
        <v>49</v>
      </c>
      <c r="N58" s="447">
        <v>37</v>
      </c>
      <c r="O58" s="449">
        <v>50</v>
      </c>
      <c r="P58" s="447">
        <v>57</v>
      </c>
      <c r="Q58" s="447">
        <v>87</v>
      </c>
      <c r="R58" s="436">
        <v>66</v>
      </c>
      <c r="S58" s="450">
        <v>99</v>
      </c>
      <c r="T58" s="439">
        <v>92</v>
      </c>
      <c r="U58" s="436">
        <v>131</v>
      </c>
      <c r="V58" s="439">
        <v>95</v>
      </c>
      <c r="W58" s="436">
        <v>131</v>
      </c>
      <c r="X58" s="438">
        <v>99</v>
      </c>
      <c r="Y58" s="438">
        <v>142</v>
      </c>
      <c r="Z58" s="436">
        <v>107</v>
      </c>
      <c r="AA58" s="436">
        <v>152</v>
      </c>
      <c r="AB58" s="439">
        <v>107</v>
      </c>
      <c r="AC58" s="436">
        <v>152</v>
      </c>
      <c r="AD58" s="440">
        <v>116</v>
      </c>
      <c r="AE58" s="451">
        <v>165</v>
      </c>
      <c r="AF58" s="460">
        <v>113</v>
      </c>
      <c r="AG58" s="461">
        <v>172</v>
      </c>
      <c r="AH58" s="442">
        <f t="shared" si="0"/>
        <v>-3</v>
      </c>
      <c r="AI58" s="443">
        <f t="shared" si="1"/>
        <v>7</v>
      </c>
      <c r="AJ58" s="444">
        <f t="shared" si="2"/>
        <v>-2.5862068965517242</v>
      </c>
      <c r="AK58" s="445">
        <f t="shared" si="3"/>
        <v>4.2424242424242422</v>
      </c>
      <c r="AL58" s="462" t="s">
        <v>157</v>
      </c>
      <c r="AN58" s="392" t="s">
        <v>156</v>
      </c>
      <c r="AO58" s="398" t="s">
        <v>157</v>
      </c>
      <c r="AP58" s="394">
        <v>116</v>
      </c>
      <c r="AQ58" s="394">
        <v>165</v>
      </c>
      <c r="AR58" s="397"/>
    </row>
    <row r="59" spans="1:44" ht="15.75" hidden="1" customHeight="1" thickBot="1">
      <c r="A59" s="459" t="s">
        <v>158</v>
      </c>
      <c r="B59" s="447">
        <v>65</v>
      </c>
      <c r="C59" s="448">
        <v>128</v>
      </c>
      <c r="D59" s="447">
        <v>61</v>
      </c>
      <c r="E59" s="449">
        <v>113</v>
      </c>
      <c r="F59" s="447">
        <v>58</v>
      </c>
      <c r="G59" s="449">
        <v>110</v>
      </c>
      <c r="H59" s="447">
        <v>69</v>
      </c>
      <c r="I59" s="449">
        <v>118</v>
      </c>
      <c r="J59" s="447">
        <v>55</v>
      </c>
      <c r="K59" s="449">
        <v>102</v>
      </c>
      <c r="L59" s="447">
        <v>44</v>
      </c>
      <c r="M59" s="449">
        <v>87</v>
      </c>
      <c r="N59" s="447">
        <v>46</v>
      </c>
      <c r="O59" s="449">
        <v>92</v>
      </c>
      <c r="P59" s="447">
        <v>46</v>
      </c>
      <c r="Q59" s="447">
        <v>60</v>
      </c>
      <c r="R59" s="436">
        <v>52</v>
      </c>
      <c r="S59" s="450">
        <v>67</v>
      </c>
      <c r="T59" s="439">
        <v>69</v>
      </c>
      <c r="U59" s="436">
        <v>84</v>
      </c>
      <c r="V59" s="439">
        <v>66</v>
      </c>
      <c r="W59" s="436">
        <v>81</v>
      </c>
      <c r="X59" s="438">
        <v>67</v>
      </c>
      <c r="Y59" s="438">
        <v>79</v>
      </c>
      <c r="Z59" s="436">
        <v>74</v>
      </c>
      <c r="AA59" s="436">
        <v>85</v>
      </c>
      <c r="AB59" s="439">
        <v>73</v>
      </c>
      <c r="AC59" s="436">
        <v>87</v>
      </c>
      <c r="AD59" s="440">
        <v>78</v>
      </c>
      <c r="AE59" s="451">
        <v>94</v>
      </c>
      <c r="AF59" s="460">
        <v>74</v>
      </c>
      <c r="AG59" s="461">
        <v>91</v>
      </c>
      <c r="AH59" s="442">
        <f t="shared" si="0"/>
        <v>-4</v>
      </c>
      <c r="AI59" s="443">
        <f t="shared" si="1"/>
        <v>-3</v>
      </c>
      <c r="AJ59" s="444">
        <f t="shared" si="2"/>
        <v>-5.1282051282051286</v>
      </c>
      <c r="AK59" s="445">
        <f t="shared" si="3"/>
        <v>-3.1914893617021276</v>
      </c>
      <c r="AL59" s="462" t="s">
        <v>159</v>
      </c>
      <c r="AN59" s="392" t="s">
        <v>158</v>
      </c>
      <c r="AO59" s="398" t="s">
        <v>159</v>
      </c>
      <c r="AP59" s="394">
        <v>78</v>
      </c>
      <c r="AQ59" s="394">
        <v>94</v>
      </c>
      <c r="AR59" s="397"/>
    </row>
    <row r="60" spans="1:44" ht="15.75" hidden="1" customHeight="1" thickBot="1">
      <c r="A60" s="459" t="s">
        <v>160</v>
      </c>
      <c r="B60" s="447">
        <v>26</v>
      </c>
      <c r="C60" s="448">
        <v>40</v>
      </c>
      <c r="D60" s="447">
        <v>41</v>
      </c>
      <c r="E60" s="449">
        <v>58</v>
      </c>
      <c r="F60" s="447">
        <v>33</v>
      </c>
      <c r="G60" s="449">
        <v>48</v>
      </c>
      <c r="H60" s="447">
        <v>44</v>
      </c>
      <c r="I60" s="449">
        <v>61</v>
      </c>
      <c r="J60" s="447">
        <v>40</v>
      </c>
      <c r="K60" s="449">
        <v>56</v>
      </c>
      <c r="L60" s="447">
        <v>43</v>
      </c>
      <c r="M60" s="449">
        <v>58</v>
      </c>
      <c r="N60" s="447">
        <v>37</v>
      </c>
      <c r="O60" s="449">
        <v>52</v>
      </c>
      <c r="P60" s="447">
        <v>69</v>
      </c>
      <c r="Q60" s="447">
        <v>111</v>
      </c>
      <c r="R60" s="436">
        <v>69</v>
      </c>
      <c r="S60" s="450">
        <v>115</v>
      </c>
      <c r="T60" s="439">
        <v>62</v>
      </c>
      <c r="U60" s="436">
        <v>106</v>
      </c>
      <c r="V60" s="439">
        <v>66</v>
      </c>
      <c r="W60" s="436">
        <v>114</v>
      </c>
      <c r="X60" s="438">
        <v>81</v>
      </c>
      <c r="Y60" s="438">
        <v>127</v>
      </c>
      <c r="Z60" s="436">
        <v>78</v>
      </c>
      <c r="AA60" s="436">
        <v>122</v>
      </c>
      <c r="AB60" s="439">
        <v>75</v>
      </c>
      <c r="AC60" s="436">
        <v>122</v>
      </c>
      <c r="AD60" s="440">
        <v>83</v>
      </c>
      <c r="AE60" s="451">
        <v>129</v>
      </c>
      <c r="AF60" s="460">
        <v>77</v>
      </c>
      <c r="AG60" s="461">
        <v>124</v>
      </c>
      <c r="AH60" s="442">
        <f t="shared" si="0"/>
        <v>-6</v>
      </c>
      <c r="AI60" s="443">
        <f t="shared" si="1"/>
        <v>-5</v>
      </c>
      <c r="AJ60" s="444">
        <f t="shared" si="2"/>
        <v>-7.2289156626506026</v>
      </c>
      <c r="AK60" s="445">
        <f t="shared" si="3"/>
        <v>-3.8759689922480618</v>
      </c>
      <c r="AL60" s="462" t="s">
        <v>161</v>
      </c>
      <c r="AN60" s="392" t="s">
        <v>160</v>
      </c>
      <c r="AO60" s="398" t="s">
        <v>161</v>
      </c>
      <c r="AP60" s="394">
        <v>83</v>
      </c>
      <c r="AQ60" s="394">
        <v>129</v>
      </c>
      <c r="AR60" s="397"/>
    </row>
    <row r="61" spans="1:44" ht="15.75" hidden="1" customHeight="1" thickBot="1">
      <c r="A61" s="459" t="s">
        <v>162</v>
      </c>
      <c r="B61" s="447">
        <v>25</v>
      </c>
      <c r="C61" s="448">
        <v>38</v>
      </c>
      <c r="D61" s="447">
        <v>25</v>
      </c>
      <c r="E61" s="449">
        <v>39</v>
      </c>
      <c r="F61" s="447">
        <v>29</v>
      </c>
      <c r="G61" s="449">
        <v>40</v>
      </c>
      <c r="H61" s="447">
        <v>29</v>
      </c>
      <c r="I61" s="449">
        <v>40</v>
      </c>
      <c r="J61" s="447">
        <v>27</v>
      </c>
      <c r="K61" s="449">
        <v>37</v>
      </c>
      <c r="L61" s="447">
        <v>25</v>
      </c>
      <c r="M61" s="449">
        <v>36</v>
      </c>
      <c r="N61" s="447">
        <v>0</v>
      </c>
      <c r="O61" s="449">
        <v>3</v>
      </c>
      <c r="P61" s="447">
        <v>44</v>
      </c>
      <c r="Q61" s="447">
        <v>58</v>
      </c>
      <c r="R61" s="436">
        <v>45</v>
      </c>
      <c r="S61" s="450">
        <v>61</v>
      </c>
      <c r="T61" s="439">
        <v>42</v>
      </c>
      <c r="U61" s="436">
        <v>56</v>
      </c>
      <c r="V61" s="439">
        <v>48</v>
      </c>
      <c r="W61" s="436">
        <v>64</v>
      </c>
      <c r="X61" s="438">
        <v>47</v>
      </c>
      <c r="Y61" s="438">
        <v>65</v>
      </c>
      <c r="Z61" s="436">
        <v>48</v>
      </c>
      <c r="AA61" s="436">
        <v>69</v>
      </c>
      <c r="AB61" s="439">
        <v>55</v>
      </c>
      <c r="AC61" s="436">
        <v>75</v>
      </c>
      <c r="AD61" s="440">
        <v>55</v>
      </c>
      <c r="AE61" s="451">
        <v>76</v>
      </c>
      <c r="AF61" s="460">
        <v>56</v>
      </c>
      <c r="AG61" s="461">
        <v>77</v>
      </c>
      <c r="AH61" s="442">
        <f t="shared" si="0"/>
        <v>1</v>
      </c>
      <c r="AI61" s="443">
        <f t="shared" si="1"/>
        <v>1</v>
      </c>
      <c r="AJ61" s="444">
        <f t="shared" si="2"/>
        <v>1.8181818181818181</v>
      </c>
      <c r="AK61" s="445">
        <f t="shared" si="3"/>
        <v>1.3157894736842106</v>
      </c>
      <c r="AL61" s="462" t="s">
        <v>163</v>
      </c>
      <c r="AN61" s="392" t="s">
        <v>162</v>
      </c>
      <c r="AO61" s="398" t="s">
        <v>163</v>
      </c>
      <c r="AP61" s="394">
        <v>55</v>
      </c>
      <c r="AQ61" s="394">
        <v>76</v>
      </c>
      <c r="AR61" s="397"/>
    </row>
    <row r="62" spans="1:44" ht="15.75" hidden="1" customHeight="1" thickBot="1">
      <c r="A62" s="459" t="s">
        <v>164</v>
      </c>
      <c r="B62" s="447">
        <v>70</v>
      </c>
      <c r="C62" s="448">
        <v>111</v>
      </c>
      <c r="D62" s="447">
        <v>74</v>
      </c>
      <c r="E62" s="449">
        <v>114</v>
      </c>
      <c r="F62" s="447">
        <v>99</v>
      </c>
      <c r="G62" s="449">
        <v>147</v>
      </c>
      <c r="H62" s="447">
        <v>120</v>
      </c>
      <c r="I62" s="449">
        <v>164</v>
      </c>
      <c r="J62" s="447">
        <v>117</v>
      </c>
      <c r="K62" s="449">
        <v>168</v>
      </c>
      <c r="L62" s="447">
        <v>111</v>
      </c>
      <c r="M62" s="449">
        <v>159</v>
      </c>
      <c r="N62" s="447">
        <v>113</v>
      </c>
      <c r="O62" s="449">
        <v>161</v>
      </c>
      <c r="P62" s="447">
        <v>133</v>
      </c>
      <c r="Q62" s="447">
        <v>203</v>
      </c>
      <c r="R62" s="436">
        <v>133</v>
      </c>
      <c r="S62" s="450">
        <v>207</v>
      </c>
      <c r="T62" s="439">
        <v>135</v>
      </c>
      <c r="U62" s="436">
        <v>216</v>
      </c>
      <c r="V62" s="439">
        <v>154</v>
      </c>
      <c r="W62" s="436">
        <v>238</v>
      </c>
      <c r="X62" s="438">
        <v>169</v>
      </c>
      <c r="Y62" s="438">
        <v>255</v>
      </c>
      <c r="Z62" s="436">
        <v>170</v>
      </c>
      <c r="AA62" s="436">
        <v>261</v>
      </c>
      <c r="AB62" s="439">
        <v>167</v>
      </c>
      <c r="AC62" s="436">
        <v>265</v>
      </c>
      <c r="AD62" s="440">
        <v>187</v>
      </c>
      <c r="AE62" s="451">
        <v>287</v>
      </c>
      <c r="AF62" s="460">
        <v>164</v>
      </c>
      <c r="AG62" s="461">
        <v>260</v>
      </c>
      <c r="AH62" s="442">
        <f t="shared" si="0"/>
        <v>-23</v>
      </c>
      <c r="AI62" s="443">
        <f t="shared" si="1"/>
        <v>-27</v>
      </c>
      <c r="AJ62" s="444">
        <f t="shared" si="2"/>
        <v>-12.299465240641711</v>
      </c>
      <c r="AK62" s="445">
        <f t="shared" si="3"/>
        <v>-9.4076655052264808</v>
      </c>
      <c r="AL62" s="462" t="s">
        <v>165</v>
      </c>
      <c r="AN62" s="392" t="s">
        <v>164</v>
      </c>
      <c r="AO62" s="398" t="s">
        <v>165</v>
      </c>
      <c r="AP62" s="394">
        <v>187</v>
      </c>
      <c r="AQ62" s="394">
        <v>287</v>
      </c>
      <c r="AR62" s="397"/>
    </row>
    <row r="63" spans="1:44" ht="15.75" hidden="1" customHeight="1" thickBot="1">
      <c r="A63" s="459" t="s">
        <v>166</v>
      </c>
      <c r="B63" s="447">
        <v>24</v>
      </c>
      <c r="C63" s="448">
        <v>33</v>
      </c>
      <c r="D63" s="447">
        <v>24</v>
      </c>
      <c r="E63" s="449">
        <v>33</v>
      </c>
      <c r="F63" s="447">
        <v>29</v>
      </c>
      <c r="G63" s="449">
        <v>40</v>
      </c>
      <c r="H63" s="447">
        <v>35</v>
      </c>
      <c r="I63" s="449">
        <v>44</v>
      </c>
      <c r="J63" s="447">
        <v>41</v>
      </c>
      <c r="K63" s="449">
        <v>51</v>
      </c>
      <c r="L63" s="447">
        <v>56</v>
      </c>
      <c r="M63" s="449">
        <v>66</v>
      </c>
      <c r="N63" s="447">
        <v>54</v>
      </c>
      <c r="O63" s="449">
        <v>69</v>
      </c>
      <c r="P63" s="447">
        <v>140</v>
      </c>
      <c r="Q63" s="447">
        <v>185</v>
      </c>
      <c r="R63" s="436">
        <v>142</v>
      </c>
      <c r="S63" s="450">
        <v>190</v>
      </c>
      <c r="T63" s="439">
        <v>110</v>
      </c>
      <c r="U63" s="436">
        <v>152</v>
      </c>
      <c r="V63" s="439">
        <v>110</v>
      </c>
      <c r="W63" s="436">
        <v>152</v>
      </c>
      <c r="X63" s="438">
        <v>118</v>
      </c>
      <c r="Y63" s="438">
        <v>165</v>
      </c>
      <c r="Z63" s="436">
        <v>120</v>
      </c>
      <c r="AA63" s="436">
        <v>178</v>
      </c>
      <c r="AB63" s="439">
        <v>125</v>
      </c>
      <c r="AC63" s="436">
        <v>182</v>
      </c>
      <c r="AD63" s="440">
        <v>138</v>
      </c>
      <c r="AE63" s="451">
        <v>205</v>
      </c>
      <c r="AF63" s="460">
        <v>158</v>
      </c>
      <c r="AG63" s="461">
        <v>230</v>
      </c>
      <c r="AH63" s="442">
        <f t="shared" si="0"/>
        <v>20</v>
      </c>
      <c r="AI63" s="443">
        <f t="shared" si="1"/>
        <v>25</v>
      </c>
      <c r="AJ63" s="444">
        <f t="shared" si="2"/>
        <v>14.492753623188406</v>
      </c>
      <c r="AK63" s="445">
        <f t="shared" si="3"/>
        <v>12.195121951219512</v>
      </c>
      <c r="AL63" s="462" t="s">
        <v>167</v>
      </c>
      <c r="AN63" s="392" t="s">
        <v>166</v>
      </c>
      <c r="AO63" s="398" t="s">
        <v>167</v>
      </c>
      <c r="AP63" s="394">
        <v>138</v>
      </c>
      <c r="AQ63" s="394">
        <v>205</v>
      </c>
      <c r="AR63" s="397"/>
    </row>
    <row r="64" spans="1:44" ht="15.75" hidden="1" customHeight="1" thickBot="1">
      <c r="A64" s="459" t="s">
        <v>168</v>
      </c>
      <c r="B64" s="447">
        <v>55</v>
      </c>
      <c r="C64" s="448">
        <v>80</v>
      </c>
      <c r="D64" s="447">
        <v>49</v>
      </c>
      <c r="E64" s="449">
        <v>70</v>
      </c>
      <c r="F64" s="447">
        <v>38</v>
      </c>
      <c r="G64" s="449">
        <v>59</v>
      </c>
      <c r="H64" s="447">
        <v>36</v>
      </c>
      <c r="I64" s="449">
        <v>56</v>
      </c>
      <c r="J64" s="447">
        <v>33</v>
      </c>
      <c r="K64" s="449">
        <v>51</v>
      </c>
      <c r="L64" s="447">
        <v>32</v>
      </c>
      <c r="M64" s="449">
        <v>47</v>
      </c>
      <c r="N64" s="447">
        <v>31</v>
      </c>
      <c r="O64" s="449">
        <v>48</v>
      </c>
      <c r="P64" s="447">
        <v>37</v>
      </c>
      <c r="Q64" s="447">
        <v>51</v>
      </c>
      <c r="R64" s="436">
        <v>45</v>
      </c>
      <c r="S64" s="450">
        <v>61</v>
      </c>
      <c r="T64" s="439">
        <v>47</v>
      </c>
      <c r="U64" s="436">
        <v>66</v>
      </c>
      <c r="V64" s="439">
        <v>52</v>
      </c>
      <c r="W64" s="436">
        <v>72</v>
      </c>
      <c r="X64" s="438">
        <v>49</v>
      </c>
      <c r="Y64" s="438">
        <v>65</v>
      </c>
      <c r="Z64" s="436">
        <v>51</v>
      </c>
      <c r="AA64" s="436">
        <v>68</v>
      </c>
      <c r="AB64" s="439">
        <v>59</v>
      </c>
      <c r="AC64" s="436">
        <v>78</v>
      </c>
      <c r="AD64" s="440">
        <v>51</v>
      </c>
      <c r="AE64" s="451">
        <v>70</v>
      </c>
      <c r="AF64" s="460">
        <v>48</v>
      </c>
      <c r="AG64" s="461">
        <v>69</v>
      </c>
      <c r="AH64" s="442">
        <f t="shared" si="0"/>
        <v>-3</v>
      </c>
      <c r="AI64" s="443">
        <f t="shared" si="1"/>
        <v>-1</v>
      </c>
      <c r="AJ64" s="444">
        <f t="shared" si="2"/>
        <v>-5.882352941176471</v>
      </c>
      <c r="AK64" s="445">
        <f t="shared" si="3"/>
        <v>-1.4285714285714286</v>
      </c>
      <c r="AL64" s="462" t="s">
        <v>169</v>
      </c>
      <c r="AN64" s="392" t="s">
        <v>168</v>
      </c>
      <c r="AO64" s="398" t="s">
        <v>169</v>
      </c>
      <c r="AP64" s="394">
        <v>51</v>
      </c>
      <c r="AQ64" s="394">
        <v>70</v>
      </c>
      <c r="AR64" s="397"/>
    </row>
    <row r="65" spans="1:44" ht="15.75" hidden="1" customHeight="1" thickBot="1">
      <c r="A65" s="459" t="s">
        <v>170</v>
      </c>
      <c r="B65" s="447">
        <v>3577</v>
      </c>
      <c r="C65" s="448">
        <v>5548</v>
      </c>
      <c r="D65" s="447">
        <v>3646</v>
      </c>
      <c r="E65" s="449">
        <v>5644</v>
      </c>
      <c r="F65" s="447">
        <v>3650</v>
      </c>
      <c r="G65" s="449">
        <v>5786</v>
      </c>
      <c r="H65" s="447">
        <v>3712</v>
      </c>
      <c r="I65" s="449">
        <v>5776</v>
      </c>
      <c r="J65" s="447">
        <v>3836</v>
      </c>
      <c r="K65" s="449">
        <v>5972</v>
      </c>
      <c r="L65" s="447">
        <v>3934</v>
      </c>
      <c r="M65" s="449">
        <v>6090</v>
      </c>
      <c r="N65" s="447">
        <v>4017</v>
      </c>
      <c r="O65" s="449">
        <v>6166</v>
      </c>
      <c r="P65" s="447">
        <v>40</v>
      </c>
      <c r="Q65" s="447">
        <v>57</v>
      </c>
      <c r="R65" s="436">
        <v>40</v>
      </c>
      <c r="S65" s="450">
        <v>60</v>
      </c>
      <c r="T65" s="439">
        <v>40</v>
      </c>
      <c r="U65" s="436">
        <v>62</v>
      </c>
      <c r="V65" s="439">
        <v>45</v>
      </c>
      <c r="W65" s="436">
        <v>69</v>
      </c>
      <c r="X65" s="438">
        <v>49</v>
      </c>
      <c r="Y65" s="438">
        <v>84</v>
      </c>
      <c r="Z65" s="436">
        <v>60</v>
      </c>
      <c r="AA65" s="436">
        <v>98</v>
      </c>
      <c r="AB65" s="439">
        <v>68</v>
      </c>
      <c r="AC65" s="436">
        <v>108</v>
      </c>
      <c r="AD65" s="440">
        <v>72</v>
      </c>
      <c r="AE65" s="451">
        <v>115</v>
      </c>
      <c r="AF65" s="460">
        <v>66</v>
      </c>
      <c r="AG65" s="461">
        <v>112</v>
      </c>
      <c r="AH65" s="442">
        <f t="shared" si="0"/>
        <v>-6</v>
      </c>
      <c r="AI65" s="443">
        <f t="shared" si="1"/>
        <v>-3</v>
      </c>
      <c r="AJ65" s="444">
        <f t="shared" si="2"/>
        <v>-8.3333333333333339</v>
      </c>
      <c r="AK65" s="445">
        <f t="shared" si="3"/>
        <v>-2.6086956521739131</v>
      </c>
      <c r="AL65" s="462" t="s">
        <v>171</v>
      </c>
      <c r="AN65" s="392" t="s">
        <v>170</v>
      </c>
      <c r="AO65" s="398" t="s">
        <v>171</v>
      </c>
      <c r="AP65" s="394">
        <v>72</v>
      </c>
      <c r="AQ65" s="394">
        <v>115</v>
      </c>
      <c r="AR65" s="397"/>
    </row>
    <row r="66" spans="1:44" ht="15.75" customHeight="1" thickBot="1">
      <c r="A66" s="459">
        <v>210</v>
      </c>
      <c r="B66" s="447">
        <v>167</v>
      </c>
      <c r="C66" s="448">
        <v>285</v>
      </c>
      <c r="D66" s="447">
        <v>159</v>
      </c>
      <c r="E66" s="449">
        <v>258</v>
      </c>
      <c r="F66" s="447">
        <v>166</v>
      </c>
      <c r="G66" s="449">
        <v>276</v>
      </c>
      <c r="H66" s="447">
        <v>173</v>
      </c>
      <c r="I66" s="449">
        <v>280</v>
      </c>
      <c r="J66" s="447">
        <v>175</v>
      </c>
      <c r="K66" s="449">
        <v>287</v>
      </c>
      <c r="L66" s="447">
        <v>168</v>
      </c>
      <c r="M66" s="449">
        <v>285</v>
      </c>
      <c r="N66" s="447">
        <v>199</v>
      </c>
      <c r="O66" s="449">
        <v>316</v>
      </c>
      <c r="P66" s="447">
        <v>4910</v>
      </c>
      <c r="Q66" s="447">
        <v>7183</v>
      </c>
      <c r="R66" s="436">
        <v>5126</v>
      </c>
      <c r="S66" s="450">
        <v>7435</v>
      </c>
      <c r="T66" s="439">
        <v>5386</v>
      </c>
      <c r="U66" s="436">
        <v>7734</v>
      </c>
      <c r="V66" s="439">
        <v>5615</v>
      </c>
      <c r="W66" s="436">
        <v>8030</v>
      </c>
      <c r="X66" s="438">
        <v>6192</v>
      </c>
      <c r="Y66" s="438">
        <v>8738</v>
      </c>
      <c r="Z66" s="436">
        <v>6467</v>
      </c>
      <c r="AA66" s="436">
        <v>9150</v>
      </c>
      <c r="AB66" s="439">
        <v>6423</v>
      </c>
      <c r="AC66" s="436">
        <v>9290</v>
      </c>
      <c r="AD66" s="440">
        <v>6750</v>
      </c>
      <c r="AE66" s="451">
        <v>9787</v>
      </c>
      <c r="AF66" s="460">
        <v>6964</v>
      </c>
      <c r="AG66" s="461">
        <v>10139</v>
      </c>
      <c r="AH66" s="442">
        <f t="shared" si="0"/>
        <v>214</v>
      </c>
      <c r="AI66" s="443">
        <f t="shared" si="1"/>
        <v>352</v>
      </c>
      <c r="AJ66" s="444">
        <f t="shared" si="2"/>
        <v>3.1703703703703705</v>
      </c>
      <c r="AK66" s="445">
        <f t="shared" si="3"/>
        <v>3.5966077449678147</v>
      </c>
      <c r="AL66" s="462" t="s">
        <v>34</v>
      </c>
      <c r="AN66" s="392">
        <v>210</v>
      </c>
      <c r="AO66" s="398" t="s">
        <v>34</v>
      </c>
      <c r="AP66" s="394">
        <v>6750</v>
      </c>
      <c r="AQ66" s="394">
        <v>9787</v>
      </c>
      <c r="AR66" s="397"/>
    </row>
    <row r="67" spans="1:44" ht="15.75" customHeight="1" thickBot="1">
      <c r="A67" s="459">
        <v>211</v>
      </c>
      <c r="B67" s="447">
        <v>58</v>
      </c>
      <c r="C67" s="448">
        <v>91</v>
      </c>
      <c r="D67" s="447">
        <v>57</v>
      </c>
      <c r="E67" s="449">
        <v>81</v>
      </c>
      <c r="F67" s="447">
        <v>55</v>
      </c>
      <c r="G67" s="449">
        <v>83</v>
      </c>
      <c r="H67" s="447">
        <v>53</v>
      </c>
      <c r="I67" s="449">
        <v>81</v>
      </c>
      <c r="J67" s="447">
        <v>51</v>
      </c>
      <c r="K67" s="449">
        <v>78</v>
      </c>
      <c r="L67" s="447">
        <v>46</v>
      </c>
      <c r="M67" s="449">
        <v>71</v>
      </c>
      <c r="N67" s="447">
        <v>69</v>
      </c>
      <c r="O67" s="449">
        <v>97</v>
      </c>
      <c r="P67" s="447">
        <v>283</v>
      </c>
      <c r="Q67" s="447">
        <v>413</v>
      </c>
      <c r="R67" s="436">
        <v>345</v>
      </c>
      <c r="S67" s="450">
        <v>474</v>
      </c>
      <c r="T67" s="439">
        <v>350</v>
      </c>
      <c r="U67" s="436">
        <v>483</v>
      </c>
      <c r="V67" s="439">
        <v>376</v>
      </c>
      <c r="W67" s="436">
        <v>524</v>
      </c>
      <c r="X67" s="438">
        <v>412</v>
      </c>
      <c r="Y67" s="438">
        <v>577</v>
      </c>
      <c r="Z67" s="436">
        <v>454</v>
      </c>
      <c r="AA67" s="436">
        <v>627</v>
      </c>
      <c r="AB67" s="439">
        <v>457</v>
      </c>
      <c r="AC67" s="436">
        <v>644</v>
      </c>
      <c r="AD67" s="440">
        <v>547</v>
      </c>
      <c r="AE67" s="451">
        <v>747</v>
      </c>
      <c r="AF67" s="460">
        <v>547</v>
      </c>
      <c r="AG67" s="461">
        <v>748</v>
      </c>
      <c r="AH67" s="442">
        <f t="shared" si="0"/>
        <v>0</v>
      </c>
      <c r="AI67" s="443">
        <f t="shared" si="1"/>
        <v>1</v>
      </c>
      <c r="AJ67" s="444">
        <f t="shared" si="2"/>
        <v>0</v>
      </c>
      <c r="AK67" s="445">
        <f t="shared" si="3"/>
        <v>0.13386880856760375</v>
      </c>
      <c r="AL67" s="462" t="s">
        <v>172</v>
      </c>
      <c r="AN67" s="392">
        <v>211</v>
      </c>
      <c r="AO67" s="398" t="s">
        <v>172</v>
      </c>
      <c r="AP67" s="394">
        <v>547</v>
      </c>
      <c r="AQ67" s="394">
        <v>747</v>
      </c>
      <c r="AR67" s="397"/>
    </row>
    <row r="68" spans="1:44" ht="15.75" hidden="1" customHeight="1" thickBot="1">
      <c r="A68" s="459" t="s">
        <v>173</v>
      </c>
      <c r="B68" s="447">
        <v>38</v>
      </c>
      <c r="C68" s="448">
        <v>81</v>
      </c>
      <c r="D68" s="447">
        <v>27</v>
      </c>
      <c r="E68" s="449">
        <v>67</v>
      </c>
      <c r="F68" s="447">
        <v>33</v>
      </c>
      <c r="G68" s="449">
        <v>74</v>
      </c>
      <c r="H68" s="447">
        <v>27</v>
      </c>
      <c r="I68" s="449">
        <v>69</v>
      </c>
      <c r="J68" s="447">
        <v>24</v>
      </c>
      <c r="K68" s="449">
        <v>64</v>
      </c>
      <c r="L68" s="447">
        <v>24</v>
      </c>
      <c r="M68" s="449">
        <v>66</v>
      </c>
      <c r="N68" s="447">
        <v>39</v>
      </c>
      <c r="O68" s="449">
        <v>79</v>
      </c>
      <c r="P68" s="447">
        <v>70</v>
      </c>
      <c r="Q68" s="447">
        <v>99</v>
      </c>
      <c r="R68" s="436">
        <v>83</v>
      </c>
      <c r="S68" s="450">
        <v>110</v>
      </c>
      <c r="T68" s="439">
        <v>95</v>
      </c>
      <c r="U68" s="436">
        <v>122</v>
      </c>
      <c r="V68" s="439">
        <v>110</v>
      </c>
      <c r="W68" s="436">
        <v>141</v>
      </c>
      <c r="X68" s="438">
        <v>128</v>
      </c>
      <c r="Y68" s="438">
        <v>164</v>
      </c>
      <c r="Z68" s="436">
        <v>166</v>
      </c>
      <c r="AA68" s="436">
        <v>210</v>
      </c>
      <c r="AB68" s="439">
        <v>156</v>
      </c>
      <c r="AC68" s="436">
        <v>205</v>
      </c>
      <c r="AD68" s="440">
        <v>162</v>
      </c>
      <c r="AE68" s="451">
        <v>215</v>
      </c>
      <c r="AF68" s="460">
        <v>160</v>
      </c>
      <c r="AG68" s="461">
        <v>216</v>
      </c>
      <c r="AH68" s="442">
        <f t="shared" si="0"/>
        <v>-2</v>
      </c>
      <c r="AI68" s="443">
        <f t="shared" si="1"/>
        <v>1</v>
      </c>
      <c r="AJ68" s="444">
        <f t="shared" si="2"/>
        <v>-1.2345679012345678</v>
      </c>
      <c r="AK68" s="445">
        <f t="shared" si="3"/>
        <v>0.46511627906976744</v>
      </c>
      <c r="AL68" s="462" t="s">
        <v>174</v>
      </c>
      <c r="AN68" s="392" t="s">
        <v>173</v>
      </c>
      <c r="AO68" s="398" t="s">
        <v>174</v>
      </c>
      <c r="AP68" s="394">
        <v>162</v>
      </c>
      <c r="AQ68" s="394">
        <v>215</v>
      </c>
      <c r="AR68" s="397"/>
    </row>
    <row r="69" spans="1:44" ht="15.75" hidden="1" customHeight="1" thickBot="1">
      <c r="A69" s="459" t="s">
        <v>175</v>
      </c>
      <c r="B69" s="447">
        <v>44</v>
      </c>
      <c r="C69" s="448">
        <v>64</v>
      </c>
      <c r="D69" s="447">
        <v>50</v>
      </c>
      <c r="E69" s="449">
        <v>70</v>
      </c>
      <c r="F69" s="447">
        <v>50</v>
      </c>
      <c r="G69" s="449">
        <v>72</v>
      </c>
      <c r="H69" s="447">
        <v>60</v>
      </c>
      <c r="I69" s="449">
        <v>79</v>
      </c>
      <c r="J69" s="447">
        <v>59</v>
      </c>
      <c r="K69" s="449">
        <v>78</v>
      </c>
      <c r="L69" s="447">
        <v>65</v>
      </c>
      <c r="M69" s="449">
        <v>87</v>
      </c>
      <c r="N69" s="447">
        <v>59</v>
      </c>
      <c r="O69" s="449">
        <v>83</v>
      </c>
      <c r="P69" s="447">
        <v>61</v>
      </c>
      <c r="Q69" s="447">
        <v>99</v>
      </c>
      <c r="R69" s="436">
        <v>92</v>
      </c>
      <c r="S69" s="450">
        <v>129</v>
      </c>
      <c r="T69" s="439">
        <v>78</v>
      </c>
      <c r="U69" s="436">
        <v>116</v>
      </c>
      <c r="V69" s="439">
        <v>70</v>
      </c>
      <c r="W69" s="436">
        <v>108</v>
      </c>
      <c r="X69" s="438">
        <v>72</v>
      </c>
      <c r="Y69" s="438">
        <v>114</v>
      </c>
      <c r="Z69" s="436">
        <v>69</v>
      </c>
      <c r="AA69" s="436">
        <v>110</v>
      </c>
      <c r="AB69" s="439">
        <v>88</v>
      </c>
      <c r="AC69" s="436">
        <v>129</v>
      </c>
      <c r="AD69" s="440">
        <v>101</v>
      </c>
      <c r="AE69" s="451">
        <v>148</v>
      </c>
      <c r="AF69" s="460">
        <v>96</v>
      </c>
      <c r="AG69" s="461">
        <v>144</v>
      </c>
      <c r="AH69" s="442">
        <f t="shared" si="0"/>
        <v>-5</v>
      </c>
      <c r="AI69" s="443">
        <f t="shared" si="1"/>
        <v>-4</v>
      </c>
      <c r="AJ69" s="444">
        <f t="shared" si="2"/>
        <v>-4.9504950495049505</v>
      </c>
      <c r="AK69" s="445">
        <f t="shared" si="3"/>
        <v>-2.7027027027027026</v>
      </c>
      <c r="AL69" s="462" t="s">
        <v>176</v>
      </c>
      <c r="AN69" s="392" t="s">
        <v>175</v>
      </c>
      <c r="AO69" s="398" t="s">
        <v>176</v>
      </c>
      <c r="AP69" s="394">
        <v>101</v>
      </c>
      <c r="AQ69" s="394">
        <v>148</v>
      </c>
      <c r="AR69" s="397"/>
    </row>
    <row r="70" spans="1:44" ht="15.75" hidden="1" customHeight="1" thickBot="1">
      <c r="A70" s="459" t="s">
        <v>177</v>
      </c>
      <c r="B70" s="447">
        <v>27</v>
      </c>
      <c r="C70" s="448">
        <v>49</v>
      </c>
      <c r="D70" s="447">
        <v>25</v>
      </c>
      <c r="E70" s="449">
        <v>40</v>
      </c>
      <c r="F70" s="447">
        <v>28</v>
      </c>
      <c r="G70" s="449">
        <v>47</v>
      </c>
      <c r="H70" s="447">
        <v>33</v>
      </c>
      <c r="I70" s="449">
        <v>51</v>
      </c>
      <c r="J70" s="447">
        <v>41</v>
      </c>
      <c r="K70" s="449">
        <v>67</v>
      </c>
      <c r="L70" s="447">
        <v>33</v>
      </c>
      <c r="M70" s="449">
        <v>61</v>
      </c>
      <c r="N70" s="447">
        <v>32</v>
      </c>
      <c r="O70" s="449">
        <v>57</v>
      </c>
      <c r="P70" s="447">
        <v>100</v>
      </c>
      <c r="Q70" s="447">
        <v>133</v>
      </c>
      <c r="R70" s="436">
        <v>114</v>
      </c>
      <c r="S70" s="450">
        <v>148</v>
      </c>
      <c r="T70" s="439">
        <v>119</v>
      </c>
      <c r="U70" s="436">
        <v>156</v>
      </c>
      <c r="V70" s="439">
        <v>130</v>
      </c>
      <c r="W70" s="436">
        <v>171</v>
      </c>
      <c r="X70" s="438">
        <v>152</v>
      </c>
      <c r="Y70" s="438">
        <v>200</v>
      </c>
      <c r="Z70" s="436">
        <v>157</v>
      </c>
      <c r="AA70" s="436">
        <v>205</v>
      </c>
      <c r="AB70" s="439">
        <v>146</v>
      </c>
      <c r="AC70" s="436">
        <v>199</v>
      </c>
      <c r="AD70" s="440">
        <v>198</v>
      </c>
      <c r="AE70" s="451">
        <v>254</v>
      </c>
      <c r="AF70" s="460">
        <v>211</v>
      </c>
      <c r="AG70" s="461">
        <v>267</v>
      </c>
      <c r="AH70" s="442">
        <f t="shared" si="0"/>
        <v>13</v>
      </c>
      <c r="AI70" s="443">
        <f t="shared" si="1"/>
        <v>13</v>
      </c>
      <c r="AJ70" s="444">
        <f t="shared" si="2"/>
        <v>6.5656565656565657</v>
      </c>
      <c r="AK70" s="445">
        <f t="shared" si="3"/>
        <v>5.1181102362204722</v>
      </c>
      <c r="AL70" s="462" t="s">
        <v>178</v>
      </c>
      <c r="AN70" s="392" t="s">
        <v>177</v>
      </c>
      <c r="AO70" s="398" t="s">
        <v>178</v>
      </c>
      <c r="AP70" s="394">
        <v>198</v>
      </c>
      <c r="AQ70" s="394">
        <v>254</v>
      </c>
      <c r="AR70" s="397"/>
    </row>
    <row r="71" spans="1:44" ht="15.75" hidden="1" customHeight="1" thickBot="1">
      <c r="A71" s="459" t="s">
        <v>179</v>
      </c>
      <c r="B71" s="447">
        <v>263</v>
      </c>
      <c r="C71" s="448">
        <v>426</v>
      </c>
      <c r="D71" s="447">
        <v>356</v>
      </c>
      <c r="E71" s="449">
        <v>578</v>
      </c>
      <c r="F71" s="447">
        <v>349</v>
      </c>
      <c r="G71" s="449">
        <v>584</v>
      </c>
      <c r="H71" s="447">
        <v>406</v>
      </c>
      <c r="I71" s="449">
        <v>625</v>
      </c>
      <c r="J71" s="447">
        <v>418</v>
      </c>
      <c r="K71" s="449">
        <v>637</v>
      </c>
      <c r="L71" s="447">
        <v>410</v>
      </c>
      <c r="M71" s="449">
        <v>621</v>
      </c>
      <c r="N71" s="447">
        <v>365</v>
      </c>
      <c r="O71" s="449">
        <v>561</v>
      </c>
      <c r="P71" s="447">
        <v>52</v>
      </c>
      <c r="Q71" s="447">
        <v>82</v>
      </c>
      <c r="R71" s="436">
        <v>56</v>
      </c>
      <c r="S71" s="450">
        <v>87</v>
      </c>
      <c r="T71" s="439">
        <v>58</v>
      </c>
      <c r="U71" s="436">
        <v>89</v>
      </c>
      <c r="V71" s="439">
        <v>66</v>
      </c>
      <c r="W71" s="436">
        <v>104</v>
      </c>
      <c r="X71" s="438">
        <v>60</v>
      </c>
      <c r="Y71" s="438">
        <v>99</v>
      </c>
      <c r="Z71" s="436">
        <v>62</v>
      </c>
      <c r="AA71" s="436">
        <v>102</v>
      </c>
      <c r="AB71" s="439">
        <v>67</v>
      </c>
      <c r="AC71" s="436">
        <v>111</v>
      </c>
      <c r="AD71" s="440">
        <v>86</v>
      </c>
      <c r="AE71" s="451">
        <v>130</v>
      </c>
      <c r="AF71" s="460">
        <v>80</v>
      </c>
      <c r="AG71" s="461">
        <v>121</v>
      </c>
      <c r="AH71" s="442">
        <f t="shared" ref="AH71:AH134" si="4">AF71-AD71</f>
        <v>-6</v>
      </c>
      <c r="AI71" s="443">
        <f t="shared" ref="AI71:AI134" si="5">AG71-AE71</f>
        <v>-9</v>
      </c>
      <c r="AJ71" s="444">
        <f t="shared" ref="AJ71:AJ134" si="6">IF(AD71=0,100,100*AH71/AD71)</f>
        <v>-6.9767441860465116</v>
      </c>
      <c r="AK71" s="445">
        <f t="shared" si="3"/>
        <v>-6.9230769230769234</v>
      </c>
      <c r="AL71" s="462" t="s">
        <v>180</v>
      </c>
      <c r="AN71" s="392" t="s">
        <v>179</v>
      </c>
      <c r="AO71" s="398" t="s">
        <v>180</v>
      </c>
      <c r="AP71" s="394">
        <v>86</v>
      </c>
      <c r="AQ71" s="394">
        <v>130</v>
      </c>
      <c r="AR71" s="397"/>
    </row>
    <row r="72" spans="1:44" ht="15.75" customHeight="1" thickBot="1">
      <c r="A72" s="459">
        <v>212</v>
      </c>
      <c r="B72" s="447">
        <v>75</v>
      </c>
      <c r="C72" s="448">
        <v>102</v>
      </c>
      <c r="D72" s="447">
        <v>80</v>
      </c>
      <c r="E72" s="449">
        <v>110</v>
      </c>
      <c r="F72" s="447">
        <v>69</v>
      </c>
      <c r="G72" s="449">
        <v>97</v>
      </c>
      <c r="H72" s="447">
        <v>77</v>
      </c>
      <c r="I72" s="449">
        <v>102</v>
      </c>
      <c r="J72" s="447">
        <v>78</v>
      </c>
      <c r="K72" s="449">
        <v>105</v>
      </c>
      <c r="L72" s="447">
        <v>73</v>
      </c>
      <c r="M72" s="449">
        <v>99</v>
      </c>
      <c r="N72" s="447">
        <v>68</v>
      </c>
      <c r="O72" s="449">
        <v>96</v>
      </c>
      <c r="P72" s="447">
        <v>423</v>
      </c>
      <c r="Q72" s="447">
        <v>635</v>
      </c>
      <c r="R72" s="436">
        <v>455</v>
      </c>
      <c r="S72" s="450">
        <v>661</v>
      </c>
      <c r="T72" s="439">
        <v>483</v>
      </c>
      <c r="U72" s="436">
        <v>691</v>
      </c>
      <c r="V72" s="439">
        <v>490</v>
      </c>
      <c r="W72" s="436">
        <v>702</v>
      </c>
      <c r="X72" s="438">
        <v>559</v>
      </c>
      <c r="Y72" s="438">
        <v>806</v>
      </c>
      <c r="Z72" s="436">
        <v>549</v>
      </c>
      <c r="AA72" s="436">
        <v>804</v>
      </c>
      <c r="AB72" s="439">
        <v>546</v>
      </c>
      <c r="AC72" s="436">
        <v>823</v>
      </c>
      <c r="AD72" s="440">
        <v>538</v>
      </c>
      <c r="AE72" s="451">
        <v>840</v>
      </c>
      <c r="AF72" s="460">
        <v>683</v>
      </c>
      <c r="AG72" s="461">
        <v>995</v>
      </c>
      <c r="AH72" s="442">
        <f t="shared" si="4"/>
        <v>145</v>
      </c>
      <c r="AI72" s="443">
        <f t="shared" si="5"/>
        <v>155</v>
      </c>
      <c r="AJ72" s="444">
        <f t="shared" si="6"/>
        <v>26.951672862453531</v>
      </c>
      <c r="AK72" s="445">
        <f t="shared" ref="AK72:AK135" si="7">IF(AE72=0,100,100*AI72/AE72)</f>
        <v>18.452380952380953</v>
      </c>
      <c r="AL72" s="462" t="s">
        <v>181</v>
      </c>
      <c r="AN72" s="392">
        <v>212</v>
      </c>
      <c r="AO72" s="398" t="s">
        <v>181</v>
      </c>
      <c r="AP72" s="394">
        <v>538</v>
      </c>
      <c r="AQ72" s="394">
        <v>840</v>
      </c>
      <c r="AR72" s="397"/>
    </row>
    <row r="73" spans="1:44" ht="15.75" hidden="1" customHeight="1" thickBot="1">
      <c r="A73" s="459" t="s">
        <v>182</v>
      </c>
      <c r="B73" s="447">
        <v>24</v>
      </c>
      <c r="C73" s="448">
        <v>40</v>
      </c>
      <c r="D73" s="447">
        <v>24</v>
      </c>
      <c r="E73" s="449">
        <v>38</v>
      </c>
      <c r="F73" s="447">
        <v>24</v>
      </c>
      <c r="G73" s="449">
        <v>40</v>
      </c>
      <c r="H73" s="447">
        <v>20</v>
      </c>
      <c r="I73" s="449">
        <v>35</v>
      </c>
      <c r="J73" s="447">
        <v>19</v>
      </c>
      <c r="K73" s="449">
        <v>33</v>
      </c>
      <c r="L73" s="447">
        <v>16</v>
      </c>
      <c r="M73" s="449">
        <v>30</v>
      </c>
      <c r="N73" s="447">
        <v>14</v>
      </c>
      <c r="O73" s="449">
        <v>32</v>
      </c>
      <c r="P73" s="447">
        <v>106</v>
      </c>
      <c r="Q73" s="447">
        <v>151</v>
      </c>
      <c r="R73" s="436">
        <v>121</v>
      </c>
      <c r="S73" s="450">
        <v>165</v>
      </c>
      <c r="T73" s="439">
        <v>127</v>
      </c>
      <c r="U73" s="436">
        <v>166</v>
      </c>
      <c r="V73" s="439">
        <v>103</v>
      </c>
      <c r="W73" s="436">
        <v>135</v>
      </c>
      <c r="X73" s="438">
        <v>112</v>
      </c>
      <c r="Y73" s="438">
        <v>161</v>
      </c>
      <c r="Z73" s="436">
        <v>114</v>
      </c>
      <c r="AA73" s="436">
        <v>161</v>
      </c>
      <c r="AB73" s="439">
        <v>121</v>
      </c>
      <c r="AC73" s="436">
        <v>173</v>
      </c>
      <c r="AD73" s="440">
        <v>133</v>
      </c>
      <c r="AE73" s="451">
        <v>188</v>
      </c>
      <c r="AF73" s="460">
        <v>142</v>
      </c>
      <c r="AG73" s="461">
        <v>193</v>
      </c>
      <c r="AH73" s="442">
        <f t="shared" si="4"/>
        <v>9</v>
      </c>
      <c r="AI73" s="443">
        <f t="shared" si="5"/>
        <v>5</v>
      </c>
      <c r="AJ73" s="444">
        <f t="shared" si="6"/>
        <v>6.7669172932330826</v>
      </c>
      <c r="AK73" s="445">
        <f t="shared" si="7"/>
        <v>2.6595744680851063</v>
      </c>
      <c r="AL73" s="462" t="s">
        <v>183</v>
      </c>
      <c r="AN73" s="392" t="s">
        <v>182</v>
      </c>
      <c r="AO73" s="398" t="s">
        <v>183</v>
      </c>
      <c r="AP73" s="394">
        <v>133</v>
      </c>
      <c r="AQ73" s="394">
        <v>188</v>
      </c>
      <c r="AR73" s="397"/>
    </row>
    <row r="74" spans="1:44" ht="15.75" hidden="1" customHeight="1" thickBot="1">
      <c r="A74" s="459" t="s">
        <v>184</v>
      </c>
      <c r="B74" s="447">
        <v>27</v>
      </c>
      <c r="C74" s="448">
        <v>44</v>
      </c>
      <c r="D74" s="447">
        <v>40</v>
      </c>
      <c r="E74" s="449">
        <v>59</v>
      </c>
      <c r="F74" s="447">
        <v>41</v>
      </c>
      <c r="G74" s="449">
        <v>64</v>
      </c>
      <c r="H74" s="447">
        <v>46</v>
      </c>
      <c r="I74" s="449">
        <v>66</v>
      </c>
      <c r="J74" s="447">
        <v>70</v>
      </c>
      <c r="K74" s="449">
        <v>93</v>
      </c>
      <c r="L74" s="447">
        <v>71</v>
      </c>
      <c r="M74" s="449">
        <v>103</v>
      </c>
      <c r="N74" s="447">
        <v>77</v>
      </c>
      <c r="O74" s="449">
        <v>99</v>
      </c>
      <c r="P74" s="447">
        <v>32</v>
      </c>
      <c r="Q74" s="447">
        <v>54</v>
      </c>
      <c r="R74" s="436">
        <v>24</v>
      </c>
      <c r="S74" s="450">
        <v>46</v>
      </c>
      <c r="T74" s="439">
        <v>27</v>
      </c>
      <c r="U74" s="436">
        <v>46</v>
      </c>
      <c r="V74" s="439">
        <v>28</v>
      </c>
      <c r="W74" s="436">
        <v>48</v>
      </c>
      <c r="X74" s="438">
        <v>29</v>
      </c>
      <c r="Y74" s="438">
        <v>47</v>
      </c>
      <c r="Z74" s="436">
        <v>22</v>
      </c>
      <c r="AA74" s="436">
        <v>44</v>
      </c>
      <c r="AB74" s="439">
        <v>25</v>
      </c>
      <c r="AC74" s="436">
        <v>47</v>
      </c>
      <c r="AD74" s="440">
        <v>23</v>
      </c>
      <c r="AE74" s="451">
        <v>45</v>
      </c>
      <c r="AF74" s="460">
        <v>18</v>
      </c>
      <c r="AG74" s="461">
        <v>37</v>
      </c>
      <c r="AH74" s="442">
        <f t="shared" si="4"/>
        <v>-5</v>
      </c>
      <c r="AI74" s="443">
        <f t="shared" si="5"/>
        <v>-8</v>
      </c>
      <c r="AJ74" s="444">
        <f t="shared" si="6"/>
        <v>-21.739130434782609</v>
      </c>
      <c r="AK74" s="445">
        <f t="shared" si="7"/>
        <v>-17.777777777777779</v>
      </c>
      <c r="AL74" s="462" t="s">
        <v>185</v>
      </c>
      <c r="AN74" s="392" t="s">
        <v>184</v>
      </c>
      <c r="AO74" s="398" t="s">
        <v>185</v>
      </c>
      <c r="AP74" s="394">
        <v>23</v>
      </c>
      <c r="AQ74" s="394">
        <v>45</v>
      </c>
      <c r="AR74" s="397"/>
    </row>
    <row r="75" spans="1:44" ht="15.75" hidden="1" customHeight="1" thickBot="1">
      <c r="A75" s="466" t="s">
        <v>186</v>
      </c>
      <c r="B75" s="447">
        <v>20</v>
      </c>
      <c r="C75" s="448">
        <v>32</v>
      </c>
      <c r="D75" s="447">
        <v>20</v>
      </c>
      <c r="E75" s="449">
        <v>31</v>
      </c>
      <c r="F75" s="447">
        <v>20</v>
      </c>
      <c r="G75" s="449">
        <v>31</v>
      </c>
      <c r="H75" s="447">
        <v>18</v>
      </c>
      <c r="I75" s="449">
        <v>29</v>
      </c>
      <c r="J75" s="447">
        <v>18</v>
      </c>
      <c r="K75" s="449">
        <v>29</v>
      </c>
      <c r="L75" s="447">
        <v>18</v>
      </c>
      <c r="M75" s="449">
        <v>28</v>
      </c>
      <c r="N75" s="447">
        <v>15</v>
      </c>
      <c r="O75" s="449">
        <v>28</v>
      </c>
      <c r="P75" s="447">
        <v>79</v>
      </c>
      <c r="Q75" s="447">
        <v>101</v>
      </c>
      <c r="R75" s="436">
        <v>89</v>
      </c>
      <c r="S75" s="450">
        <v>110</v>
      </c>
      <c r="T75" s="439">
        <v>110</v>
      </c>
      <c r="U75" s="436">
        <v>135</v>
      </c>
      <c r="V75" s="439">
        <v>121</v>
      </c>
      <c r="W75" s="436">
        <v>150</v>
      </c>
      <c r="X75" s="438">
        <v>138</v>
      </c>
      <c r="Y75" s="438">
        <v>190</v>
      </c>
      <c r="Z75" s="436">
        <v>120</v>
      </c>
      <c r="AA75" s="436">
        <v>177</v>
      </c>
      <c r="AB75" s="439">
        <v>123</v>
      </c>
      <c r="AC75" s="436">
        <v>182</v>
      </c>
      <c r="AD75" s="440">
        <v>126</v>
      </c>
      <c r="AE75" s="451">
        <v>195</v>
      </c>
      <c r="AF75" s="460">
        <v>156</v>
      </c>
      <c r="AG75" s="461">
        <v>231</v>
      </c>
      <c r="AH75" s="442">
        <f t="shared" si="4"/>
        <v>30</v>
      </c>
      <c r="AI75" s="443">
        <f t="shared" si="5"/>
        <v>36</v>
      </c>
      <c r="AJ75" s="444">
        <f t="shared" si="6"/>
        <v>23.80952380952381</v>
      </c>
      <c r="AK75" s="445">
        <f t="shared" si="7"/>
        <v>18.46153846153846</v>
      </c>
      <c r="AL75" s="465" t="s">
        <v>1093</v>
      </c>
      <c r="AN75" s="392" t="s">
        <v>186</v>
      </c>
      <c r="AO75" s="399" t="s">
        <v>1093</v>
      </c>
      <c r="AP75" s="394">
        <v>126</v>
      </c>
      <c r="AQ75" s="394">
        <v>195</v>
      </c>
      <c r="AR75" s="397"/>
    </row>
    <row r="76" spans="1:44" ht="15.75" hidden="1" customHeight="1" thickBot="1">
      <c r="A76" s="459" t="s">
        <v>187</v>
      </c>
      <c r="B76" s="447">
        <v>37</v>
      </c>
      <c r="C76" s="448">
        <v>50</v>
      </c>
      <c r="D76" s="447">
        <v>41</v>
      </c>
      <c r="E76" s="449">
        <v>57</v>
      </c>
      <c r="F76" s="447">
        <v>46</v>
      </c>
      <c r="G76" s="449">
        <v>66</v>
      </c>
      <c r="H76" s="447">
        <v>49</v>
      </c>
      <c r="I76" s="449">
        <v>66</v>
      </c>
      <c r="J76" s="447">
        <v>35</v>
      </c>
      <c r="K76" s="449">
        <v>48</v>
      </c>
      <c r="L76" s="447">
        <v>34</v>
      </c>
      <c r="M76" s="449">
        <v>47</v>
      </c>
      <c r="N76" s="447">
        <v>40</v>
      </c>
      <c r="O76" s="449">
        <v>58</v>
      </c>
      <c r="P76" s="447">
        <v>94</v>
      </c>
      <c r="Q76" s="447">
        <v>142</v>
      </c>
      <c r="R76" s="436">
        <v>104</v>
      </c>
      <c r="S76" s="450">
        <v>149</v>
      </c>
      <c r="T76" s="439">
        <v>94</v>
      </c>
      <c r="U76" s="436">
        <v>148</v>
      </c>
      <c r="V76" s="439">
        <v>102</v>
      </c>
      <c r="W76" s="436">
        <v>161</v>
      </c>
      <c r="X76" s="438">
        <v>106</v>
      </c>
      <c r="Y76" s="438">
        <v>170</v>
      </c>
      <c r="Z76" s="436">
        <v>104</v>
      </c>
      <c r="AA76" s="436">
        <v>165</v>
      </c>
      <c r="AB76" s="439">
        <v>86</v>
      </c>
      <c r="AC76" s="436">
        <v>155</v>
      </c>
      <c r="AD76" s="440">
        <v>65</v>
      </c>
      <c r="AE76" s="451">
        <v>144</v>
      </c>
      <c r="AF76" s="460">
        <v>81</v>
      </c>
      <c r="AG76" s="461">
        <v>160</v>
      </c>
      <c r="AH76" s="442">
        <f t="shared" si="4"/>
        <v>16</v>
      </c>
      <c r="AI76" s="443">
        <f t="shared" si="5"/>
        <v>16</v>
      </c>
      <c r="AJ76" s="444">
        <f t="shared" si="6"/>
        <v>24.615384615384617</v>
      </c>
      <c r="AK76" s="445">
        <f t="shared" si="7"/>
        <v>11.111111111111111</v>
      </c>
      <c r="AL76" s="462" t="s">
        <v>188</v>
      </c>
      <c r="AN76" s="392" t="s">
        <v>187</v>
      </c>
      <c r="AO76" s="398" t="s">
        <v>188</v>
      </c>
      <c r="AP76" s="394">
        <v>65</v>
      </c>
      <c r="AQ76" s="394">
        <v>144</v>
      </c>
      <c r="AR76" s="397"/>
    </row>
    <row r="77" spans="1:44" ht="15.75" hidden="1" customHeight="1" thickBot="1">
      <c r="A77" s="459" t="s">
        <v>189</v>
      </c>
      <c r="B77" s="447">
        <v>24</v>
      </c>
      <c r="C77" s="448">
        <v>38</v>
      </c>
      <c r="D77" s="447">
        <v>21</v>
      </c>
      <c r="E77" s="449">
        <v>38</v>
      </c>
      <c r="F77" s="447">
        <v>17</v>
      </c>
      <c r="G77" s="449">
        <v>32</v>
      </c>
      <c r="H77" s="447">
        <v>14</v>
      </c>
      <c r="I77" s="449">
        <v>28</v>
      </c>
      <c r="J77" s="447">
        <v>8</v>
      </c>
      <c r="K77" s="449">
        <v>22</v>
      </c>
      <c r="L77" s="447">
        <v>6</v>
      </c>
      <c r="M77" s="449">
        <v>18</v>
      </c>
      <c r="N77" s="447">
        <v>1</v>
      </c>
      <c r="O77" s="449">
        <v>12</v>
      </c>
      <c r="P77" s="447">
        <v>50</v>
      </c>
      <c r="Q77" s="447">
        <v>70</v>
      </c>
      <c r="R77" s="436">
        <v>49</v>
      </c>
      <c r="S77" s="450">
        <v>70</v>
      </c>
      <c r="T77" s="439">
        <v>61</v>
      </c>
      <c r="U77" s="436">
        <v>88</v>
      </c>
      <c r="V77" s="439">
        <v>75</v>
      </c>
      <c r="W77" s="436">
        <v>101</v>
      </c>
      <c r="X77" s="438">
        <v>98</v>
      </c>
      <c r="Y77" s="438">
        <v>128</v>
      </c>
      <c r="Z77" s="436">
        <v>110</v>
      </c>
      <c r="AA77" s="436">
        <v>140</v>
      </c>
      <c r="AB77" s="439">
        <v>121</v>
      </c>
      <c r="AC77" s="436">
        <v>156</v>
      </c>
      <c r="AD77" s="440">
        <v>122</v>
      </c>
      <c r="AE77" s="451">
        <v>160</v>
      </c>
      <c r="AF77" s="460">
        <v>124</v>
      </c>
      <c r="AG77" s="461">
        <v>163</v>
      </c>
      <c r="AH77" s="442">
        <f t="shared" si="4"/>
        <v>2</v>
      </c>
      <c r="AI77" s="443">
        <f t="shared" si="5"/>
        <v>3</v>
      </c>
      <c r="AJ77" s="444">
        <f t="shared" si="6"/>
        <v>1.639344262295082</v>
      </c>
      <c r="AK77" s="445">
        <f t="shared" si="7"/>
        <v>1.875</v>
      </c>
      <c r="AL77" s="462" t="s">
        <v>190</v>
      </c>
      <c r="AN77" s="392" t="s">
        <v>189</v>
      </c>
      <c r="AO77" s="398" t="s">
        <v>190</v>
      </c>
      <c r="AP77" s="394">
        <v>122</v>
      </c>
      <c r="AQ77" s="394">
        <v>160</v>
      </c>
      <c r="AR77" s="397"/>
    </row>
    <row r="78" spans="1:44" ht="15.75" hidden="1" customHeight="1" thickBot="1">
      <c r="A78" s="459" t="s">
        <v>191</v>
      </c>
      <c r="B78" s="447">
        <v>0</v>
      </c>
      <c r="C78" s="448">
        <v>0</v>
      </c>
      <c r="D78" s="447">
        <v>7</v>
      </c>
      <c r="E78" s="449">
        <v>14</v>
      </c>
      <c r="F78" s="447">
        <v>7</v>
      </c>
      <c r="G78" s="449">
        <v>14</v>
      </c>
      <c r="H78" s="447">
        <v>9</v>
      </c>
      <c r="I78" s="449">
        <v>15</v>
      </c>
      <c r="J78" s="447">
        <v>12</v>
      </c>
      <c r="K78" s="449">
        <v>17</v>
      </c>
      <c r="L78" s="447">
        <v>7</v>
      </c>
      <c r="M78" s="449">
        <v>12</v>
      </c>
      <c r="N78" s="447">
        <v>0</v>
      </c>
      <c r="O78" s="449">
        <v>5</v>
      </c>
      <c r="P78" s="447">
        <v>62</v>
      </c>
      <c r="Q78" s="447">
        <v>94</v>
      </c>
      <c r="R78" s="436">
        <v>68</v>
      </c>
      <c r="S78" s="450">
        <v>100</v>
      </c>
      <c r="T78" s="439">
        <v>64</v>
      </c>
      <c r="U78" s="436">
        <v>101</v>
      </c>
      <c r="V78" s="439">
        <v>61</v>
      </c>
      <c r="W78" s="436">
        <v>100</v>
      </c>
      <c r="X78" s="438">
        <v>76</v>
      </c>
      <c r="Y78" s="438">
        <v>110</v>
      </c>
      <c r="Z78" s="436">
        <v>79</v>
      </c>
      <c r="AA78" s="436">
        <v>117</v>
      </c>
      <c r="AB78" s="439">
        <v>70</v>
      </c>
      <c r="AC78" s="436">
        <v>110</v>
      </c>
      <c r="AD78" s="440">
        <v>69</v>
      </c>
      <c r="AE78" s="451">
        <v>108</v>
      </c>
      <c r="AF78" s="460">
        <v>74</v>
      </c>
      <c r="AG78" s="461">
        <v>112</v>
      </c>
      <c r="AH78" s="442">
        <f t="shared" si="4"/>
        <v>5</v>
      </c>
      <c r="AI78" s="443">
        <f t="shared" si="5"/>
        <v>4</v>
      </c>
      <c r="AJ78" s="444">
        <f t="shared" si="6"/>
        <v>7.2463768115942031</v>
      </c>
      <c r="AK78" s="445">
        <f t="shared" si="7"/>
        <v>3.7037037037037037</v>
      </c>
      <c r="AL78" s="462" t="s">
        <v>192</v>
      </c>
      <c r="AN78" s="392" t="s">
        <v>191</v>
      </c>
      <c r="AO78" s="398" t="s">
        <v>192</v>
      </c>
      <c r="AP78" s="394">
        <v>69</v>
      </c>
      <c r="AQ78" s="394">
        <v>108</v>
      </c>
      <c r="AR78" s="397"/>
    </row>
    <row r="79" spans="1:44" ht="15.75" hidden="1" customHeight="1" thickBot="1">
      <c r="A79" s="459" t="s">
        <v>1111</v>
      </c>
      <c r="B79" s="447"/>
      <c r="C79" s="448"/>
      <c r="D79" s="447"/>
      <c r="E79" s="449"/>
      <c r="F79" s="447"/>
      <c r="G79" s="449"/>
      <c r="H79" s="447"/>
      <c r="I79" s="449"/>
      <c r="J79" s="447"/>
      <c r="K79" s="449"/>
      <c r="L79" s="447"/>
      <c r="M79" s="449"/>
      <c r="N79" s="447"/>
      <c r="O79" s="449"/>
      <c r="P79" s="447"/>
      <c r="Q79" s="447"/>
      <c r="R79" s="436"/>
      <c r="S79" s="450"/>
      <c r="T79" s="439"/>
      <c r="U79" s="436"/>
      <c r="V79" s="439"/>
      <c r="W79" s="436"/>
      <c r="X79" s="438"/>
      <c r="Y79" s="438"/>
      <c r="Z79" s="436"/>
      <c r="AA79" s="436"/>
      <c r="AB79" s="439"/>
      <c r="AC79" s="436"/>
      <c r="AD79" s="440"/>
      <c r="AE79" s="454"/>
      <c r="AF79" s="460">
        <v>88</v>
      </c>
      <c r="AG79" s="461">
        <v>99</v>
      </c>
      <c r="AH79" s="442">
        <f t="shared" si="4"/>
        <v>88</v>
      </c>
      <c r="AI79" s="443">
        <f t="shared" si="5"/>
        <v>99</v>
      </c>
      <c r="AJ79" s="444">
        <f t="shared" si="6"/>
        <v>100</v>
      </c>
      <c r="AK79" s="445">
        <f t="shared" si="7"/>
        <v>100</v>
      </c>
      <c r="AL79" s="462" t="s">
        <v>1112</v>
      </c>
      <c r="AN79" s="392"/>
      <c r="AO79" s="398"/>
      <c r="AP79" s="394"/>
      <c r="AQ79" s="394"/>
      <c r="AR79" s="397"/>
    </row>
    <row r="80" spans="1:44" ht="15.75" customHeight="1" thickBot="1">
      <c r="A80" s="459">
        <v>213</v>
      </c>
      <c r="B80" s="447">
        <v>78</v>
      </c>
      <c r="C80" s="448">
        <v>135</v>
      </c>
      <c r="D80" s="447">
        <v>82</v>
      </c>
      <c r="E80" s="449">
        <v>133</v>
      </c>
      <c r="F80" s="447">
        <v>99</v>
      </c>
      <c r="G80" s="449">
        <v>156</v>
      </c>
      <c r="H80" s="447">
        <v>123</v>
      </c>
      <c r="I80" s="449">
        <v>183</v>
      </c>
      <c r="J80" s="447">
        <v>130</v>
      </c>
      <c r="K80" s="449">
        <v>186</v>
      </c>
      <c r="L80" s="447">
        <v>131</v>
      </c>
      <c r="M80" s="449">
        <v>181</v>
      </c>
      <c r="N80" s="447">
        <v>122</v>
      </c>
      <c r="O80" s="449">
        <v>174</v>
      </c>
      <c r="P80" s="447">
        <v>423</v>
      </c>
      <c r="Q80" s="447">
        <v>609</v>
      </c>
      <c r="R80" s="436">
        <v>405</v>
      </c>
      <c r="S80" s="450">
        <v>597</v>
      </c>
      <c r="T80" s="439">
        <v>431</v>
      </c>
      <c r="U80" s="436">
        <v>631</v>
      </c>
      <c r="V80" s="439">
        <v>462</v>
      </c>
      <c r="W80" s="436">
        <v>670</v>
      </c>
      <c r="X80" s="438">
        <v>489</v>
      </c>
      <c r="Y80" s="438">
        <v>697</v>
      </c>
      <c r="Z80" s="436">
        <v>491</v>
      </c>
      <c r="AA80" s="436">
        <v>704</v>
      </c>
      <c r="AB80" s="439">
        <v>496</v>
      </c>
      <c r="AC80" s="436">
        <v>720</v>
      </c>
      <c r="AD80" s="440">
        <v>479</v>
      </c>
      <c r="AE80" s="454">
        <v>718</v>
      </c>
      <c r="AF80" s="460">
        <v>531</v>
      </c>
      <c r="AG80" s="461">
        <v>771</v>
      </c>
      <c r="AH80" s="442">
        <f t="shared" si="4"/>
        <v>52</v>
      </c>
      <c r="AI80" s="443">
        <f t="shared" si="5"/>
        <v>53</v>
      </c>
      <c r="AJ80" s="444">
        <f t="shared" si="6"/>
        <v>10.855949895615867</v>
      </c>
      <c r="AK80" s="445">
        <f t="shared" si="7"/>
        <v>7.3816155988857934</v>
      </c>
      <c r="AL80" s="462" t="s">
        <v>193</v>
      </c>
      <c r="AN80" s="392">
        <v>213</v>
      </c>
      <c r="AO80" s="398" t="s">
        <v>193</v>
      </c>
      <c r="AP80" s="394">
        <v>479</v>
      </c>
      <c r="AQ80" s="394">
        <v>718</v>
      </c>
      <c r="AR80" s="397"/>
    </row>
    <row r="81" spans="1:44" ht="15.75" hidden="1" customHeight="1" thickBot="1">
      <c r="A81" s="459" t="s">
        <v>194</v>
      </c>
      <c r="B81" s="447">
        <v>36</v>
      </c>
      <c r="C81" s="448">
        <v>46</v>
      </c>
      <c r="D81" s="447">
        <v>31</v>
      </c>
      <c r="E81" s="449">
        <v>43</v>
      </c>
      <c r="F81" s="447">
        <v>34</v>
      </c>
      <c r="G81" s="449">
        <v>43</v>
      </c>
      <c r="H81" s="447">
        <v>39</v>
      </c>
      <c r="I81" s="449">
        <v>52</v>
      </c>
      <c r="J81" s="447">
        <v>32</v>
      </c>
      <c r="K81" s="449">
        <v>48</v>
      </c>
      <c r="L81" s="447">
        <v>26</v>
      </c>
      <c r="M81" s="449">
        <v>42</v>
      </c>
      <c r="N81" s="447">
        <v>32</v>
      </c>
      <c r="O81" s="449">
        <v>45</v>
      </c>
      <c r="P81" s="447">
        <v>154</v>
      </c>
      <c r="Q81" s="447">
        <v>213</v>
      </c>
      <c r="R81" s="436">
        <v>133</v>
      </c>
      <c r="S81" s="450">
        <v>198</v>
      </c>
      <c r="T81" s="439">
        <v>140</v>
      </c>
      <c r="U81" s="436">
        <v>208</v>
      </c>
      <c r="V81" s="439">
        <v>150</v>
      </c>
      <c r="W81" s="436">
        <v>227</v>
      </c>
      <c r="X81" s="438">
        <v>157</v>
      </c>
      <c r="Y81" s="438">
        <v>234</v>
      </c>
      <c r="Z81" s="436">
        <v>165</v>
      </c>
      <c r="AA81" s="436">
        <v>240</v>
      </c>
      <c r="AB81" s="439">
        <v>179</v>
      </c>
      <c r="AC81" s="436">
        <v>262</v>
      </c>
      <c r="AD81" s="440">
        <v>164</v>
      </c>
      <c r="AE81" s="454">
        <v>253</v>
      </c>
      <c r="AF81" s="460">
        <v>170</v>
      </c>
      <c r="AG81" s="461">
        <v>262</v>
      </c>
      <c r="AH81" s="442">
        <f t="shared" si="4"/>
        <v>6</v>
      </c>
      <c r="AI81" s="443">
        <f t="shared" si="5"/>
        <v>9</v>
      </c>
      <c r="AJ81" s="444">
        <f t="shared" si="6"/>
        <v>3.6585365853658538</v>
      </c>
      <c r="AK81" s="445">
        <f t="shared" si="7"/>
        <v>3.5573122529644268</v>
      </c>
      <c r="AL81" s="462" t="s">
        <v>195</v>
      </c>
      <c r="AN81" s="392" t="s">
        <v>194</v>
      </c>
      <c r="AO81" s="398" t="s">
        <v>195</v>
      </c>
      <c r="AP81" s="394">
        <v>164</v>
      </c>
      <c r="AQ81" s="394">
        <v>253</v>
      </c>
      <c r="AR81" s="397"/>
    </row>
    <row r="82" spans="1:44" ht="15.75" hidden="1" customHeight="1" thickBot="1">
      <c r="A82" s="459" t="s">
        <v>196</v>
      </c>
      <c r="B82" s="447">
        <v>83</v>
      </c>
      <c r="C82" s="448">
        <v>120</v>
      </c>
      <c r="D82" s="447">
        <v>88</v>
      </c>
      <c r="E82" s="449">
        <v>131</v>
      </c>
      <c r="F82" s="447">
        <v>88</v>
      </c>
      <c r="G82" s="449">
        <v>131</v>
      </c>
      <c r="H82" s="447">
        <v>96</v>
      </c>
      <c r="I82" s="449">
        <v>136</v>
      </c>
      <c r="J82" s="447">
        <v>87</v>
      </c>
      <c r="K82" s="449">
        <v>132</v>
      </c>
      <c r="L82" s="447">
        <v>82</v>
      </c>
      <c r="M82" s="449">
        <v>127</v>
      </c>
      <c r="N82" s="447">
        <v>82</v>
      </c>
      <c r="O82" s="449">
        <v>125</v>
      </c>
      <c r="P82" s="447">
        <v>36</v>
      </c>
      <c r="Q82" s="447">
        <v>53</v>
      </c>
      <c r="R82" s="436">
        <v>47</v>
      </c>
      <c r="S82" s="450">
        <v>60</v>
      </c>
      <c r="T82" s="439">
        <v>77</v>
      </c>
      <c r="U82" s="436">
        <v>92</v>
      </c>
      <c r="V82" s="439">
        <v>72</v>
      </c>
      <c r="W82" s="436">
        <v>85</v>
      </c>
      <c r="X82" s="438">
        <v>72</v>
      </c>
      <c r="Y82" s="438">
        <v>86</v>
      </c>
      <c r="Z82" s="436">
        <v>63</v>
      </c>
      <c r="AA82" s="436">
        <v>75</v>
      </c>
      <c r="AB82" s="439">
        <v>57</v>
      </c>
      <c r="AC82" s="436">
        <v>68</v>
      </c>
      <c r="AD82" s="440">
        <v>67</v>
      </c>
      <c r="AE82" s="454">
        <v>80</v>
      </c>
      <c r="AF82" s="460">
        <v>77</v>
      </c>
      <c r="AG82" s="461">
        <v>93</v>
      </c>
      <c r="AH82" s="442">
        <f t="shared" si="4"/>
        <v>10</v>
      </c>
      <c r="AI82" s="443">
        <f t="shared" si="5"/>
        <v>13</v>
      </c>
      <c r="AJ82" s="444">
        <f t="shared" si="6"/>
        <v>14.925373134328359</v>
      </c>
      <c r="AK82" s="445">
        <f t="shared" si="7"/>
        <v>16.25</v>
      </c>
      <c r="AL82" s="462" t="s">
        <v>197</v>
      </c>
      <c r="AN82" s="392" t="s">
        <v>196</v>
      </c>
      <c r="AO82" s="398" t="s">
        <v>197</v>
      </c>
      <c r="AP82" s="394">
        <v>67</v>
      </c>
      <c r="AQ82" s="394">
        <v>80</v>
      </c>
      <c r="AR82" s="397"/>
    </row>
    <row r="83" spans="1:44" ht="15.75" hidden="1" customHeight="1" thickBot="1">
      <c r="A83" s="459" t="s">
        <v>198</v>
      </c>
      <c r="B83" s="447">
        <v>25</v>
      </c>
      <c r="C83" s="448">
        <v>57</v>
      </c>
      <c r="D83" s="447">
        <v>28</v>
      </c>
      <c r="E83" s="449">
        <v>58</v>
      </c>
      <c r="F83" s="447">
        <v>29</v>
      </c>
      <c r="G83" s="449">
        <v>60</v>
      </c>
      <c r="H83" s="447">
        <v>43</v>
      </c>
      <c r="I83" s="449">
        <v>74</v>
      </c>
      <c r="J83" s="447">
        <v>41</v>
      </c>
      <c r="K83" s="449">
        <v>77</v>
      </c>
      <c r="L83" s="447">
        <v>39</v>
      </c>
      <c r="M83" s="449">
        <v>77</v>
      </c>
      <c r="N83" s="447">
        <v>37</v>
      </c>
      <c r="O83" s="449">
        <v>75</v>
      </c>
      <c r="P83" s="447">
        <v>94</v>
      </c>
      <c r="Q83" s="447">
        <v>143</v>
      </c>
      <c r="R83" s="436">
        <v>85</v>
      </c>
      <c r="S83" s="450">
        <v>133</v>
      </c>
      <c r="T83" s="439">
        <v>56</v>
      </c>
      <c r="U83" s="436">
        <v>102</v>
      </c>
      <c r="V83" s="439">
        <v>63</v>
      </c>
      <c r="W83" s="436">
        <v>112</v>
      </c>
      <c r="X83" s="438">
        <v>87</v>
      </c>
      <c r="Y83" s="438">
        <v>131</v>
      </c>
      <c r="Z83" s="436">
        <v>83</v>
      </c>
      <c r="AA83" s="436">
        <v>129</v>
      </c>
      <c r="AB83" s="439">
        <v>68</v>
      </c>
      <c r="AC83" s="436">
        <v>113</v>
      </c>
      <c r="AD83" s="440">
        <v>58</v>
      </c>
      <c r="AE83" s="454">
        <v>103</v>
      </c>
      <c r="AF83" s="460">
        <v>77</v>
      </c>
      <c r="AG83" s="461">
        <v>119</v>
      </c>
      <c r="AH83" s="442">
        <f t="shared" si="4"/>
        <v>19</v>
      </c>
      <c r="AI83" s="443">
        <f t="shared" si="5"/>
        <v>16</v>
      </c>
      <c r="AJ83" s="444">
        <f t="shared" si="6"/>
        <v>32.758620689655174</v>
      </c>
      <c r="AK83" s="445">
        <f t="shared" si="7"/>
        <v>15.533980582524272</v>
      </c>
      <c r="AL83" s="462" t="s">
        <v>199</v>
      </c>
      <c r="AN83" s="392" t="s">
        <v>198</v>
      </c>
      <c r="AO83" s="398" t="s">
        <v>199</v>
      </c>
      <c r="AP83" s="394">
        <v>58</v>
      </c>
      <c r="AQ83" s="394">
        <v>103</v>
      </c>
      <c r="AR83" s="397"/>
    </row>
    <row r="84" spans="1:44" ht="15.75" hidden="1" customHeight="1" thickBot="1">
      <c r="A84" s="459" t="s">
        <v>200</v>
      </c>
      <c r="B84" s="447">
        <v>63</v>
      </c>
      <c r="C84" s="448">
        <v>94</v>
      </c>
      <c r="D84" s="447">
        <v>60</v>
      </c>
      <c r="E84" s="449">
        <v>88</v>
      </c>
      <c r="F84" s="447">
        <v>61</v>
      </c>
      <c r="G84" s="449">
        <v>91</v>
      </c>
      <c r="H84" s="447">
        <v>48</v>
      </c>
      <c r="I84" s="449">
        <v>77</v>
      </c>
      <c r="J84" s="447">
        <v>54</v>
      </c>
      <c r="K84" s="449">
        <v>83</v>
      </c>
      <c r="L84" s="447">
        <v>63</v>
      </c>
      <c r="M84" s="449">
        <v>89</v>
      </c>
      <c r="N84" s="447">
        <v>66</v>
      </c>
      <c r="O84" s="449">
        <v>95</v>
      </c>
      <c r="P84" s="447">
        <v>61</v>
      </c>
      <c r="Q84" s="447">
        <v>97</v>
      </c>
      <c r="R84" s="436">
        <v>64</v>
      </c>
      <c r="S84" s="450">
        <v>104</v>
      </c>
      <c r="T84" s="439">
        <v>67</v>
      </c>
      <c r="U84" s="436">
        <v>107</v>
      </c>
      <c r="V84" s="439">
        <v>68</v>
      </c>
      <c r="W84" s="436">
        <v>105</v>
      </c>
      <c r="X84" s="438">
        <v>61</v>
      </c>
      <c r="Y84" s="438">
        <v>99</v>
      </c>
      <c r="Z84" s="436">
        <v>67</v>
      </c>
      <c r="AA84" s="436">
        <v>106</v>
      </c>
      <c r="AB84" s="439">
        <v>82</v>
      </c>
      <c r="AC84" s="436">
        <v>126</v>
      </c>
      <c r="AD84" s="440">
        <v>80</v>
      </c>
      <c r="AE84" s="454">
        <v>129</v>
      </c>
      <c r="AF84" s="460">
        <v>88</v>
      </c>
      <c r="AG84" s="461">
        <v>138</v>
      </c>
      <c r="AH84" s="442">
        <f t="shared" si="4"/>
        <v>8</v>
      </c>
      <c r="AI84" s="443">
        <f t="shared" si="5"/>
        <v>9</v>
      </c>
      <c r="AJ84" s="444">
        <f t="shared" si="6"/>
        <v>10</v>
      </c>
      <c r="AK84" s="445">
        <f t="shared" si="7"/>
        <v>6.9767441860465116</v>
      </c>
      <c r="AL84" s="462" t="s">
        <v>201</v>
      </c>
      <c r="AN84" s="392" t="s">
        <v>200</v>
      </c>
      <c r="AO84" s="398" t="s">
        <v>201</v>
      </c>
      <c r="AP84" s="394">
        <v>80</v>
      </c>
      <c r="AQ84" s="394">
        <v>129</v>
      </c>
      <c r="AR84" s="397"/>
    </row>
    <row r="85" spans="1:44" ht="15.75" hidden="1" customHeight="1" thickBot="1">
      <c r="A85" s="459" t="s">
        <v>202</v>
      </c>
      <c r="B85" s="447">
        <v>574</v>
      </c>
      <c r="C85" s="448">
        <v>868</v>
      </c>
      <c r="D85" s="447">
        <v>600</v>
      </c>
      <c r="E85" s="449">
        <v>904</v>
      </c>
      <c r="F85" s="447">
        <v>575</v>
      </c>
      <c r="G85" s="449">
        <v>902</v>
      </c>
      <c r="H85" s="447">
        <v>582</v>
      </c>
      <c r="I85" s="449">
        <v>916</v>
      </c>
      <c r="J85" s="447">
        <v>642</v>
      </c>
      <c r="K85" s="449">
        <v>998</v>
      </c>
      <c r="L85" s="447">
        <v>648</v>
      </c>
      <c r="M85" s="449">
        <v>1045</v>
      </c>
      <c r="N85" s="447">
        <v>674</v>
      </c>
      <c r="O85" s="449">
        <v>1075</v>
      </c>
      <c r="P85" s="447">
        <v>78</v>
      </c>
      <c r="Q85" s="447">
        <v>103</v>
      </c>
      <c r="R85" s="436">
        <v>76</v>
      </c>
      <c r="S85" s="450">
        <v>102</v>
      </c>
      <c r="T85" s="439">
        <v>91</v>
      </c>
      <c r="U85" s="436">
        <v>122</v>
      </c>
      <c r="V85" s="439">
        <v>109</v>
      </c>
      <c r="W85" s="436">
        <v>141</v>
      </c>
      <c r="X85" s="438">
        <v>112</v>
      </c>
      <c r="Y85" s="438">
        <v>147</v>
      </c>
      <c r="Z85" s="436">
        <v>113</v>
      </c>
      <c r="AA85" s="436">
        <v>154</v>
      </c>
      <c r="AB85" s="439">
        <v>110</v>
      </c>
      <c r="AC85" s="436">
        <v>151</v>
      </c>
      <c r="AD85" s="440">
        <v>110</v>
      </c>
      <c r="AE85" s="454">
        <v>153</v>
      </c>
      <c r="AF85" s="460">
        <v>119</v>
      </c>
      <c r="AG85" s="461">
        <v>159</v>
      </c>
      <c r="AH85" s="442">
        <f t="shared" si="4"/>
        <v>9</v>
      </c>
      <c r="AI85" s="443">
        <f t="shared" si="5"/>
        <v>6</v>
      </c>
      <c r="AJ85" s="444">
        <f t="shared" si="6"/>
        <v>8.1818181818181817</v>
      </c>
      <c r="AK85" s="445">
        <f t="shared" si="7"/>
        <v>3.9215686274509802</v>
      </c>
      <c r="AL85" s="462" t="s">
        <v>203</v>
      </c>
      <c r="AN85" s="392" t="s">
        <v>202</v>
      </c>
      <c r="AO85" s="398" t="s">
        <v>203</v>
      </c>
      <c r="AP85" s="394">
        <v>110</v>
      </c>
      <c r="AQ85" s="394">
        <v>153</v>
      </c>
      <c r="AR85" s="397"/>
    </row>
    <row r="86" spans="1:44" ht="15.75" customHeight="1" thickBot="1">
      <c r="A86" s="459">
        <v>214</v>
      </c>
      <c r="B86" s="447">
        <v>29</v>
      </c>
      <c r="C86" s="448">
        <v>79</v>
      </c>
      <c r="D86" s="447">
        <v>29</v>
      </c>
      <c r="E86" s="449">
        <v>85</v>
      </c>
      <c r="F86" s="447">
        <v>45</v>
      </c>
      <c r="G86" s="449">
        <v>108</v>
      </c>
      <c r="H86" s="447">
        <v>45</v>
      </c>
      <c r="I86" s="449">
        <v>109</v>
      </c>
      <c r="J86" s="447">
        <v>67</v>
      </c>
      <c r="K86" s="449">
        <v>133</v>
      </c>
      <c r="L86" s="447">
        <v>65</v>
      </c>
      <c r="M86" s="449">
        <v>141</v>
      </c>
      <c r="N86" s="447">
        <v>79</v>
      </c>
      <c r="O86" s="449">
        <v>147</v>
      </c>
      <c r="P86" s="447">
        <v>804</v>
      </c>
      <c r="Q86" s="447">
        <v>1213</v>
      </c>
      <c r="R86" s="436">
        <v>776</v>
      </c>
      <c r="S86" s="450">
        <v>1193</v>
      </c>
      <c r="T86" s="439">
        <v>854</v>
      </c>
      <c r="U86" s="436">
        <v>1269</v>
      </c>
      <c r="V86" s="439">
        <v>886</v>
      </c>
      <c r="W86" s="436">
        <v>1310</v>
      </c>
      <c r="X86" s="438">
        <v>952</v>
      </c>
      <c r="Y86" s="438">
        <v>1380</v>
      </c>
      <c r="Z86" s="436">
        <v>927</v>
      </c>
      <c r="AA86" s="436">
        <v>1382</v>
      </c>
      <c r="AB86" s="439">
        <v>856</v>
      </c>
      <c r="AC86" s="436">
        <v>1335</v>
      </c>
      <c r="AD86" s="440">
        <v>880</v>
      </c>
      <c r="AE86" s="454">
        <v>1361</v>
      </c>
      <c r="AF86" s="460">
        <v>898</v>
      </c>
      <c r="AG86" s="461">
        <v>1410</v>
      </c>
      <c r="AH86" s="442">
        <f t="shared" si="4"/>
        <v>18</v>
      </c>
      <c r="AI86" s="443">
        <f t="shared" si="5"/>
        <v>49</v>
      </c>
      <c r="AJ86" s="444">
        <f t="shared" si="6"/>
        <v>2.0454545454545454</v>
      </c>
      <c r="AK86" s="445">
        <f t="shared" si="7"/>
        <v>3.6002939015429831</v>
      </c>
      <c r="AL86" s="462" t="s">
        <v>204</v>
      </c>
      <c r="AN86" s="392">
        <v>214</v>
      </c>
      <c r="AO86" s="398" t="s">
        <v>204</v>
      </c>
      <c r="AP86" s="394">
        <v>880</v>
      </c>
      <c r="AQ86" s="394">
        <v>1361</v>
      </c>
      <c r="AR86" s="397"/>
    </row>
    <row r="87" spans="1:44" ht="15.75" hidden="1" customHeight="1" thickBot="1">
      <c r="A87" s="459" t="s">
        <v>205</v>
      </c>
      <c r="B87" s="447">
        <v>26</v>
      </c>
      <c r="C87" s="448">
        <v>43</v>
      </c>
      <c r="D87" s="447">
        <v>24</v>
      </c>
      <c r="E87" s="449">
        <v>41</v>
      </c>
      <c r="F87" s="447">
        <v>18</v>
      </c>
      <c r="G87" s="449">
        <v>35</v>
      </c>
      <c r="H87" s="447">
        <v>17</v>
      </c>
      <c r="I87" s="449">
        <v>35</v>
      </c>
      <c r="J87" s="447">
        <v>18</v>
      </c>
      <c r="K87" s="449">
        <v>41</v>
      </c>
      <c r="L87" s="447">
        <v>11</v>
      </c>
      <c r="M87" s="449">
        <v>33</v>
      </c>
      <c r="N87" s="447">
        <v>29</v>
      </c>
      <c r="O87" s="449">
        <v>50</v>
      </c>
      <c r="P87" s="447">
        <v>67</v>
      </c>
      <c r="Q87" s="447">
        <v>128</v>
      </c>
      <c r="R87" s="436">
        <v>73</v>
      </c>
      <c r="S87" s="450">
        <v>130</v>
      </c>
      <c r="T87" s="439">
        <v>81</v>
      </c>
      <c r="U87" s="436">
        <v>131</v>
      </c>
      <c r="V87" s="439">
        <v>92</v>
      </c>
      <c r="W87" s="436">
        <v>144</v>
      </c>
      <c r="X87" s="438">
        <v>92</v>
      </c>
      <c r="Y87" s="438">
        <v>140</v>
      </c>
      <c r="Z87" s="436">
        <v>97</v>
      </c>
      <c r="AA87" s="436">
        <v>144</v>
      </c>
      <c r="AB87" s="439">
        <v>72</v>
      </c>
      <c r="AC87" s="436">
        <v>122</v>
      </c>
      <c r="AD87" s="440">
        <v>72</v>
      </c>
      <c r="AE87" s="454">
        <v>117</v>
      </c>
      <c r="AF87" s="460">
        <v>71</v>
      </c>
      <c r="AG87" s="461">
        <v>117</v>
      </c>
      <c r="AH87" s="442">
        <f t="shared" si="4"/>
        <v>-1</v>
      </c>
      <c r="AI87" s="443">
        <f t="shared" si="5"/>
        <v>0</v>
      </c>
      <c r="AJ87" s="444">
        <f t="shared" si="6"/>
        <v>-1.3888888888888888</v>
      </c>
      <c r="AK87" s="445">
        <f t="shared" si="7"/>
        <v>0</v>
      </c>
      <c r="AL87" s="462" t="s">
        <v>206</v>
      </c>
      <c r="AN87" s="392" t="s">
        <v>205</v>
      </c>
      <c r="AO87" s="398" t="s">
        <v>206</v>
      </c>
      <c r="AP87" s="394">
        <v>72</v>
      </c>
      <c r="AQ87" s="394">
        <v>117</v>
      </c>
      <c r="AR87" s="397"/>
    </row>
    <row r="88" spans="1:44" ht="15.75" hidden="1" customHeight="1" thickBot="1">
      <c r="A88" s="459" t="s">
        <v>207</v>
      </c>
      <c r="B88" s="447">
        <v>25</v>
      </c>
      <c r="C88" s="448">
        <v>41</v>
      </c>
      <c r="D88" s="447">
        <v>34</v>
      </c>
      <c r="E88" s="449">
        <v>46</v>
      </c>
      <c r="F88" s="447">
        <v>36</v>
      </c>
      <c r="G88" s="449">
        <v>49</v>
      </c>
      <c r="H88" s="447">
        <v>26</v>
      </c>
      <c r="I88" s="449">
        <v>37</v>
      </c>
      <c r="J88" s="447">
        <v>35</v>
      </c>
      <c r="K88" s="449">
        <v>50</v>
      </c>
      <c r="L88" s="447">
        <v>37</v>
      </c>
      <c r="M88" s="449">
        <v>54</v>
      </c>
      <c r="N88" s="447">
        <v>43</v>
      </c>
      <c r="O88" s="449">
        <v>61</v>
      </c>
      <c r="P88" s="447">
        <v>49</v>
      </c>
      <c r="Q88" s="447">
        <v>76</v>
      </c>
      <c r="R88" s="436">
        <v>39</v>
      </c>
      <c r="S88" s="450">
        <v>65</v>
      </c>
      <c r="T88" s="439">
        <v>46</v>
      </c>
      <c r="U88" s="436">
        <v>67</v>
      </c>
      <c r="V88" s="439">
        <v>61</v>
      </c>
      <c r="W88" s="436">
        <v>85</v>
      </c>
      <c r="X88" s="438">
        <v>70</v>
      </c>
      <c r="Y88" s="438">
        <v>99</v>
      </c>
      <c r="Z88" s="436">
        <v>71</v>
      </c>
      <c r="AA88" s="436">
        <v>104</v>
      </c>
      <c r="AB88" s="439">
        <v>73</v>
      </c>
      <c r="AC88" s="436">
        <v>107</v>
      </c>
      <c r="AD88" s="440">
        <v>75</v>
      </c>
      <c r="AE88" s="454">
        <v>109</v>
      </c>
      <c r="AF88" s="460">
        <v>68</v>
      </c>
      <c r="AG88" s="461">
        <v>106</v>
      </c>
      <c r="AH88" s="442">
        <f t="shared" si="4"/>
        <v>-7</v>
      </c>
      <c r="AI88" s="443">
        <f t="shared" si="5"/>
        <v>-3</v>
      </c>
      <c r="AJ88" s="444">
        <f t="shared" si="6"/>
        <v>-9.3333333333333339</v>
      </c>
      <c r="AK88" s="445">
        <f t="shared" si="7"/>
        <v>-2.7522935779816513</v>
      </c>
      <c r="AL88" s="462" t="s">
        <v>208</v>
      </c>
      <c r="AN88" s="392" t="s">
        <v>207</v>
      </c>
      <c r="AO88" s="398" t="s">
        <v>208</v>
      </c>
      <c r="AP88" s="394">
        <v>75</v>
      </c>
      <c r="AQ88" s="394">
        <v>109</v>
      </c>
      <c r="AR88" s="397"/>
    </row>
    <row r="89" spans="1:44" ht="15.75" hidden="1" customHeight="1" thickBot="1">
      <c r="A89" s="459" t="s">
        <v>209</v>
      </c>
      <c r="B89" s="447">
        <v>141</v>
      </c>
      <c r="C89" s="448">
        <v>180</v>
      </c>
      <c r="D89" s="447">
        <v>142</v>
      </c>
      <c r="E89" s="449">
        <v>182</v>
      </c>
      <c r="F89" s="447">
        <v>123</v>
      </c>
      <c r="G89" s="449">
        <v>170</v>
      </c>
      <c r="H89" s="447">
        <v>121</v>
      </c>
      <c r="I89" s="449">
        <v>167</v>
      </c>
      <c r="J89" s="447">
        <v>128</v>
      </c>
      <c r="K89" s="449">
        <v>175</v>
      </c>
      <c r="L89" s="447">
        <v>125</v>
      </c>
      <c r="M89" s="449">
        <v>181</v>
      </c>
      <c r="N89" s="447">
        <v>135</v>
      </c>
      <c r="O89" s="449">
        <v>194</v>
      </c>
      <c r="P89" s="447">
        <v>41</v>
      </c>
      <c r="Q89" s="447">
        <v>60</v>
      </c>
      <c r="R89" s="436">
        <v>41</v>
      </c>
      <c r="S89" s="450">
        <v>57</v>
      </c>
      <c r="T89" s="439">
        <v>34</v>
      </c>
      <c r="U89" s="436">
        <v>50</v>
      </c>
      <c r="V89" s="439">
        <v>26</v>
      </c>
      <c r="W89" s="436">
        <v>40</v>
      </c>
      <c r="X89" s="438">
        <v>28</v>
      </c>
      <c r="Y89" s="438">
        <v>43</v>
      </c>
      <c r="Z89" s="436">
        <v>26</v>
      </c>
      <c r="AA89" s="436">
        <v>41</v>
      </c>
      <c r="AB89" s="439">
        <v>31</v>
      </c>
      <c r="AC89" s="436">
        <v>48</v>
      </c>
      <c r="AD89" s="440">
        <v>30</v>
      </c>
      <c r="AE89" s="454">
        <v>50</v>
      </c>
      <c r="AF89" s="460">
        <v>34</v>
      </c>
      <c r="AG89" s="461">
        <v>55</v>
      </c>
      <c r="AH89" s="442">
        <f t="shared" si="4"/>
        <v>4</v>
      </c>
      <c r="AI89" s="443">
        <f t="shared" si="5"/>
        <v>5</v>
      </c>
      <c r="AJ89" s="444">
        <f t="shared" si="6"/>
        <v>13.333333333333334</v>
      </c>
      <c r="AK89" s="445">
        <f t="shared" si="7"/>
        <v>10</v>
      </c>
      <c r="AL89" s="462" t="s">
        <v>210</v>
      </c>
      <c r="AN89" s="392" t="s">
        <v>209</v>
      </c>
      <c r="AO89" s="398" t="s">
        <v>210</v>
      </c>
      <c r="AP89" s="394">
        <v>30</v>
      </c>
      <c r="AQ89" s="394">
        <v>50</v>
      </c>
      <c r="AR89" s="397"/>
    </row>
    <row r="90" spans="1:44" ht="15.75" hidden="1" customHeight="1" thickBot="1">
      <c r="A90" s="459" t="s">
        <v>211</v>
      </c>
      <c r="B90" s="447">
        <v>70</v>
      </c>
      <c r="C90" s="448">
        <v>94</v>
      </c>
      <c r="D90" s="447">
        <v>73</v>
      </c>
      <c r="E90" s="449">
        <v>104</v>
      </c>
      <c r="F90" s="447">
        <v>76</v>
      </c>
      <c r="G90" s="449">
        <v>110</v>
      </c>
      <c r="H90" s="447">
        <v>67</v>
      </c>
      <c r="I90" s="449">
        <v>98</v>
      </c>
      <c r="J90" s="447">
        <v>76</v>
      </c>
      <c r="K90" s="449">
        <v>110</v>
      </c>
      <c r="L90" s="447">
        <v>91</v>
      </c>
      <c r="M90" s="449">
        <v>125</v>
      </c>
      <c r="N90" s="447">
        <v>78</v>
      </c>
      <c r="O90" s="449">
        <v>116</v>
      </c>
      <c r="P90" s="447">
        <v>160</v>
      </c>
      <c r="Q90" s="447">
        <v>215</v>
      </c>
      <c r="R90" s="436">
        <v>154</v>
      </c>
      <c r="S90" s="450">
        <v>219</v>
      </c>
      <c r="T90" s="439">
        <v>157</v>
      </c>
      <c r="U90" s="436">
        <v>222</v>
      </c>
      <c r="V90" s="439">
        <v>157</v>
      </c>
      <c r="W90" s="436">
        <v>221</v>
      </c>
      <c r="X90" s="438">
        <v>185</v>
      </c>
      <c r="Y90" s="438">
        <v>248</v>
      </c>
      <c r="Z90" s="436">
        <v>181</v>
      </c>
      <c r="AA90" s="436">
        <v>245</v>
      </c>
      <c r="AB90" s="439">
        <v>185</v>
      </c>
      <c r="AC90" s="436">
        <v>253</v>
      </c>
      <c r="AD90" s="440">
        <v>176</v>
      </c>
      <c r="AE90" s="454">
        <v>251</v>
      </c>
      <c r="AF90" s="460">
        <v>184</v>
      </c>
      <c r="AG90" s="461">
        <v>261</v>
      </c>
      <c r="AH90" s="442">
        <f t="shared" si="4"/>
        <v>8</v>
      </c>
      <c r="AI90" s="443">
        <f t="shared" si="5"/>
        <v>10</v>
      </c>
      <c r="AJ90" s="444">
        <f t="shared" si="6"/>
        <v>4.5454545454545459</v>
      </c>
      <c r="AK90" s="445">
        <f t="shared" si="7"/>
        <v>3.9840637450199203</v>
      </c>
      <c r="AL90" s="462" t="s">
        <v>212</v>
      </c>
      <c r="AN90" s="392" t="s">
        <v>211</v>
      </c>
      <c r="AO90" s="398" t="s">
        <v>212</v>
      </c>
      <c r="AP90" s="394">
        <v>176</v>
      </c>
      <c r="AQ90" s="394">
        <v>251</v>
      </c>
      <c r="AR90" s="397"/>
    </row>
    <row r="91" spans="1:44" ht="15.75" hidden="1" customHeight="1" thickBot="1">
      <c r="A91" s="459" t="s">
        <v>213</v>
      </c>
      <c r="B91" s="447">
        <v>77</v>
      </c>
      <c r="C91" s="448">
        <v>116</v>
      </c>
      <c r="D91" s="447">
        <v>71</v>
      </c>
      <c r="E91" s="449">
        <v>107</v>
      </c>
      <c r="F91" s="447">
        <v>54</v>
      </c>
      <c r="G91" s="449">
        <v>91</v>
      </c>
      <c r="H91" s="447">
        <v>52</v>
      </c>
      <c r="I91" s="449">
        <v>89</v>
      </c>
      <c r="J91" s="447">
        <v>56</v>
      </c>
      <c r="K91" s="449">
        <v>90</v>
      </c>
      <c r="L91" s="447">
        <v>42</v>
      </c>
      <c r="M91" s="449">
        <v>78</v>
      </c>
      <c r="N91" s="447">
        <v>41</v>
      </c>
      <c r="O91" s="449">
        <v>77</v>
      </c>
      <c r="P91" s="447">
        <v>88</v>
      </c>
      <c r="Q91" s="447">
        <v>129</v>
      </c>
      <c r="R91" s="436">
        <v>84</v>
      </c>
      <c r="S91" s="450">
        <v>129</v>
      </c>
      <c r="T91" s="439">
        <v>84</v>
      </c>
      <c r="U91" s="436">
        <v>134</v>
      </c>
      <c r="V91" s="439">
        <v>85</v>
      </c>
      <c r="W91" s="436">
        <v>144</v>
      </c>
      <c r="X91" s="438">
        <v>92</v>
      </c>
      <c r="Y91" s="438">
        <v>147</v>
      </c>
      <c r="Z91" s="436">
        <v>78</v>
      </c>
      <c r="AA91" s="436">
        <v>137</v>
      </c>
      <c r="AB91" s="439">
        <v>71</v>
      </c>
      <c r="AC91" s="436">
        <v>132</v>
      </c>
      <c r="AD91" s="440">
        <v>77</v>
      </c>
      <c r="AE91" s="454">
        <v>133</v>
      </c>
      <c r="AF91" s="460">
        <v>84</v>
      </c>
      <c r="AG91" s="461">
        <v>149</v>
      </c>
      <c r="AH91" s="442">
        <f t="shared" si="4"/>
        <v>7</v>
      </c>
      <c r="AI91" s="443">
        <f t="shared" si="5"/>
        <v>16</v>
      </c>
      <c r="AJ91" s="444">
        <f t="shared" si="6"/>
        <v>9.0909090909090917</v>
      </c>
      <c r="AK91" s="445">
        <f t="shared" si="7"/>
        <v>12.030075187969924</v>
      </c>
      <c r="AL91" s="462" t="s">
        <v>214</v>
      </c>
      <c r="AN91" s="392" t="s">
        <v>213</v>
      </c>
      <c r="AO91" s="398" t="s">
        <v>214</v>
      </c>
      <c r="AP91" s="394">
        <v>77</v>
      </c>
      <c r="AQ91" s="394">
        <v>133</v>
      </c>
      <c r="AR91" s="397"/>
    </row>
    <row r="92" spans="1:44" ht="15.75" hidden="1" customHeight="1" thickBot="1">
      <c r="A92" s="459" t="s">
        <v>215</v>
      </c>
      <c r="B92" s="447">
        <v>47</v>
      </c>
      <c r="C92" s="448">
        <v>67</v>
      </c>
      <c r="D92" s="447">
        <v>62</v>
      </c>
      <c r="E92" s="449">
        <v>81</v>
      </c>
      <c r="F92" s="447">
        <v>80</v>
      </c>
      <c r="G92" s="449">
        <v>108</v>
      </c>
      <c r="H92" s="447">
        <v>101</v>
      </c>
      <c r="I92" s="449">
        <v>135</v>
      </c>
      <c r="J92" s="447">
        <v>77</v>
      </c>
      <c r="K92" s="449">
        <v>104</v>
      </c>
      <c r="L92" s="447">
        <v>81</v>
      </c>
      <c r="M92" s="449">
        <v>113</v>
      </c>
      <c r="N92" s="447">
        <v>66</v>
      </c>
      <c r="O92" s="449">
        <v>98</v>
      </c>
      <c r="P92" s="447">
        <v>53</v>
      </c>
      <c r="Q92" s="447">
        <v>87</v>
      </c>
      <c r="R92" s="436">
        <v>34</v>
      </c>
      <c r="S92" s="450">
        <v>65</v>
      </c>
      <c r="T92" s="439">
        <v>51</v>
      </c>
      <c r="U92" s="436">
        <v>82</v>
      </c>
      <c r="V92" s="439">
        <v>57</v>
      </c>
      <c r="W92" s="436">
        <v>91</v>
      </c>
      <c r="X92" s="438">
        <v>52</v>
      </c>
      <c r="Y92" s="438">
        <v>81</v>
      </c>
      <c r="Z92" s="436">
        <v>46</v>
      </c>
      <c r="AA92" s="436">
        <v>76</v>
      </c>
      <c r="AB92" s="439">
        <v>47</v>
      </c>
      <c r="AC92" s="436">
        <v>77</v>
      </c>
      <c r="AD92" s="440">
        <v>54</v>
      </c>
      <c r="AE92" s="454">
        <v>86</v>
      </c>
      <c r="AF92" s="460">
        <v>64</v>
      </c>
      <c r="AG92" s="461">
        <v>96</v>
      </c>
      <c r="AH92" s="442">
        <f t="shared" si="4"/>
        <v>10</v>
      </c>
      <c r="AI92" s="443">
        <f t="shared" si="5"/>
        <v>10</v>
      </c>
      <c r="AJ92" s="444">
        <f t="shared" si="6"/>
        <v>18.518518518518519</v>
      </c>
      <c r="AK92" s="445">
        <f t="shared" si="7"/>
        <v>11.627906976744185</v>
      </c>
      <c r="AL92" s="462" t="s">
        <v>216</v>
      </c>
      <c r="AN92" s="392" t="s">
        <v>215</v>
      </c>
      <c r="AO92" s="398" t="s">
        <v>216</v>
      </c>
      <c r="AP92" s="394">
        <v>54</v>
      </c>
      <c r="AQ92" s="394">
        <v>86</v>
      </c>
      <c r="AR92" s="397"/>
    </row>
    <row r="93" spans="1:44" ht="15.75" hidden="1" customHeight="1" thickBot="1">
      <c r="A93" s="459" t="s">
        <v>217</v>
      </c>
      <c r="B93" s="447">
        <v>44</v>
      </c>
      <c r="C93" s="448">
        <v>71</v>
      </c>
      <c r="D93" s="447">
        <v>43</v>
      </c>
      <c r="E93" s="449">
        <v>72</v>
      </c>
      <c r="F93" s="447">
        <v>43</v>
      </c>
      <c r="G93" s="449">
        <v>70</v>
      </c>
      <c r="H93" s="447">
        <v>64</v>
      </c>
      <c r="I93" s="449">
        <v>90</v>
      </c>
      <c r="J93" s="447">
        <v>57</v>
      </c>
      <c r="K93" s="449">
        <v>83</v>
      </c>
      <c r="L93" s="447">
        <v>58</v>
      </c>
      <c r="M93" s="449">
        <v>93</v>
      </c>
      <c r="N93" s="447">
        <v>58</v>
      </c>
      <c r="O93" s="449">
        <v>93</v>
      </c>
      <c r="P93" s="447">
        <v>57</v>
      </c>
      <c r="Q93" s="447">
        <v>100</v>
      </c>
      <c r="R93" s="436">
        <v>48</v>
      </c>
      <c r="S93" s="450">
        <v>93</v>
      </c>
      <c r="T93" s="439">
        <v>54</v>
      </c>
      <c r="U93" s="436">
        <v>102</v>
      </c>
      <c r="V93" s="439">
        <v>50</v>
      </c>
      <c r="W93" s="436">
        <v>93</v>
      </c>
      <c r="X93" s="438">
        <v>54</v>
      </c>
      <c r="Y93" s="438">
        <v>96</v>
      </c>
      <c r="Z93" s="436">
        <v>51</v>
      </c>
      <c r="AA93" s="436">
        <v>97</v>
      </c>
      <c r="AB93" s="439">
        <v>53</v>
      </c>
      <c r="AC93" s="436">
        <v>100</v>
      </c>
      <c r="AD93" s="440">
        <v>60</v>
      </c>
      <c r="AE93" s="454">
        <v>107</v>
      </c>
      <c r="AF93" s="460">
        <v>60</v>
      </c>
      <c r="AG93" s="461">
        <v>102</v>
      </c>
      <c r="AH93" s="442">
        <f t="shared" si="4"/>
        <v>0</v>
      </c>
      <c r="AI93" s="443">
        <f t="shared" si="5"/>
        <v>-5</v>
      </c>
      <c r="AJ93" s="444">
        <f t="shared" si="6"/>
        <v>0</v>
      </c>
      <c r="AK93" s="445">
        <f t="shared" si="7"/>
        <v>-4.6728971962616823</v>
      </c>
      <c r="AL93" s="462" t="s">
        <v>218</v>
      </c>
      <c r="AN93" s="392" t="s">
        <v>217</v>
      </c>
      <c r="AO93" s="398" t="s">
        <v>218</v>
      </c>
      <c r="AP93" s="394">
        <v>60</v>
      </c>
      <c r="AQ93" s="394">
        <v>107</v>
      </c>
      <c r="AR93" s="397"/>
    </row>
    <row r="94" spans="1:44" ht="15.75" hidden="1" customHeight="1" thickBot="1">
      <c r="A94" s="459" t="s">
        <v>219</v>
      </c>
      <c r="B94" s="447">
        <v>19</v>
      </c>
      <c r="C94" s="448">
        <v>40</v>
      </c>
      <c r="D94" s="447">
        <v>21</v>
      </c>
      <c r="E94" s="449">
        <v>40</v>
      </c>
      <c r="F94" s="447">
        <v>21</v>
      </c>
      <c r="G94" s="449">
        <v>39</v>
      </c>
      <c r="H94" s="447">
        <v>17</v>
      </c>
      <c r="I94" s="449">
        <v>34</v>
      </c>
      <c r="J94" s="447">
        <v>18</v>
      </c>
      <c r="K94" s="449">
        <v>36</v>
      </c>
      <c r="L94" s="447">
        <v>20</v>
      </c>
      <c r="M94" s="449">
        <v>38</v>
      </c>
      <c r="N94" s="447">
        <v>24</v>
      </c>
      <c r="O94" s="449">
        <v>42</v>
      </c>
      <c r="P94" s="447">
        <v>71</v>
      </c>
      <c r="Q94" s="447">
        <v>103</v>
      </c>
      <c r="R94" s="436">
        <v>67</v>
      </c>
      <c r="S94" s="450">
        <v>101</v>
      </c>
      <c r="T94" s="439">
        <v>74</v>
      </c>
      <c r="U94" s="436">
        <v>108</v>
      </c>
      <c r="V94" s="439">
        <v>69</v>
      </c>
      <c r="W94" s="436">
        <v>103</v>
      </c>
      <c r="X94" s="438">
        <v>67</v>
      </c>
      <c r="Y94" s="438">
        <v>105</v>
      </c>
      <c r="Z94" s="436">
        <v>76</v>
      </c>
      <c r="AA94" s="436">
        <v>116</v>
      </c>
      <c r="AB94" s="439">
        <v>65</v>
      </c>
      <c r="AC94" s="436">
        <v>109</v>
      </c>
      <c r="AD94" s="440">
        <v>63</v>
      </c>
      <c r="AE94" s="454">
        <v>105</v>
      </c>
      <c r="AF94" s="460">
        <v>61</v>
      </c>
      <c r="AG94" s="461">
        <v>109</v>
      </c>
      <c r="AH94" s="442">
        <f t="shared" si="4"/>
        <v>-2</v>
      </c>
      <c r="AI94" s="443">
        <f t="shared" si="5"/>
        <v>4</v>
      </c>
      <c r="AJ94" s="444">
        <f t="shared" si="6"/>
        <v>-3.1746031746031744</v>
      </c>
      <c r="AK94" s="445">
        <f t="shared" si="7"/>
        <v>3.8095238095238093</v>
      </c>
      <c r="AL94" s="462" t="s">
        <v>220</v>
      </c>
      <c r="AN94" s="392" t="s">
        <v>219</v>
      </c>
      <c r="AO94" s="398" t="s">
        <v>220</v>
      </c>
      <c r="AP94" s="394">
        <v>63</v>
      </c>
      <c r="AQ94" s="394">
        <v>105</v>
      </c>
      <c r="AR94" s="397"/>
    </row>
    <row r="95" spans="1:44" ht="15.75" hidden="1" customHeight="1" thickBot="1">
      <c r="A95" s="459" t="s">
        <v>221</v>
      </c>
      <c r="B95" s="447">
        <v>61</v>
      </c>
      <c r="C95" s="448">
        <v>81</v>
      </c>
      <c r="D95" s="447">
        <v>67</v>
      </c>
      <c r="E95" s="449">
        <v>91</v>
      </c>
      <c r="F95" s="447">
        <v>48</v>
      </c>
      <c r="G95" s="449">
        <v>67</v>
      </c>
      <c r="H95" s="447">
        <v>42</v>
      </c>
      <c r="I95" s="449">
        <v>67</v>
      </c>
      <c r="J95" s="447">
        <v>46</v>
      </c>
      <c r="K95" s="449">
        <v>73</v>
      </c>
      <c r="L95" s="447">
        <v>51</v>
      </c>
      <c r="M95" s="449">
        <v>82</v>
      </c>
      <c r="N95" s="447">
        <v>55</v>
      </c>
      <c r="O95" s="449">
        <v>87</v>
      </c>
      <c r="P95" s="447">
        <v>106</v>
      </c>
      <c r="Q95" s="447">
        <v>142</v>
      </c>
      <c r="R95" s="436">
        <v>114</v>
      </c>
      <c r="S95" s="450">
        <v>150</v>
      </c>
      <c r="T95" s="439">
        <v>133</v>
      </c>
      <c r="U95" s="436">
        <v>164</v>
      </c>
      <c r="V95" s="439">
        <v>137</v>
      </c>
      <c r="W95" s="436">
        <v>167</v>
      </c>
      <c r="X95" s="438">
        <v>150</v>
      </c>
      <c r="Y95" s="438">
        <v>186</v>
      </c>
      <c r="Z95" s="436">
        <v>152</v>
      </c>
      <c r="AA95" s="436">
        <v>192</v>
      </c>
      <c r="AB95" s="439">
        <v>130</v>
      </c>
      <c r="AC95" s="436">
        <v>177</v>
      </c>
      <c r="AD95" s="440">
        <v>148</v>
      </c>
      <c r="AE95" s="454">
        <v>197</v>
      </c>
      <c r="AF95" s="460">
        <v>164</v>
      </c>
      <c r="AG95" s="461">
        <v>225</v>
      </c>
      <c r="AH95" s="442">
        <f t="shared" si="4"/>
        <v>16</v>
      </c>
      <c r="AI95" s="443">
        <f t="shared" si="5"/>
        <v>28</v>
      </c>
      <c r="AJ95" s="444">
        <f t="shared" si="6"/>
        <v>10.810810810810811</v>
      </c>
      <c r="AK95" s="445">
        <f t="shared" si="7"/>
        <v>14.213197969543147</v>
      </c>
      <c r="AL95" s="462" t="s">
        <v>222</v>
      </c>
      <c r="AN95" s="392" t="s">
        <v>221</v>
      </c>
      <c r="AO95" s="398" t="s">
        <v>222</v>
      </c>
      <c r="AP95" s="394">
        <v>148</v>
      </c>
      <c r="AQ95" s="394">
        <v>197</v>
      </c>
      <c r="AR95" s="397"/>
    </row>
    <row r="96" spans="1:44" ht="15.75" hidden="1" customHeight="1" thickBot="1">
      <c r="A96" s="459" t="s">
        <v>223</v>
      </c>
      <c r="B96" s="447"/>
      <c r="C96" s="448"/>
      <c r="D96" s="447"/>
      <c r="E96" s="449"/>
      <c r="F96" s="447"/>
      <c r="G96" s="449"/>
      <c r="H96" s="447"/>
      <c r="I96" s="449"/>
      <c r="J96" s="447">
        <v>26</v>
      </c>
      <c r="K96" s="449">
        <v>38</v>
      </c>
      <c r="L96" s="447">
        <v>29</v>
      </c>
      <c r="M96" s="449">
        <v>42</v>
      </c>
      <c r="N96" s="447">
        <v>30</v>
      </c>
      <c r="O96" s="449">
        <v>44</v>
      </c>
      <c r="P96" s="447">
        <v>55</v>
      </c>
      <c r="Q96" s="447">
        <v>71</v>
      </c>
      <c r="R96" s="436">
        <v>69</v>
      </c>
      <c r="S96" s="450">
        <v>89</v>
      </c>
      <c r="T96" s="439">
        <v>77</v>
      </c>
      <c r="U96" s="436">
        <v>99</v>
      </c>
      <c r="V96" s="439">
        <v>78</v>
      </c>
      <c r="W96" s="436">
        <v>99</v>
      </c>
      <c r="X96" s="438">
        <v>86</v>
      </c>
      <c r="Y96" s="438">
        <v>109</v>
      </c>
      <c r="Z96" s="436">
        <v>82</v>
      </c>
      <c r="AA96" s="436">
        <v>114</v>
      </c>
      <c r="AB96" s="439">
        <v>75</v>
      </c>
      <c r="AC96" s="436">
        <v>105</v>
      </c>
      <c r="AD96" s="440">
        <v>72</v>
      </c>
      <c r="AE96" s="454">
        <v>102</v>
      </c>
      <c r="AF96" s="460">
        <v>63</v>
      </c>
      <c r="AG96" s="461">
        <v>91</v>
      </c>
      <c r="AH96" s="442">
        <f t="shared" si="4"/>
        <v>-9</v>
      </c>
      <c r="AI96" s="443">
        <f t="shared" si="5"/>
        <v>-11</v>
      </c>
      <c r="AJ96" s="444">
        <f t="shared" si="6"/>
        <v>-12.5</v>
      </c>
      <c r="AK96" s="445">
        <f t="shared" si="7"/>
        <v>-10.784313725490197</v>
      </c>
      <c r="AL96" s="462" t="s">
        <v>224</v>
      </c>
      <c r="AN96" s="392" t="s">
        <v>223</v>
      </c>
      <c r="AO96" s="398" t="s">
        <v>224</v>
      </c>
      <c r="AP96" s="394">
        <v>72</v>
      </c>
      <c r="AQ96" s="394">
        <v>102</v>
      </c>
      <c r="AR96" s="397"/>
    </row>
    <row r="97" spans="1:44" ht="15.75" hidden="1" customHeight="1" thickBot="1">
      <c r="A97" s="459" t="s">
        <v>225</v>
      </c>
      <c r="B97" s="447">
        <v>35</v>
      </c>
      <c r="C97" s="448">
        <v>56</v>
      </c>
      <c r="D97" s="447">
        <v>34</v>
      </c>
      <c r="E97" s="449">
        <v>55</v>
      </c>
      <c r="F97" s="447">
        <v>31</v>
      </c>
      <c r="G97" s="449">
        <v>55</v>
      </c>
      <c r="H97" s="447">
        <v>30</v>
      </c>
      <c r="I97" s="449">
        <v>55</v>
      </c>
      <c r="J97" s="447">
        <v>38</v>
      </c>
      <c r="K97" s="449">
        <v>65</v>
      </c>
      <c r="L97" s="447">
        <v>38</v>
      </c>
      <c r="M97" s="449">
        <v>65</v>
      </c>
      <c r="N97" s="447">
        <v>36</v>
      </c>
      <c r="O97" s="449">
        <v>66</v>
      </c>
      <c r="P97" s="447">
        <v>57</v>
      </c>
      <c r="Q97" s="447">
        <v>99</v>
      </c>
      <c r="R97" s="436">
        <v>53</v>
      </c>
      <c r="S97" s="450">
        <v>95</v>
      </c>
      <c r="T97" s="439">
        <v>63</v>
      </c>
      <c r="U97" s="436">
        <v>110</v>
      </c>
      <c r="V97" s="439">
        <v>74</v>
      </c>
      <c r="W97" s="436">
        <v>123</v>
      </c>
      <c r="X97" s="438">
        <v>76</v>
      </c>
      <c r="Y97" s="438">
        <v>126</v>
      </c>
      <c r="Z97" s="436">
        <v>67</v>
      </c>
      <c r="AA97" s="436">
        <v>116</v>
      </c>
      <c r="AB97" s="439">
        <v>54</v>
      </c>
      <c r="AC97" s="436">
        <v>105</v>
      </c>
      <c r="AD97" s="440">
        <v>53</v>
      </c>
      <c r="AE97" s="454">
        <v>104</v>
      </c>
      <c r="AF97" s="460">
        <v>45</v>
      </c>
      <c r="AG97" s="461">
        <v>99</v>
      </c>
      <c r="AH97" s="442">
        <f t="shared" si="4"/>
        <v>-8</v>
      </c>
      <c r="AI97" s="443">
        <f t="shared" si="5"/>
        <v>-5</v>
      </c>
      <c r="AJ97" s="444">
        <f t="shared" si="6"/>
        <v>-15.09433962264151</v>
      </c>
      <c r="AK97" s="445">
        <f t="shared" si="7"/>
        <v>-4.8076923076923075</v>
      </c>
      <c r="AL97" s="462" t="s">
        <v>226</v>
      </c>
      <c r="AN97" s="392" t="s">
        <v>225</v>
      </c>
      <c r="AO97" s="398" t="s">
        <v>226</v>
      </c>
      <c r="AP97" s="394">
        <v>53</v>
      </c>
      <c r="AQ97" s="394">
        <v>104</v>
      </c>
      <c r="AR97" s="397"/>
    </row>
    <row r="98" spans="1:44" ht="15.75" customHeight="1" thickBot="1">
      <c r="A98" s="459">
        <v>215</v>
      </c>
      <c r="B98" s="447">
        <v>266</v>
      </c>
      <c r="C98" s="448">
        <v>414</v>
      </c>
      <c r="D98" s="447">
        <v>249</v>
      </c>
      <c r="E98" s="449">
        <v>406</v>
      </c>
      <c r="F98" s="447">
        <v>253</v>
      </c>
      <c r="G98" s="449">
        <v>430</v>
      </c>
      <c r="H98" s="447">
        <v>249</v>
      </c>
      <c r="I98" s="449">
        <v>423</v>
      </c>
      <c r="J98" s="447">
        <v>273</v>
      </c>
      <c r="K98" s="449">
        <v>452</v>
      </c>
      <c r="L98" s="447">
        <v>252</v>
      </c>
      <c r="M98" s="449">
        <v>451</v>
      </c>
      <c r="N98" s="447">
        <v>246</v>
      </c>
      <c r="O98" s="449">
        <v>444</v>
      </c>
      <c r="P98" s="447">
        <v>337</v>
      </c>
      <c r="Q98" s="447">
        <v>532</v>
      </c>
      <c r="R98" s="436">
        <v>340</v>
      </c>
      <c r="S98" s="450">
        <v>531</v>
      </c>
      <c r="T98" s="439">
        <v>349</v>
      </c>
      <c r="U98" s="436">
        <v>539</v>
      </c>
      <c r="V98" s="439">
        <v>331</v>
      </c>
      <c r="W98" s="436">
        <v>525</v>
      </c>
      <c r="X98" s="438">
        <v>401</v>
      </c>
      <c r="Y98" s="438">
        <v>601</v>
      </c>
      <c r="Z98" s="436">
        <v>413</v>
      </c>
      <c r="AA98" s="436">
        <v>618</v>
      </c>
      <c r="AB98" s="439">
        <v>397</v>
      </c>
      <c r="AC98" s="436">
        <v>605</v>
      </c>
      <c r="AD98" s="440">
        <v>428</v>
      </c>
      <c r="AE98" s="454">
        <v>648</v>
      </c>
      <c r="AF98" s="460">
        <v>412</v>
      </c>
      <c r="AG98" s="461">
        <v>640</v>
      </c>
      <c r="AH98" s="442">
        <f t="shared" si="4"/>
        <v>-16</v>
      </c>
      <c r="AI98" s="443">
        <f t="shared" si="5"/>
        <v>-8</v>
      </c>
      <c r="AJ98" s="444">
        <f t="shared" si="6"/>
        <v>-3.7383177570093458</v>
      </c>
      <c r="AK98" s="445">
        <f t="shared" si="7"/>
        <v>-1.2345679012345678</v>
      </c>
      <c r="AL98" s="462" t="s">
        <v>227</v>
      </c>
      <c r="AN98" s="392">
        <v>215</v>
      </c>
      <c r="AO98" s="398" t="s">
        <v>227</v>
      </c>
      <c r="AP98" s="394">
        <v>428</v>
      </c>
      <c r="AQ98" s="394">
        <v>648</v>
      </c>
      <c r="AR98" s="397"/>
    </row>
    <row r="99" spans="1:44" ht="15.75" hidden="1" customHeight="1" thickBot="1">
      <c r="A99" s="459" t="s">
        <v>228</v>
      </c>
      <c r="B99" s="447">
        <v>74</v>
      </c>
      <c r="C99" s="448">
        <v>106</v>
      </c>
      <c r="D99" s="447">
        <v>65</v>
      </c>
      <c r="E99" s="449">
        <v>99</v>
      </c>
      <c r="F99" s="447">
        <v>73</v>
      </c>
      <c r="G99" s="449">
        <v>109</v>
      </c>
      <c r="H99" s="447">
        <v>72</v>
      </c>
      <c r="I99" s="449">
        <v>105</v>
      </c>
      <c r="J99" s="447">
        <v>94</v>
      </c>
      <c r="K99" s="449">
        <v>128</v>
      </c>
      <c r="L99" s="447">
        <v>98</v>
      </c>
      <c r="M99" s="449">
        <v>137</v>
      </c>
      <c r="N99" s="447">
        <v>97</v>
      </c>
      <c r="O99" s="449">
        <v>140</v>
      </c>
      <c r="P99" s="447">
        <v>140</v>
      </c>
      <c r="Q99" s="447">
        <v>197</v>
      </c>
      <c r="R99" s="436">
        <v>123</v>
      </c>
      <c r="S99" s="450">
        <v>181</v>
      </c>
      <c r="T99" s="439">
        <v>122</v>
      </c>
      <c r="U99" s="436">
        <v>182</v>
      </c>
      <c r="V99" s="439">
        <v>125</v>
      </c>
      <c r="W99" s="436">
        <v>188</v>
      </c>
      <c r="X99" s="438">
        <v>135</v>
      </c>
      <c r="Y99" s="438">
        <v>197</v>
      </c>
      <c r="Z99" s="436">
        <v>128</v>
      </c>
      <c r="AA99" s="436">
        <v>194</v>
      </c>
      <c r="AB99" s="439">
        <v>130</v>
      </c>
      <c r="AC99" s="436">
        <v>198</v>
      </c>
      <c r="AD99" s="440">
        <v>148</v>
      </c>
      <c r="AE99" s="454">
        <v>223</v>
      </c>
      <c r="AF99" s="460">
        <v>129</v>
      </c>
      <c r="AG99" s="461">
        <v>204</v>
      </c>
      <c r="AH99" s="442">
        <f t="shared" si="4"/>
        <v>-19</v>
      </c>
      <c r="AI99" s="443">
        <f t="shared" si="5"/>
        <v>-19</v>
      </c>
      <c r="AJ99" s="444">
        <f t="shared" si="6"/>
        <v>-12.837837837837839</v>
      </c>
      <c r="AK99" s="445">
        <f t="shared" si="7"/>
        <v>-8.52017937219731</v>
      </c>
      <c r="AL99" s="462" t="s">
        <v>229</v>
      </c>
      <c r="AN99" s="392" t="s">
        <v>228</v>
      </c>
      <c r="AO99" s="398" t="s">
        <v>229</v>
      </c>
      <c r="AP99" s="394">
        <v>148</v>
      </c>
      <c r="AQ99" s="394">
        <v>223</v>
      </c>
      <c r="AR99" s="397"/>
    </row>
    <row r="100" spans="1:44" ht="15.75" hidden="1" customHeight="1" thickBot="1">
      <c r="A100" s="459" t="s">
        <v>230</v>
      </c>
      <c r="B100" s="447">
        <v>38</v>
      </c>
      <c r="C100" s="448">
        <v>57</v>
      </c>
      <c r="D100" s="447">
        <v>39</v>
      </c>
      <c r="E100" s="449">
        <v>61</v>
      </c>
      <c r="F100" s="447">
        <v>46</v>
      </c>
      <c r="G100" s="449">
        <v>67</v>
      </c>
      <c r="H100" s="447">
        <v>47</v>
      </c>
      <c r="I100" s="449">
        <v>73</v>
      </c>
      <c r="J100" s="447">
        <v>48</v>
      </c>
      <c r="K100" s="449">
        <v>74</v>
      </c>
      <c r="L100" s="447">
        <v>38</v>
      </c>
      <c r="M100" s="449">
        <v>64</v>
      </c>
      <c r="N100" s="447">
        <v>32</v>
      </c>
      <c r="O100" s="449">
        <v>56</v>
      </c>
      <c r="P100" s="447">
        <v>37</v>
      </c>
      <c r="Q100" s="447">
        <v>60</v>
      </c>
      <c r="R100" s="436">
        <v>50</v>
      </c>
      <c r="S100" s="450">
        <v>70</v>
      </c>
      <c r="T100" s="439">
        <v>62</v>
      </c>
      <c r="U100" s="436">
        <v>81</v>
      </c>
      <c r="V100" s="439">
        <v>60</v>
      </c>
      <c r="W100" s="436">
        <v>78</v>
      </c>
      <c r="X100" s="438">
        <v>82</v>
      </c>
      <c r="Y100" s="438">
        <v>103</v>
      </c>
      <c r="Z100" s="436">
        <v>77</v>
      </c>
      <c r="AA100" s="436">
        <v>101</v>
      </c>
      <c r="AB100" s="439">
        <v>62</v>
      </c>
      <c r="AC100" s="436">
        <v>86</v>
      </c>
      <c r="AD100" s="440">
        <v>84</v>
      </c>
      <c r="AE100" s="454">
        <v>108</v>
      </c>
      <c r="AF100" s="460">
        <v>82</v>
      </c>
      <c r="AG100" s="461">
        <v>110</v>
      </c>
      <c r="AH100" s="442">
        <f t="shared" si="4"/>
        <v>-2</v>
      </c>
      <c r="AI100" s="443">
        <f t="shared" si="5"/>
        <v>2</v>
      </c>
      <c r="AJ100" s="444">
        <f t="shared" si="6"/>
        <v>-2.3809523809523809</v>
      </c>
      <c r="AK100" s="445">
        <f t="shared" si="7"/>
        <v>1.8518518518518519</v>
      </c>
      <c r="AL100" s="462" t="s">
        <v>231</v>
      </c>
      <c r="AN100" s="392" t="s">
        <v>230</v>
      </c>
      <c r="AO100" s="398" t="s">
        <v>231</v>
      </c>
      <c r="AP100" s="394">
        <v>84</v>
      </c>
      <c r="AQ100" s="394">
        <v>108</v>
      </c>
      <c r="AR100" s="397"/>
    </row>
    <row r="101" spans="1:44" ht="15.75" hidden="1" customHeight="1" thickBot="1">
      <c r="A101" s="459" t="s">
        <v>232</v>
      </c>
      <c r="B101" s="447">
        <v>24</v>
      </c>
      <c r="C101" s="448">
        <v>58</v>
      </c>
      <c r="D101" s="447">
        <v>23</v>
      </c>
      <c r="E101" s="449">
        <v>57</v>
      </c>
      <c r="F101" s="447">
        <v>26</v>
      </c>
      <c r="G101" s="449">
        <v>62</v>
      </c>
      <c r="H101" s="447">
        <v>34</v>
      </c>
      <c r="I101" s="449">
        <v>69</v>
      </c>
      <c r="J101" s="447">
        <v>32</v>
      </c>
      <c r="K101" s="449">
        <v>66</v>
      </c>
      <c r="L101" s="447">
        <v>41</v>
      </c>
      <c r="M101" s="449">
        <v>84</v>
      </c>
      <c r="N101" s="447">
        <v>40</v>
      </c>
      <c r="O101" s="449">
        <v>84</v>
      </c>
      <c r="P101" s="447">
        <v>41</v>
      </c>
      <c r="Q101" s="447">
        <v>77</v>
      </c>
      <c r="R101" s="436">
        <v>35</v>
      </c>
      <c r="S101" s="450">
        <v>69</v>
      </c>
      <c r="T101" s="439">
        <v>40</v>
      </c>
      <c r="U101" s="436">
        <v>71</v>
      </c>
      <c r="V101" s="439">
        <v>39</v>
      </c>
      <c r="W101" s="436">
        <v>69</v>
      </c>
      <c r="X101" s="438">
        <v>59</v>
      </c>
      <c r="Y101" s="438">
        <v>89</v>
      </c>
      <c r="Z101" s="436">
        <v>53</v>
      </c>
      <c r="AA101" s="436">
        <v>85</v>
      </c>
      <c r="AB101" s="439">
        <v>54</v>
      </c>
      <c r="AC101" s="436">
        <v>85</v>
      </c>
      <c r="AD101" s="440">
        <v>40</v>
      </c>
      <c r="AE101" s="454">
        <v>73</v>
      </c>
      <c r="AF101" s="460">
        <v>30</v>
      </c>
      <c r="AG101" s="461">
        <v>60</v>
      </c>
      <c r="AH101" s="442">
        <f t="shared" si="4"/>
        <v>-10</v>
      </c>
      <c r="AI101" s="443">
        <f t="shared" si="5"/>
        <v>-13</v>
      </c>
      <c r="AJ101" s="444">
        <f t="shared" si="6"/>
        <v>-25</v>
      </c>
      <c r="AK101" s="445">
        <f t="shared" si="7"/>
        <v>-17.80821917808219</v>
      </c>
      <c r="AL101" s="462" t="s">
        <v>233</v>
      </c>
      <c r="AN101" s="392" t="s">
        <v>232</v>
      </c>
      <c r="AO101" s="398" t="s">
        <v>233</v>
      </c>
      <c r="AP101" s="394">
        <v>40</v>
      </c>
      <c r="AQ101" s="394">
        <v>73</v>
      </c>
      <c r="AR101" s="397"/>
    </row>
    <row r="102" spans="1:44" ht="15.75" hidden="1" customHeight="1" thickBot="1">
      <c r="A102" s="459" t="s">
        <v>234</v>
      </c>
      <c r="B102" s="447">
        <v>50</v>
      </c>
      <c r="C102" s="448">
        <v>85</v>
      </c>
      <c r="D102" s="447">
        <v>47</v>
      </c>
      <c r="E102" s="449">
        <v>85</v>
      </c>
      <c r="F102" s="447">
        <v>47</v>
      </c>
      <c r="G102" s="449">
        <v>86</v>
      </c>
      <c r="H102" s="447">
        <v>42</v>
      </c>
      <c r="I102" s="449">
        <v>84</v>
      </c>
      <c r="J102" s="447">
        <v>55</v>
      </c>
      <c r="K102" s="449">
        <v>99</v>
      </c>
      <c r="L102" s="447">
        <v>38</v>
      </c>
      <c r="M102" s="449">
        <v>86</v>
      </c>
      <c r="N102" s="447">
        <v>40</v>
      </c>
      <c r="O102" s="449">
        <v>90</v>
      </c>
      <c r="P102" s="447">
        <v>48</v>
      </c>
      <c r="Q102" s="447">
        <v>95</v>
      </c>
      <c r="R102" s="436">
        <v>60</v>
      </c>
      <c r="S102" s="450">
        <v>106</v>
      </c>
      <c r="T102" s="439">
        <v>46</v>
      </c>
      <c r="U102" s="436">
        <v>92</v>
      </c>
      <c r="V102" s="439">
        <v>36</v>
      </c>
      <c r="W102" s="436">
        <v>84</v>
      </c>
      <c r="X102" s="438">
        <v>34</v>
      </c>
      <c r="Y102" s="438">
        <v>83</v>
      </c>
      <c r="Z102" s="436">
        <v>47</v>
      </c>
      <c r="AA102" s="436">
        <v>96</v>
      </c>
      <c r="AB102" s="439">
        <v>41</v>
      </c>
      <c r="AC102" s="436">
        <v>90</v>
      </c>
      <c r="AD102" s="440">
        <v>34</v>
      </c>
      <c r="AE102" s="454">
        <v>84</v>
      </c>
      <c r="AF102" s="460">
        <v>52</v>
      </c>
      <c r="AG102" s="461">
        <v>107</v>
      </c>
      <c r="AH102" s="442">
        <f t="shared" si="4"/>
        <v>18</v>
      </c>
      <c r="AI102" s="443">
        <f t="shared" si="5"/>
        <v>23</v>
      </c>
      <c r="AJ102" s="444">
        <f t="shared" si="6"/>
        <v>52.941176470588232</v>
      </c>
      <c r="AK102" s="445">
        <f t="shared" si="7"/>
        <v>27.38095238095238</v>
      </c>
      <c r="AL102" s="462" t="s">
        <v>235</v>
      </c>
      <c r="AN102" s="392" t="s">
        <v>234</v>
      </c>
      <c r="AO102" s="398" t="s">
        <v>235</v>
      </c>
      <c r="AP102" s="394">
        <v>34</v>
      </c>
      <c r="AQ102" s="394">
        <v>84</v>
      </c>
      <c r="AR102" s="397"/>
    </row>
    <row r="103" spans="1:44" ht="15.75" hidden="1" customHeight="1" thickBot="1">
      <c r="A103" s="459" t="s">
        <v>236</v>
      </c>
      <c r="B103" s="447">
        <v>62</v>
      </c>
      <c r="C103" s="448">
        <v>86</v>
      </c>
      <c r="D103" s="447">
        <v>58</v>
      </c>
      <c r="E103" s="449">
        <v>81</v>
      </c>
      <c r="F103" s="447">
        <v>50</v>
      </c>
      <c r="G103" s="449">
        <v>79</v>
      </c>
      <c r="H103" s="447">
        <v>41</v>
      </c>
      <c r="I103" s="449">
        <v>68</v>
      </c>
      <c r="J103" s="447">
        <v>36</v>
      </c>
      <c r="K103" s="449">
        <v>66</v>
      </c>
      <c r="L103" s="447">
        <v>30</v>
      </c>
      <c r="M103" s="449">
        <v>64</v>
      </c>
      <c r="N103" s="447">
        <v>31</v>
      </c>
      <c r="O103" s="449">
        <v>59</v>
      </c>
      <c r="P103" s="447">
        <v>47</v>
      </c>
      <c r="Q103" s="447">
        <v>71</v>
      </c>
      <c r="R103" s="436">
        <v>48</v>
      </c>
      <c r="S103" s="450">
        <v>72</v>
      </c>
      <c r="T103" s="439">
        <v>54</v>
      </c>
      <c r="U103" s="436">
        <v>78</v>
      </c>
      <c r="V103" s="439">
        <v>46</v>
      </c>
      <c r="W103" s="436">
        <v>70</v>
      </c>
      <c r="X103" s="438">
        <v>62</v>
      </c>
      <c r="Y103" s="438">
        <v>88</v>
      </c>
      <c r="Z103" s="436">
        <v>77</v>
      </c>
      <c r="AA103" s="436">
        <v>102</v>
      </c>
      <c r="AB103" s="439">
        <v>79</v>
      </c>
      <c r="AC103" s="436">
        <v>106</v>
      </c>
      <c r="AD103" s="440">
        <v>97</v>
      </c>
      <c r="AE103" s="454">
        <v>126</v>
      </c>
      <c r="AF103" s="460">
        <v>92</v>
      </c>
      <c r="AG103" s="461">
        <v>122</v>
      </c>
      <c r="AH103" s="442">
        <f t="shared" si="4"/>
        <v>-5</v>
      </c>
      <c r="AI103" s="443">
        <f t="shared" si="5"/>
        <v>-4</v>
      </c>
      <c r="AJ103" s="444">
        <f t="shared" si="6"/>
        <v>-5.1546391752577323</v>
      </c>
      <c r="AK103" s="445">
        <f t="shared" si="7"/>
        <v>-3.1746031746031744</v>
      </c>
      <c r="AL103" s="462" t="s">
        <v>237</v>
      </c>
      <c r="AN103" s="392" t="s">
        <v>236</v>
      </c>
      <c r="AO103" s="398" t="s">
        <v>237</v>
      </c>
      <c r="AP103" s="394">
        <v>97</v>
      </c>
      <c r="AQ103" s="394">
        <v>126</v>
      </c>
      <c r="AR103" s="397"/>
    </row>
    <row r="104" spans="1:44" ht="15.75" hidden="1" customHeight="1" thickBot="1">
      <c r="A104" s="459" t="s">
        <v>238</v>
      </c>
      <c r="B104" s="447">
        <v>18</v>
      </c>
      <c r="C104" s="448">
        <v>22</v>
      </c>
      <c r="D104" s="447">
        <v>17</v>
      </c>
      <c r="E104" s="449">
        <v>23</v>
      </c>
      <c r="F104" s="447">
        <v>11</v>
      </c>
      <c r="G104" s="449">
        <v>27</v>
      </c>
      <c r="H104" s="447">
        <v>13</v>
      </c>
      <c r="I104" s="449">
        <v>24</v>
      </c>
      <c r="J104" s="447">
        <v>8</v>
      </c>
      <c r="K104" s="449">
        <v>19</v>
      </c>
      <c r="L104" s="447">
        <v>7</v>
      </c>
      <c r="M104" s="449">
        <v>16</v>
      </c>
      <c r="N104" s="447">
        <v>6</v>
      </c>
      <c r="O104" s="449">
        <v>15</v>
      </c>
      <c r="P104" s="447">
        <v>24</v>
      </c>
      <c r="Q104" s="447">
        <v>32</v>
      </c>
      <c r="R104" s="436">
        <v>24</v>
      </c>
      <c r="S104" s="450">
        <v>33</v>
      </c>
      <c r="T104" s="439">
        <v>25</v>
      </c>
      <c r="U104" s="436">
        <v>35</v>
      </c>
      <c r="V104" s="439">
        <v>25</v>
      </c>
      <c r="W104" s="436">
        <v>36</v>
      </c>
      <c r="X104" s="438">
        <v>29</v>
      </c>
      <c r="Y104" s="438">
        <v>41</v>
      </c>
      <c r="Z104" s="436">
        <v>31</v>
      </c>
      <c r="AA104" s="436">
        <v>40</v>
      </c>
      <c r="AB104" s="439">
        <v>31</v>
      </c>
      <c r="AC104" s="436">
        <v>40</v>
      </c>
      <c r="AD104" s="440">
        <v>25</v>
      </c>
      <c r="AE104" s="454">
        <v>34</v>
      </c>
      <c r="AF104" s="460">
        <v>27</v>
      </c>
      <c r="AG104" s="461">
        <v>37</v>
      </c>
      <c r="AH104" s="442">
        <f t="shared" si="4"/>
        <v>2</v>
      </c>
      <c r="AI104" s="443">
        <f t="shared" si="5"/>
        <v>3</v>
      </c>
      <c r="AJ104" s="444">
        <f t="shared" si="6"/>
        <v>8</v>
      </c>
      <c r="AK104" s="445">
        <f t="shared" si="7"/>
        <v>8.8235294117647065</v>
      </c>
      <c r="AL104" s="462" t="s">
        <v>239</v>
      </c>
      <c r="AN104" s="392" t="s">
        <v>238</v>
      </c>
      <c r="AO104" s="398" t="s">
        <v>239</v>
      </c>
      <c r="AP104" s="394">
        <v>25</v>
      </c>
      <c r="AQ104" s="394">
        <v>34</v>
      </c>
      <c r="AR104" s="397"/>
    </row>
    <row r="105" spans="1:44" ht="15.75" customHeight="1" thickBot="1">
      <c r="A105" s="459">
        <v>216</v>
      </c>
      <c r="B105" s="447">
        <v>245</v>
      </c>
      <c r="C105" s="448">
        <v>356</v>
      </c>
      <c r="D105" s="447">
        <v>198</v>
      </c>
      <c r="E105" s="449">
        <v>305</v>
      </c>
      <c r="F105" s="447">
        <v>203</v>
      </c>
      <c r="G105" s="449">
        <v>306</v>
      </c>
      <c r="H105" s="447">
        <v>194</v>
      </c>
      <c r="I105" s="449">
        <v>304</v>
      </c>
      <c r="J105" s="447">
        <v>192</v>
      </c>
      <c r="K105" s="449">
        <v>301</v>
      </c>
      <c r="L105" s="447">
        <v>202</v>
      </c>
      <c r="M105" s="449">
        <v>316</v>
      </c>
      <c r="N105" s="447">
        <v>215</v>
      </c>
      <c r="O105" s="449">
        <v>332</v>
      </c>
      <c r="P105" s="447">
        <v>319</v>
      </c>
      <c r="Q105" s="447">
        <v>459</v>
      </c>
      <c r="R105" s="436">
        <v>289</v>
      </c>
      <c r="S105" s="450">
        <v>432</v>
      </c>
      <c r="T105" s="439">
        <v>279</v>
      </c>
      <c r="U105" s="436">
        <v>428</v>
      </c>
      <c r="V105" s="439">
        <v>319</v>
      </c>
      <c r="W105" s="436">
        <v>472</v>
      </c>
      <c r="X105" s="438">
        <v>350</v>
      </c>
      <c r="Y105" s="438">
        <v>508</v>
      </c>
      <c r="Z105" s="436">
        <v>343</v>
      </c>
      <c r="AA105" s="436">
        <v>508</v>
      </c>
      <c r="AB105" s="439">
        <v>331</v>
      </c>
      <c r="AC105" s="436">
        <v>499</v>
      </c>
      <c r="AD105" s="440">
        <v>363</v>
      </c>
      <c r="AE105" s="454">
        <v>548</v>
      </c>
      <c r="AF105" s="460">
        <v>384</v>
      </c>
      <c r="AG105" s="461">
        <v>583</v>
      </c>
      <c r="AH105" s="442">
        <f t="shared" si="4"/>
        <v>21</v>
      </c>
      <c r="AI105" s="443">
        <f t="shared" si="5"/>
        <v>35</v>
      </c>
      <c r="AJ105" s="444">
        <f t="shared" si="6"/>
        <v>5.785123966942149</v>
      </c>
      <c r="AK105" s="445">
        <f t="shared" si="7"/>
        <v>6.3868613138686134</v>
      </c>
      <c r="AL105" s="462" t="s">
        <v>240</v>
      </c>
      <c r="AN105" s="392">
        <v>216</v>
      </c>
      <c r="AO105" s="398" t="s">
        <v>240</v>
      </c>
      <c r="AP105" s="394">
        <v>363</v>
      </c>
      <c r="AQ105" s="394">
        <v>548</v>
      </c>
      <c r="AR105" s="397"/>
    </row>
    <row r="106" spans="1:44" ht="15.75" hidden="1" customHeight="1" thickBot="1">
      <c r="A106" s="459" t="s">
        <v>241</v>
      </c>
      <c r="B106" s="447">
        <v>34</v>
      </c>
      <c r="C106" s="448">
        <v>46</v>
      </c>
      <c r="D106" s="447">
        <v>28</v>
      </c>
      <c r="E106" s="449">
        <v>39</v>
      </c>
      <c r="F106" s="447">
        <v>35</v>
      </c>
      <c r="G106" s="449">
        <v>48</v>
      </c>
      <c r="H106" s="447">
        <v>34</v>
      </c>
      <c r="I106" s="449">
        <v>43</v>
      </c>
      <c r="J106" s="447">
        <v>48</v>
      </c>
      <c r="K106" s="449">
        <v>56</v>
      </c>
      <c r="L106" s="447">
        <v>51</v>
      </c>
      <c r="M106" s="449">
        <v>60</v>
      </c>
      <c r="N106" s="447">
        <v>43</v>
      </c>
      <c r="O106" s="449">
        <v>55</v>
      </c>
      <c r="P106" s="447">
        <v>43</v>
      </c>
      <c r="Q106" s="447">
        <v>57</v>
      </c>
      <c r="R106" s="436">
        <v>45</v>
      </c>
      <c r="S106" s="450">
        <v>58</v>
      </c>
      <c r="T106" s="439">
        <v>39</v>
      </c>
      <c r="U106" s="436">
        <v>54</v>
      </c>
      <c r="V106" s="439">
        <v>53</v>
      </c>
      <c r="W106" s="436">
        <v>71</v>
      </c>
      <c r="X106" s="438">
        <v>43</v>
      </c>
      <c r="Y106" s="438">
        <v>61</v>
      </c>
      <c r="Z106" s="436">
        <v>45</v>
      </c>
      <c r="AA106" s="436">
        <v>64</v>
      </c>
      <c r="AB106" s="439">
        <v>43</v>
      </c>
      <c r="AC106" s="436">
        <v>60</v>
      </c>
      <c r="AD106" s="440">
        <v>44</v>
      </c>
      <c r="AE106" s="454">
        <v>62</v>
      </c>
      <c r="AF106" s="460">
        <v>44</v>
      </c>
      <c r="AG106" s="461">
        <v>61</v>
      </c>
      <c r="AH106" s="442">
        <f t="shared" si="4"/>
        <v>0</v>
      </c>
      <c r="AI106" s="443">
        <f t="shared" si="5"/>
        <v>-1</v>
      </c>
      <c r="AJ106" s="444">
        <f t="shared" si="6"/>
        <v>0</v>
      </c>
      <c r="AK106" s="445">
        <f t="shared" si="7"/>
        <v>-1.6129032258064515</v>
      </c>
      <c r="AL106" s="462" t="s">
        <v>242</v>
      </c>
      <c r="AN106" s="392" t="s">
        <v>241</v>
      </c>
      <c r="AO106" s="398" t="s">
        <v>242</v>
      </c>
      <c r="AP106" s="394">
        <v>44</v>
      </c>
      <c r="AQ106" s="394">
        <v>62</v>
      </c>
      <c r="AR106" s="397"/>
    </row>
    <row r="107" spans="1:44" ht="15.75" hidden="1" customHeight="1" thickBot="1">
      <c r="A107" s="459" t="s">
        <v>243</v>
      </c>
      <c r="B107" s="447">
        <v>41</v>
      </c>
      <c r="C107" s="448">
        <v>66</v>
      </c>
      <c r="D107" s="447">
        <v>39</v>
      </c>
      <c r="E107" s="449">
        <v>62</v>
      </c>
      <c r="F107" s="447">
        <v>37</v>
      </c>
      <c r="G107" s="449">
        <v>54</v>
      </c>
      <c r="H107" s="447">
        <v>40</v>
      </c>
      <c r="I107" s="449">
        <v>56</v>
      </c>
      <c r="J107" s="447">
        <v>36</v>
      </c>
      <c r="K107" s="449">
        <v>55</v>
      </c>
      <c r="L107" s="447">
        <v>31</v>
      </c>
      <c r="M107" s="449">
        <v>52</v>
      </c>
      <c r="N107" s="447">
        <v>45</v>
      </c>
      <c r="O107" s="449">
        <v>67</v>
      </c>
      <c r="P107" s="447">
        <v>43</v>
      </c>
      <c r="Q107" s="447">
        <v>66</v>
      </c>
      <c r="R107" s="436">
        <v>43</v>
      </c>
      <c r="S107" s="450">
        <v>65</v>
      </c>
      <c r="T107" s="439">
        <v>42</v>
      </c>
      <c r="U107" s="436">
        <v>66</v>
      </c>
      <c r="V107" s="439">
        <v>52</v>
      </c>
      <c r="W107" s="436">
        <v>76</v>
      </c>
      <c r="X107" s="438">
        <v>64</v>
      </c>
      <c r="Y107" s="438">
        <v>89</v>
      </c>
      <c r="Z107" s="436">
        <v>65</v>
      </c>
      <c r="AA107" s="436">
        <v>91</v>
      </c>
      <c r="AB107" s="439">
        <v>66</v>
      </c>
      <c r="AC107" s="436">
        <v>93</v>
      </c>
      <c r="AD107" s="440">
        <v>76</v>
      </c>
      <c r="AE107" s="454">
        <v>103</v>
      </c>
      <c r="AF107" s="460">
        <v>85</v>
      </c>
      <c r="AG107" s="461">
        <v>118</v>
      </c>
      <c r="AH107" s="442">
        <f t="shared" si="4"/>
        <v>9</v>
      </c>
      <c r="AI107" s="443">
        <f t="shared" si="5"/>
        <v>15</v>
      </c>
      <c r="AJ107" s="444">
        <f t="shared" si="6"/>
        <v>11.842105263157896</v>
      </c>
      <c r="AK107" s="445">
        <f t="shared" si="7"/>
        <v>14.563106796116505</v>
      </c>
      <c r="AL107" s="462" t="s">
        <v>244</v>
      </c>
      <c r="AN107" s="392" t="s">
        <v>243</v>
      </c>
      <c r="AO107" s="398" t="s">
        <v>244</v>
      </c>
      <c r="AP107" s="394">
        <v>76</v>
      </c>
      <c r="AQ107" s="394">
        <v>103</v>
      </c>
      <c r="AR107" s="397"/>
    </row>
    <row r="108" spans="1:44" ht="15.75" hidden="1" customHeight="1" thickBot="1">
      <c r="A108" s="459" t="s">
        <v>245</v>
      </c>
      <c r="B108" s="447">
        <v>34</v>
      </c>
      <c r="C108" s="448">
        <v>46</v>
      </c>
      <c r="D108" s="447">
        <v>55</v>
      </c>
      <c r="E108" s="449">
        <v>67</v>
      </c>
      <c r="F108" s="447">
        <v>50</v>
      </c>
      <c r="G108" s="449">
        <v>60</v>
      </c>
      <c r="H108" s="447">
        <v>46</v>
      </c>
      <c r="I108" s="449">
        <v>60</v>
      </c>
      <c r="J108" s="447">
        <v>47</v>
      </c>
      <c r="K108" s="449">
        <v>61</v>
      </c>
      <c r="L108" s="447">
        <v>51</v>
      </c>
      <c r="M108" s="449">
        <v>64</v>
      </c>
      <c r="N108" s="447">
        <v>50</v>
      </c>
      <c r="O108" s="449">
        <v>63</v>
      </c>
      <c r="P108" s="447">
        <v>118</v>
      </c>
      <c r="Q108" s="447">
        <v>141</v>
      </c>
      <c r="R108" s="436">
        <v>99</v>
      </c>
      <c r="S108" s="450">
        <v>124</v>
      </c>
      <c r="T108" s="439">
        <v>89</v>
      </c>
      <c r="U108" s="436">
        <v>117</v>
      </c>
      <c r="V108" s="439">
        <v>96</v>
      </c>
      <c r="W108" s="436">
        <v>126</v>
      </c>
      <c r="X108" s="438">
        <v>133</v>
      </c>
      <c r="Y108" s="438">
        <v>166</v>
      </c>
      <c r="Z108" s="436">
        <v>131</v>
      </c>
      <c r="AA108" s="436">
        <v>169</v>
      </c>
      <c r="AB108" s="439">
        <v>124</v>
      </c>
      <c r="AC108" s="436">
        <v>164</v>
      </c>
      <c r="AD108" s="440">
        <v>130</v>
      </c>
      <c r="AE108" s="454">
        <v>182</v>
      </c>
      <c r="AF108" s="460">
        <v>132</v>
      </c>
      <c r="AG108" s="461">
        <v>190</v>
      </c>
      <c r="AH108" s="442">
        <f t="shared" si="4"/>
        <v>2</v>
      </c>
      <c r="AI108" s="443">
        <f t="shared" si="5"/>
        <v>8</v>
      </c>
      <c r="AJ108" s="444">
        <f t="shared" si="6"/>
        <v>1.5384615384615385</v>
      </c>
      <c r="AK108" s="445">
        <f t="shared" si="7"/>
        <v>4.395604395604396</v>
      </c>
      <c r="AL108" s="462" t="s">
        <v>246</v>
      </c>
      <c r="AN108" s="392" t="s">
        <v>245</v>
      </c>
      <c r="AO108" s="398" t="s">
        <v>246</v>
      </c>
      <c r="AP108" s="394">
        <v>130</v>
      </c>
      <c r="AQ108" s="394">
        <v>182</v>
      </c>
      <c r="AR108" s="397"/>
    </row>
    <row r="109" spans="1:44" ht="15.75" hidden="1" customHeight="1" thickBot="1">
      <c r="A109" s="459" t="s">
        <v>247</v>
      </c>
      <c r="B109" s="447">
        <v>68</v>
      </c>
      <c r="C109" s="448">
        <v>92</v>
      </c>
      <c r="D109" s="447">
        <v>19</v>
      </c>
      <c r="E109" s="449">
        <v>39</v>
      </c>
      <c r="F109" s="447">
        <v>18</v>
      </c>
      <c r="G109" s="449">
        <v>38</v>
      </c>
      <c r="H109" s="447">
        <v>17</v>
      </c>
      <c r="I109" s="449">
        <v>44</v>
      </c>
      <c r="J109" s="447">
        <v>19</v>
      </c>
      <c r="K109" s="449">
        <v>39</v>
      </c>
      <c r="L109" s="447">
        <v>19</v>
      </c>
      <c r="M109" s="449">
        <v>40</v>
      </c>
      <c r="N109" s="447">
        <v>17</v>
      </c>
      <c r="O109" s="449">
        <v>38</v>
      </c>
      <c r="P109" s="447">
        <v>35</v>
      </c>
      <c r="Q109" s="447">
        <v>54</v>
      </c>
      <c r="R109" s="436">
        <v>33</v>
      </c>
      <c r="S109" s="450">
        <v>51</v>
      </c>
      <c r="T109" s="439">
        <v>41</v>
      </c>
      <c r="U109" s="436">
        <v>62</v>
      </c>
      <c r="V109" s="439">
        <v>40</v>
      </c>
      <c r="W109" s="436">
        <v>62</v>
      </c>
      <c r="X109" s="438">
        <v>33</v>
      </c>
      <c r="Y109" s="438">
        <v>54</v>
      </c>
      <c r="Z109" s="436">
        <v>36</v>
      </c>
      <c r="AA109" s="436">
        <v>57</v>
      </c>
      <c r="AB109" s="439">
        <v>37</v>
      </c>
      <c r="AC109" s="436">
        <v>60</v>
      </c>
      <c r="AD109" s="440">
        <v>43</v>
      </c>
      <c r="AE109" s="454">
        <v>67</v>
      </c>
      <c r="AF109" s="460">
        <v>45</v>
      </c>
      <c r="AG109" s="461">
        <v>75</v>
      </c>
      <c r="AH109" s="442">
        <f t="shared" si="4"/>
        <v>2</v>
      </c>
      <c r="AI109" s="443">
        <f t="shared" si="5"/>
        <v>8</v>
      </c>
      <c r="AJ109" s="444">
        <f t="shared" si="6"/>
        <v>4.6511627906976747</v>
      </c>
      <c r="AK109" s="445">
        <f t="shared" si="7"/>
        <v>11.940298507462687</v>
      </c>
      <c r="AL109" s="462" t="s">
        <v>248</v>
      </c>
      <c r="AN109" s="392" t="s">
        <v>247</v>
      </c>
      <c r="AO109" s="398" t="s">
        <v>248</v>
      </c>
      <c r="AP109" s="394">
        <v>43</v>
      </c>
      <c r="AQ109" s="394">
        <v>67</v>
      </c>
      <c r="AR109" s="397"/>
    </row>
    <row r="110" spans="1:44" ht="15.75" hidden="1" customHeight="1" thickBot="1">
      <c r="A110" s="459" t="s">
        <v>249</v>
      </c>
      <c r="B110" s="447">
        <v>68</v>
      </c>
      <c r="C110" s="448">
        <v>106</v>
      </c>
      <c r="D110" s="447">
        <v>57</v>
      </c>
      <c r="E110" s="449">
        <v>98</v>
      </c>
      <c r="F110" s="447">
        <v>63</v>
      </c>
      <c r="G110" s="449">
        <v>106</v>
      </c>
      <c r="H110" s="447">
        <v>57</v>
      </c>
      <c r="I110" s="449">
        <v>101</v>
      </c>
      <c r="J110" s="447">
        <v>42</v>
      </c>
      <c r="K110" s="449">
        <v>90</v>
      </c>
      <c r="L110" s="447">
        <v>50</v>
      </c>
      <c r="M110" s="449">
        <v>100</v>
      </c>
      <c r="N110" s="447">
        <v>60</v>
      </c>
      <c r="O110" s="449">
        <v>109</v>
      </c>
      <c r="P110" s="447">
        <v>80</v>
      </c>
      <c r="Q110" s="447">
        <v>141</v>
      </c>
      <c r="R110" s="436">
        <v>69</v>
      </c>
      <c r="S110" s="450">
        <v>134</v>
      </c>
      <c r="T110" s="439">
        <v>68</v>
      </c>
      <c r="U110" s="436">
        <v>129</v>
      </c>
      <c r="V110" s="439">
        <v>78</v>
      </c>
      <c r="W110" s="436">
        <v>137</v>
      </c>
      <c r="X110" s="438">
        <v>77</v>
      </c>
      <c r="Y110" s="438">
        <v>138</v>
      </c>
      <c r="Z110" s="436">
        <v>66</v>
      </c>
      <c r="AA110" s="436">
        <v>127</v>
      </c>
      <c r="AB110" s="439">
        <v>61</v>
      </c>
      <c r="AC110" s="436">
        <v>122</v>
      </c>
      <c r="AD110" s="440">
        <v>70</v>
      </c>
      <c r="AE110" s="454">
        <v>134</v>
      </c>
      <c r="AF110" s="460">
        <v>78</v>
      </c>
      <c r="AG110" s="461">
        <v>139</v>
      </c>
      <c r="AH110" s="442">
        <f t="shared" si="4"/>
        <v>8</v>
      </c>
      <c r="AI110" s="443">
        <f t="shared" si="5"/>
        <v>5</v>
      </c>
      <c r="AJ110" s="444">
        <f t="shared" si="6"/>
        <v>11.428571428571429</v>
      </c>
      <c r="AK110" s="445">
        <f t="shared" si="7"/>
        <v>3.7313432835820897</v>
      </c>
      <c r="AL110" s="462" t="s">
        <v>250</v>
      </c>
      <c r="AN110" s="392" t="s">
        <v>249</v>
      </c>
      <c r="AO110" s="398" t="s">
        <v>250</v>
      </c>
      <c r="AP110" s="394">
        <v>70</v>
      </c>
      <c r="AQ110" s="394">
        <v>134</v>
      </c>
      <c r="AR110" s="397"/>
    </row>
    <row r="111" spans="1:44" ht="15.75" customHeight="1" thickBot="1">
      <c r="A111" s="459">
        <v>217</v>
      </c>
      <c r="B111" s="447">
        <v>262</v>
      </c>
      <c r="C111" s="448">
        <v>410</v>
      </c>
      <c r="D111" s="447">
        <v>248</v>
      </c>
      <c r="E111" s="449">
        <v>392</v>
      </c>
      <c r="F111" s="447">
        <v>285</v>
      </c>
      <c r="G111" s="449">
        <v>451</v>
      </c>
      <c r="H111" s="447">
        <v>213</v>
      </c>
      <c r="I111" s="449">
        <v>343</v>
      </c>
      <c r="J111" s="447">
        <v>225</v>
      </c>
      <c r="K111" s="449">
        <v>359</v>
      </c>
      <c r="L111" s="447">
        <v>224</v>
      </c>
      <c r="M111" s="449">
        <v>348</v>
      </c>
      <c r="N111" s="447">
        <v>267</v>
      </c>
      <c r="O111" s="449">
        <v>382</v>
      </c>
      <c r="P111" s="447">
        <v>295</v>
      </c>
      <c r="Q111" s="447">
        <v>427</v>
      </c>
      <c r="R111" s="436">
        <v>339</v>
      </c>
      <c r="S111" s="450">
        <v>472</v>
      </c>
      <c r="T111" s="439">
        <v>396</v>
      </c>
      <c r="U111" s="436">
        <v>533</v>
      </c>
      <c r="V111" s="439">
        <v>377</v>
      </c>
      <c r="W111" s="436">
        <v>520</v>
      </c>
      <c r="X111" s="438">
        <v>378</v>
      </c>
      <c r="Y111" s="438">
        <v>511</v>
      </c>
      <c r="Z111" s="436">
        <v>419</v>
      </c>
      <c r="AA111" s="436">
        <v>560</v>
      </c>
      <c r="AB111" s="439">
        <v>399</v>
      </c>
      <c r="AC111" s="436">
        <v>559</v>
      </c>
      <c r="AD111" s="440">
        <v>396</v>
      </c>
      <c r="AE111" s="454">
        <v>557</v>
      </c>
      <c r="AF111" s="460">
        <v>390</v>
      </c>
      <c r="AG111" s="461">
        <v>553</v>
      </c>
      <c r="AH111" s="442">
        <f t="shared" si="4"/>
        <v>-6</v>
      </c>
      <c r="AI111" s="443">
        <f t="shared" si="5"/>
        <v>-4</v>
      </c>
      <c r="AJ111" s="444">
        <f t="shared" si="6"/>
        <v>-1.5151515151515151</v>
      </c>
      <c r="AK111" s="445">
        <f t="shared" si="7"/>
        <v>-0.71813285457809695</v>
      </c>
      <c r="AL111" s="462" t="s">
        <v>251</v>
      </c>
      <c r="AN111" s="392">
        <v>217</v>
      </c>
      <c r="AO111" s="398" t="s">
        <v>251</v>
      </c>
      <c r="AP111" s="394">
        <v>396</v>
      </c>
      <c r="AQ111" s="394">
        <v>557</v>
      </c>
      <c r="AR111" s="397"/>
    </row>
    <row r="112" spans="1:44" ht="15.75" hidden="1" customHeight="1" thickBot="1">
      <c r="A112" s="459" t="s">
        <v>252</v>
      </c>
      <c r="B112" s="447">
        <v>58</v>
      </c>
      <c r="C112" s="448">
        <v>104</v>
      </c>
      <c r="D112" s="447">
        <v>53</v>
      </c>
      <c r="E112" s="449">
        <v>102</v>
      </c>
      <c r="F112" s="447">
        <v>55</v>
      </c>
      <c r="G112" s="449">
        <v>105</v>
      </c>
      <c r="H112" s="447">
        <v>50</v>
      </c>
      <c r="I112" s="449">
        <v>102</v>
      </c>
      <c r="J112" s="447">
        <v>37</v>
      </c>
      <c r="K112" s="449">
        <v>77</v>
      </c>
      <c r="L112" s="447">
        <v>25</v>
      </c>
      <c r="M112" s="449">
        <v>65</v>
      </c>
      <c r="N112" s="447">
        <v>23</v>
      </c>
      <c r="O112" s="449">
        <v>59</v>
      </c>
      <c r="P112" s="447">
        <v>39</v>
      </c>
      <c r="Q112" s="447">
        <v>77</v>
      </c>
      <c r="R112" s="436">
        <v>53</v>
      </c>
      <c r="S112" s="450">
        <v>85</v>
      </c>
      <c r="T112" s="439">
        <v>65</v>
      </c>
      <c r="U112" s="436">
        <v>94</v>
      </c>
      <c r="V112" s="439">
        <v>59</v>
      </c>
      <c r="W112" s="436">
        <v>90</v>
      </c>
      <c r="X112" s="438">
        <v>55</v>
      </c>
      <c r="Y112" s="438">
        <v>75</v>
      </c>
      <c r="Z112" s="436">
        <v>60</v>
      </c>
      <c r="AA112" s="436">
        <v>81</v>
      </c>
      <c r="AB112" s="439">
        <v>44</v>
      </c>
      <c r="AC112" s="436">
        <v>66</v>
      </c>
      <c r="AD112" s="440">
        <v>39</v>
      </c>
      <c r="AE112" s="454">
        <v>59</v>
      </c>
      <c r="AF112" s="460">
        <v>30</v>
      </c>
      <c r="AG112" s="461">
        <v>46</v>
      </c>
      <c r="AH112" s="442">
        <f t="shared" si="4"/>
        <v>-9</v>
      </c>
      <c r="AI112" s="443">
        <f t="shared" si="5"/>
        <v>-13</v>
      </c>
      <c r="AJ112" s="444">
        <f t="shared" si="6"/>
        <v>-23.076923076923077</v>
      </c>
      <c r="AK112" s="445">
        <f t="shared" si="7"/>
        <v>-22.033898305084747</v>
      </c>
      <c r="AL112" s="462" t="s">
        <v>253</v>
      </c>
      <c r="AN112" s="392" t="s">
        <v>252</v>
      </c>
      <c r="AO112" s="398" t="s">
        <v>253</v>
      </c>
      <c r="AP112" s="394">
        <v>39</v>
      </c>
      <c r="AQ112" s="394">
        <v>59</v>
      </c>
      <c r="AR112" s="397"/>
    </row>
    <row r="113" spans="1:44" ht="15.75" hidden="1" customHeight="1" thickBot="1">
      <c r="A113" s="459" t="s">
        <v>254</v>
      </c>
      <c r="B113" s="447">
        <v>116</v>
      </c>
      <c r="C113" s="448">
        <v>156</v>
      </c>
      <c r="D113" s="447">
        <v>111</v>
      </c>
      <c r="E113" s="449">
        <v>145</v>
      </c>
      <c r="F113" s="447">
        <v>139</v>
      </c>
      <c r="G113" s="449">
        <v>197</v>
      </c>
      <c r="H113" s="447">
        <v>95</v>
      </c>
      <c r="I113" s="449">
        <v>133</v>
      </c>
      <c r="J113" s="447">
        <v>102</v>
      </c>
      <c r="K113" s="449">
        <v>139</v>
      </c>
      <c r="L113" s="447">
        <v>98</v>
      </c>
      <c r="M113" s="449">
        <v>130</v>
      </c>
      <c r="N113" s="447">
        <v>115</v>
      </c>
      <c r="O113" s="449">
        <v>141</v>
      </c>
      <c r="P113" s="447">
        <v>80</v>
      </c>
      <c r="Q113" s="447">
        <v>114</v>
      </c>
      <c r="R113" s="436">
        <v>102</v>
      </c>
      <c r="S113" s="450">
        <v>136</v>
      </c>
      <c r="T113" s="439">
        <v>110</v>
      </c>
      <c r="U113" s="436">
        <v>146</v>
      </c>
      <c r="V113" s="439">
        <v>126</v>
      </c>
      <c r="W113" s="436">
        <v>164</v>
      </c>
      <c r="X113" s="438">
        <v>140</v>
      </c>
      <c r="Y113" s="438">
        <v>178</v>
      </c>
      <c r="Z113" s="436">
        <v>155</v>
      </c>
      <c r="AA113" s="436">
        <v>197</v>
      </c>
      <c r="AB113" s="439">
        <v>185</v>
      </c>
      <c r="AC113" s="436">
        <v>237</v>
      </c>
      <c r="AD113" s="440">
        <v>197</v>
      </c>
      <c r="AE113" s="454">
        <v>254</v>
      </c>
      <c r="AF113" s="460">
        <v>194</v>
      </c>
      <c r="AG113" s="461">
        <v>253</v>
      </c>
      <c r="AH113" s="442">
        <f t="shared" si="4"/>
        <v>-3</v>
      </c>
      <c r="AI113" s="443">
        <f t="shared" si="5"/>
        <v>-1</v>
      </c>
      <c r="AJ113" s="444">
        <f t="shared" si="6"/>
        <v>-1.5228426395939085</v>
      </c>
      <c r="AK113" s="445">
        <f t="shared" si="7"/>
        <v>-0.39370078740157483</v>
      </c>
      <c r="AL113" s="462" t="s">
        <v>255</v>
      </c>
      <c r="AN113" s="392" t="s">
        <v>254</v>
      </c>
      <c r="AO113" s="398" t="s">
        <v>255</v>
      </c>
      <c r="AP113" s="394">
        <v>197</v>
      </c>
      <c r="AQ113" s="394">
        <v>254</v>
      </c>
      <c r="AR113" s="397"/>
    </row>
    <row r="114" spans="1:44" ht="15.75" hidden="1" customHeight="1" thickBot="1">
      <c r="A114" s="459" t="s">
        <v>256</v>
      </c>
      <c r="B114" s="447">
        <v>27</v>
      </c>
      <c r="C114" s="448">
        <v>40</v>
      </c>
      <c r="D114" s="447">
        <v>27</v>
      </c>
      <c r="E114" s="449">
        <v>41</v>
      </c>
      <c r="F114" s="447">
        <v>47</v>
      </c>
      <c r="G114" s="449">
        <v>55</v>
      </c>
      <c r="H114" s="447">
        <v>47</v>
      </c>
      <c r="I114" s="449">
        <v>56</v>
      </c>
      <c r="J114" s="447">
        <v>44</v>
      </c>
      <c r="K114" s="449">
        <v>54</v>
      </c>
      <c r="L114" s="447">
        <v>52</v>
      </c>
      <c r="M114" s="449">
        <v>68</v>
      </c>
      <c r="N114" s="447">
        <v>73</v>
      </c>
      <c r="O114" s="449">
        <v>91</v>
      </c>
      <c r="P114" s="447">
        <v>105</v>
      </c>
      <c r="Q114" s="447">
        <v>127</v>
      </c>
      <c r="R114" s="436">
        <v>111</v>
      </c>
      <c r="S114" s="450">
        <v>137</v>
      </c>
      <c r="T114" s="439">
        <v>133</v>
      </c>
      <c r="U114" s="436">
        <v>162</v>
      </c>
      <c r="V114" s="439">
        <v>118</v>
      </c>
      <c r="W114" s="436">
        <v>147</v>
      </c>
      <c r="X114" s="438">
        <v>109</v>
      </c>
      <c r="Y114" s="438">
        <v>140</v>
      </c>
      <c r="Z114" s="436">
        <v>106</v>
      </c>
      <c r="AA114" s="436">
        <v>139</v>
      </c>
      <c r="AB114" s="439">
        <v>91</v>
      </c>
      <c r="AC114" s="436">
        <v>131</v>
      </c>
      <c r="AD114" s="440">
        <v>83</v>
      </c>
      <c r="AE114" s="454">
        <v>124</v>
      </c>
      <c r="AF114" s="460">
        <v>92</v>
      </c>
      <c r="AG114" s="461">
        <v>137</v>
      </c>
      <c r="AH114" s="442">
        <f t="shared" si="4"/>
        <v>9</v>
      </c>
      <c r="AI114" s="443">
        <f t="shared" si="5"/>
        <v>13</v>
      </c>
      <c r="AJ114" s="444">
        <f t="shared" si="6"/>
        <v>10.843373493975903</v>
      </c>
      <c r="AK114" s="445">
        <f t="shared" si="7"/>
        <v>10.483870967741936</v>
      </c>
      <c r="AL114" s="462" t="s">
        <v>257</v>
      </c>
      <c r="AN114" s="392" t="s">
        <v>256</v>
      </c>
      <c r="AO114" s="398" t="s">
        <v>257</v>
      </c>
      <c r="AP114" s="394">
        <v>83</v>
      </c>
      <c r="AQ114" s="394">
        <v>124</v>
      </c>
      <c r="AR114" s="397"/>
    </row>
    <row r="115" spans="1:44" ht="15.75" hidden="1" customHeight="1" thickBot="1">
      <c r="A115" s="459" t="s">
        <v>258</v>
      </c>
      <c r="B115" s="447">
        <v>28</v>
      </c>
      <c r="C115" s="448">
        <v>45</v>
      </c>
      <c r="D115" s="447">
        <v>30</v>
      </c>
      <c r="E115" s="449">
        <v>46</v>
      </c>
      <c r="F115" s="447">
        <v>18</v>
      </c>
      <c r="G115" s="449">
        <v>33</v>
      </c>
      <c r="H115" s="447">
        <v>15</v>
      </c>
      <c r="I115" s="449">
        <v>33</v>
      </c>
      <c r="J115" s="447">
        <v>26</v>
      </c>
      <c r="K115" s="449">
        <v>52</v>
      </c>
      <c r="L115" s="447">
        <v>25</v>
      </c>
      <c r="M115" s="449">
        <v>42</v>
      </c>
      <c r="N115" s="447">
        <v>25</v>
      </c>
      <c r="O115" s="449">
        <v>41</v>
      </c>
      <c r="P115" s="447">
        <v>33</v>
      </c>
      <c r="Q115" s="447">
        <v>47</v>
      </c>
      <c r="R115" s="436">
        <v>36</v>
      </c>
      <c r="S115" s="450">
        <v>50</v>
      </c>
      <c r="T115" s="439">
        <v>41</v>
      </c>
      <c r="U115" s="436">
        <v>56</v>
      </c>
      <c r="V115" s="439">
        <v>31</v>
      </c>
      <c r="W115" s="436">
        <v>46</v>
      </c>
      <c r="X115" s="438">
        <v>24</v>
      </c>
      <c r="Y115" s="438">
        <v>40</v>
      </c>
      <c r="Z115" s="436">
        <v>34</v>
      </c>
      <c r="AA115" s="436">
        <v>52</v>
      </c>
      <c r="AB115" s="439">
        <v>27</v>
      </c>
      <c r="AC115" s="436">
        <v>45</v>
      </c>
      <c r="AD115" s="440">
        <v>30</v>
      </c>
      <c r="AE115" s="454">
        <v>47</v>
      </c>
      <c r="AF115" s="460">
        <v>38</v>
      </c>
      <c r="AG115" s="461">
        <v>56</v>
      </c>
      <c r="AH115" s="442">
        <f t="shared" si="4"/>
        <v>8</v>
      </c>
      <c r="AI115" s="443">
        <f t="shared" si="5"/>
        <v>9</v>
      </c>
      <c r="AJ115" s="444">
        <f t="shared" si="6"/>
        <v>26.666666666666668</v>
      </c>
      <c r="AK115" s="445">
        <f t="shared" si="7"/>
        <v>19.148936170212767</v>
      </c>
      <c r="AL115" s="462" t="s">
        <v>259</v>
      </c>
      <c r="AN115" s="392" t="s">
        <v>258</v>
      </c>
      <c r="AO115" s="398" t="s">
        <v>259</v>
      </c>
      <c r="AP115" s="394">
        <v>30</v>
      </c>
      <c r="AQ115" s="394">
        <v>47</v>
      </c>
      <c r="AR115" s="397"/>
    </row>
    <row r="116" spans="1:44" ht="15.75" hidden="1" customHeight="1" thickBot="1">
      <c r="A116" s="459" t="s">
        <v>260</v>
      </c>
      <c r="B116" s="447">
        <v>18</v>
      </c>
      <c r="C116" s="448">
        <v>35</v>
      </c>
      <c r="D116" s="447">
        <v>17</v>
      </c>
      <c r="E116" s="449">
        <v>35</v>
      </c>
      <c r="F116" s="447">
        <v>16</v>
      </c>
      <c r="G116" s="449">
        <v>35</v>
      </c>
      <c r="H116" s="447">
        <v>0</v>
      </c>
      <c r="I116" s="449">
        <v>0</v>
      </c>
      <c r="J116" s="447">
        <v>16</v>
      </c>
      <c r="K116" s="449">
        <v>37</v>
      </c>
      <c r="L116" s="447">
        <v>24</v>
      </c>
      <c r="M116" s="449">
        <v>43</v>
      </c>
      <c r="N116" s="447">
        <v>31</v>
      </c>
      <c r="O116" s="449">
        <v>50</v>
      </c>
      <c r="P116" s="447">
        <v>38</v>
      </c>
      <c r="Q116" s="447">
        <v>62</v>
      </c>
      <c r="R116" s="436">
        <v>37</v>
      </c>
      <c r="S116" s="450">
        <v>64</v>
      </c>
      <c r="T116" s="439">
        <v>47</v>
      </c>
      <c r="U116" s="436">
        <v>75</v>
      </c>
      <c r="V116" s="439">
        <v>43</v>
      </c>
      <c r="W116" s="436">
        <v>73</v>
      </c>
      <c r="X116" s="438">
        <v>50</v>
      </c>
      <c r="Y116" s="438">
        <v>78</v>
      </c>
      <c r="Z116" s="436">
        <v>64</v>
      </c>
      <c r="AA116" s="436">
        <v>91</v>
      </c>
      <c r="AB116" s="439">
        <v>52</v>
      </c>
      <c r="AC116" s="436">
        <v>80</v>
      </c>
      <c r="AD116" s="440">
        <v>47</v>
      </c>
      <c r="AE116" s="454">
        <v>73</v>
      </c>
      <c r="AF116" s="460">
        <v>36</v>
      </c>
      <c r="AG116" s="461">
        <v>61</v>
      </c>
      <c r="AH116" s="442">
        <f t="shared" si="4"/>
        <v>-11</v>
      </c>
      <c r="AI116" s="443">
        <f t="shared" si="5"/>
        <v>-12</v>
      </c>
      <c r="AJ116" s="444">
        <f t="shared" si="6"/>
        <v>-23.404255319148938</v>
      </c>
      <c r="AK116" s="445">
        <f t="shared" si="7"/>
        <v>-16.438356164383563</v>
      </c>
      <c r="AL116" s="462" t="s">
        <v>261</v>
      </c>
      <c r="AN116" s="392" t="s">
        <v>260</v>
      </c>
      <c r="AO116" s="398" t="s">
        <v>261</v>
      </c>
      <c r="AP116" s="394">
        <v>47</v>
      </c>
      <c r="AQ116" s="394">
        <v>73</v>
      </c>
      <c r="AR116" s="397"/>
    </row>
    <row r="117" spans="1:44" ht="15.75" customHeight="1" thickBot="1">
      <c r="A117" s="459">
        <v>218</v>
      </c>
      <c r="B117" s="447">
        <v>415</v>
      </c>
      <c r="C117" s="448">
        <v>641</v>
      </c>
      <c r="D117" s="447">
        <v>430</v>
      </c>
      <c r="E117" s="449">
        <v>661</v>
      </c>
      <c r="F117" s="447">
        <v>421</v>
      </c>
      <c r="G117" s="449">
        <v>666</v>
      </c>
      <c r="H117" s="447">
        <v>405</v>
      </c>
      <c r="I117" s="449">
        <v>638</v>
      </c>
      <c r="J117" s="447">
        <v>383</v>
      </c>
      <c r="K117" s="449">
        <v>628</v>
      </c>
      <c r="L117" s="447">
        <v>422</v>
      </c>
      <c r="M117" s="449">
        <v>651</v>
      </c>
      <c r="N117" s="447">
        <v>404</v>
      </c>
      <c r="O117" s="449">
        <v>643</v>
      </c>
      <c r="P117" s="447">
        <v>397</v>
      </c>
      <c r="Q117" s="447">
        <v>624</v>
      </c>
      <c r="R117" s="436">
        <v>424</v>
      </c>
      <c r="S117" s="450">
        <v>658</v>
      </c>
      <c r="T117" s="439">
        <v>456</v>
      </c>
      <c r="U117" s="436">
        <v>695</v>
      </c>
      <c r="V117" s="439">
        <v>498</v>
      </c>
      <c r="W117" s="436">
        <v>739</v>
      </c>
      <c r="X117" s="438">
        <v>547</v>
      </c>
      <c r="Y117" s="438">
        <v>805</v>
      </c>
      <c r="Z117" s="436">
        <v>574</v>
      </c>
      <c r="AA117" s="436">
        <v>833</v>
      </c>
      <c r="AB117" s="439">
        <v>562</v>
      </c>
      <c r="AC117" s="436">
        <v>823</v>
      </c>
      <c r="AD117" s="440">
        <v>629</v>
      </c>
      <c r="AE117" s="454">
        <v>895</v>
      </c>
      <c r="AF117" s="460">
        <v>594</v>
      </c>
      <c r="AG117" s="461">
        <v>878</v>
      </c>
      <c r="AH117" s="442">
        <f t="shared" si="4"/>
        <v>-35</v>
      </c>
      <c r="AI117" s="443">
        <f t="shared" si="5"/>
        <v>-17</v>
      </c>
      <c r="AJ117" s="444">
        <f t="shared" si="6"/>
        <v>-5.5643879173290935</v>
      </c>
      <c r="AK117" s="445">
        <f t="shared" si="7"/>
        <v>-1.8994413407821229</v>
      </c>
      <c r="AL117" s="462" t="s">
        <v>262</v>
      </c>
      <c r="AN117" s="392">
        <v>218</v>
      </c>
      <c r="AO117" s="398" t="s">
        <v>262</v>
      </c>
      <c r="AP117" s="394">
        <v>629</v>
      </c>
      <c r="AQ117" s="394">
        <v>895</v>
      </c>
      <c r="AR117" s="397"/>
    </row>
    <row r="118" spans="1:44" ht="15.75" hidden="1" customHeight="1" thickBot="1">
      <c r="A118" s="459" t="s">
        <v>263</v>
      </c>
      <c r="B118" s="447">
        <v>81</v>
      </c>
      <c r="C118" s="448">
        <v>102</v>
      </c>
      <c r="D118" s="447">
        <v>61</v>
      </c>
      <c r="E118" s="449">
        <v>83</v>
      </c>
      <c r="F118" s="447">
        <v>62</v>
      </c>
      <c r="G118" s="449">
        <v>83</v>
      </c>
      <c r="H118" s="447">
        <v>49</v>
      </c>
      <c r="I118" s="449">
        <v>71</v>
      </c>
      <c r="J118" s="447">
        <v>44</v>
      </c>
      <c r="K118" s="449">
        <v>65</v>
      </c>
      <c r="L118" s="447">
        <v>50</v>
      </c>
      <c r="M118" s="449">
        <v>69</v>
      </c>
      <c r="N118" s="447">
        <v>48</v>
      </c>
      <c r="O118" s="449">
        <v>68</v>
      </c>
      <c r="P118" s="447">
        <v>40</v>
      </c>
      <c r="Q118" s="447">
        <v>64</v>
      </c>
      <c r="R118" s="436">
        <v>50</v>
      </c>
      <c r="S118" s="450">
        <v>74</v>
      </c>
      <c r="T118" s="439">
        <v>62</v>
      </c>
      <c r="U118" s="436">
        <v>88</v>
      </c>
      <c r="V118" s="439">
        <v>64</v>
      </c>
      <c r="W118" s="436">
        <v>91</v>
      </c>
      <c r="X118" s="438">
        <v>59</v>
      </c>
      <c r="Y118" s="438">
        <v>88</v>
      </c>
      <c r="Z118" s="436">
        <v>72</v>
      </c>
      <c r="AA118" s="436">
        <v>98</v>
      </c>
      <c r="AB118" s="439">
        <v>73</v>
      </c>
      <c r="AC118" s="436">
        <v>98</v>
      </c>
      <c r="AD118" s="440">
        <v>93</v>
      </c>
      <c r="AE118" s="454">
        <v>115</v>
      </c>
      <c r="AF118" s="460">
        <v>88</v>
      </c>
      <c r="AG118" s="461">
        <v>115</v>
      </c>
      <c r="AH118" s="442">
        <f t="shared" si="4"/>
        <v>-5</v>
      </c>
      <c r="AI118" s="443">
        <f t="shared" si="5"/>
        <v>0</v>
      </c>
      <c r="AJ118" s="444">
        <f t="shared" si="6"/>
        <v>-5.376344086021505</v>
      </c>
      <c r="AK118" s="445">
        <f t="shared" si="7"/>
        <v>0</v>
      </c>
      <c r="AL118" s="462" t="s">
        <v>264</v>
      </c>
      <c r="AN118" s="392" t="s">
        <v>263</v>
      </c>
      <c r="AO118" s="398" t="s">
        <v>264</v>
      </c>
      <c r="AP118" s="394">
        <v>93</v>
      </c>
      <c r="AQ118" s="394">
        <v>115</v>
      </c>
      <c r="AR118" s="397"/>
    </row>
    <row r="119" spans="1:44" ht="15.75" hidden="1" customHeight="1" thickBot="1">
      <c r="A119" s="459" t="s">
        <v>265</v>
      </c>
      <c r="B119" s="447">
        <v>55</v>
      </c>
      <c r="C119" s="448">
        <v>78</v>
      </c>
      <c r="D119" s="447">
        <v>52</v>
      </c>
      <c r="E119" s="449">
        <v>80</v>
      </c>
      <c r="F119" s="447">
        <v>58</v>
      </c>
      <c r="G119" s="449">
        <v>91</v>
      </c>
      <c r="H119" s="447">
        <v>55</v>
      </c>
      <c r="I119" s="449">
        <v>92</v>
      </c>
      <c r="J119" s="447">
        <v>61</v>
      </c>
      <c r="K119" s="449">
        <v>97</v>
      </c>
      <c r="L119" s="447">
        <v>73</v>
      </c>
      <c r="M119" s="449">
        <v>102</v>
      </c>
      <c r="N119" s="447">
        <v>70</v>
      </c>
      <c r="O119" s="449">
        <v>98</v>
      </c>
      <c r="P119" s="447">
        <v>62</v>
      </c>
      <c r="Q119" s="447">
        <v>89</v>
      </c>
      <c r="R119" s="436">
        <v>65</v>
      </c>
      <c r="S119" s="450">
        <v>93</v>
      </c>
      <c r="T119" s="439">
        <v>73</v>
      </c>
      <c r="U119" s="436">
        <v>101</v>
      </c>
      <c r="V119" s="439">
        <v>69</v>
      </c>
      <c r="W119" s="436">
        <v>97</v>
      </c>
      <c r="X119" s="438">
        <v>92</v>
      </c>
      <c r="Y119" s="438">
        <v>129</v>
      </c>
      <c r="Z119" s="436">
        <v>85</v>
      </c>
      <c r="AA119" s="436">
        <v>119</v>
      </c>
      <c r="AB119" s="439">
        <v>69</v>
      </c>
      <c r="AC119" s="436">
        <v>95</v>
      </c>
      <c r="AD119" s="440">
        <v>71</v>
      </c>
      <c r="AE119" s="454">
        <v>99</v>
      </c>
      <c r="AF119" s="460">
        <v>60</v>
      </c>
      <c r="AG119" s="461">
        <v>90</v>
      </c>
      <c r="AH119" s="442">
        <f t="shared" si="4"/>
        <v>-11</v>
      </c>
      <c r="AI119" s="443">
        <f t="shared" si="5"/>
        <v>-9</v>
      </c>
      <c r="AJ119" s="444">
        <f t="shared" si="6"/>
        <v>-15.492957746478874</v>
      </c>
      <c r="AK119" s="445">
        <f t="shared" si="7"/>
        <v>-9.0909090909090917</v>
      </c>
      <c r="AL119" s="462" t="s">
        <v>266</v>
      </c>
      <c r="AN119" s="392" t="s">
        <v>265</v>
      </c>
      <c r="AO119" s="398" t="s">
        <v>266</v>
      </c>
      <c r="AP119" s="394">
        <v>71</v>
      </c>
      <c r="AQ119" s="394">
        <v>99</v>
      </c>
      <c r="AR119" s="397"/>
    </row>
    <row r="120" spans="1:44" ht="15.75" hidden="1" customHeight="1" thickBot="1">
      <c r="A120" s="459" t="s">
        <v>267</v>
      </c>
      <c r="B120" s="447">
        <v>47</v>
      </c>
      <c r="C120" s="448">
        <v>71</v>
      </c>
      <c r="D120" s="447">
        <v>59</v>
      </c>
      <c r="E120" s="449">
        <v>80</v>
      </c>
      <c r="F120" s="447">
        <v>68</v>
      </c>
      <c r="G120" s="449">
        <v>91</v>
      </c>
      <c r="H120" s="447">
        <v>79</v>
      </c>
      <c r="I120" s="449">
        <v>102</v>
      </c>
      <c r="J120" s="447">
        <v>78</v>
      </c>
      <c r="K120" s="449">
        <v>103</v>
      </c>
      <c r="L120" s="447">
        <v>82</v>
      </c>
      <c r="M120" s="449">
        <v>108</v>
      </c>
      <c r="N120" s="447">
        <v>64</v>
      </c>
      <c r="O120" s="449">
        <v>89</v>
      </c>
      <c r="P120" s="447">
        <v>91</v>
      </c>
      <c r="Q120" s="447">
        <v>117</v>
      </c>
      <c r="R120" s="436">
        <v>89</v>
      </c>
      <c r="S120" s="450">
        <v>116</v>
      </c>
      <c r="T120" s="439">
        <v>109</v>
      </c>
      <c r="U120" s="436">
        <v>137</v>
      </c>
      <c r="V120" s="439">
        <v>129</v>
      </c>
      <c r="W120" s="436">
        <v>160</v>
      </c>
      <c r="X120" s="438">
        <v>136</v>
      </c>
      <c r="Y120" s="438">
        <v>168</v>
      </c>
      <c r="Z120" s="436">
        <v>133</v>
      </c>
      <c r="AA120" s="436">
        <v>166</v>
      </c>
      <c r="AB120" s="439">
        <v>132</v>
      </c>
      <c r="AC120" s="436">
        <v>167</v>
      </c>
      <c r="AD120" s="440">
        <v>146</v>
      </c>
      <c r="AE120" s="454">
        <v>178</v>
      </c>
      <c r="AF120" s="460">
        <v>128</v>
      </c>
      <c r="AG120" s="461">
        <v>161</v>
      </c>
      <c r="AH120" s="442">
        <f t="shared" si="4"/>
        <v>-18</v>
      </c>
      <c r="AI120" s="443">
        <f t="shared" si="5"/>
        <v>-17</v>
      </c>
      <c r="AJ120" s="444">
        <f t="shared" si="6"/>
        <v>-12.328767123287671</v>
      </c>
      <c r="AK120" s="445">
        <f t="shared" si="7"/>
        <v>-9.5505617977528097</v>
      </c>
      <c r="AL120" s="462" t="s">
        <v>268</v>
      </c>
      <c r="AN120" s="392" t="s">
        <v>267</v>
      </c>
      <c r="AO120" s="398" t="s">
        <v>268</v>
      </c>
      <c r="AP120" s="394">
        <v>146</v>
      </c>
      <c r="AQ120" s="394">
        <v>178</v>
      </c>
      <c r="AR120" s="397"/>
    </row>
    <row r="121" spans="1:44" ht="15.75" hidden="1" customHeight="1" thickBot="1">
      <c r="A121" s="459" t="s">
        <v>269</v>
      </c>
      <c r="B121" s="447">
        <v>73</v>
      </c>
      <c r="C121" s="448">
        <v>114</v>
      </c>
      <c r="D121" s="447">
        <v>75</v>
      </c>
      <c r="E121" s="449">
        <v>116</v>
      </c>
      <c r="F121" s="447">
        <v>72</v>
      </c>
      <c r="G121" s="449">
        <v>111</v>
      </c>
      <c r="H121" s="447">
        <v>72</v>
      </c>
      <c r="I121" s="449">
        <v>110</v>
      </c>
      <c r="J121" s="447">
        <v>62</v>
      </c>
      <c r="K121" s="449">
        <v>105</v>
      </c>
      <c r="L121" s="447">
        <v>69</v>
      </c>
      <c r="M121" s="449">
        <v>111</v>
      </c>
      <c r="N121" s="447">
        <v>73</v>
      </c>
      <c r="O121" s="449">
        <v>120</v>
      </c>
      <c r="P121" s="447">
        <v>60</v>
      </c>
      <c r="Q121" s="447">
        <v>106</v>
      </c>
      <c r="R121" s="436">
        <v>66</v>
      </c>
      <c r="S121" s="450">
        <v>112</v>
      </c>
      <c r="T121" s="439">
        <v>62</v>
      </c>
      <c r="U121" s="436">
        <v>107</v>
      </c>
      <c r="V121" s="439">
        <v>62</v>
      </c>
      <c r="W121" s="436">
        <v>106</v>
      </c>
      <c r="X121" s="438">
        <v>79</v>
      </c>
      <c r="Y121" s="438">
        <v>123</v>
      </c>
      <c r="Z121" s="436">
        <v>91</v>
      </c>
      <c r="AA121" s="436">
        <v>135</v>
      </c>
      <c r="AB121" s="439">
        <v>98</v>
      </c>
      <c r="AC121" s="436">
        <v>151</v>
      </c>
      <c r="AD121" s="440">
        <v>125</v>
      </c>
      <c r="AE121" s="454">
        <v>182</v>
      </c>
      <c r="AF121" s="460">
        <v>128</v>
      </c>
      <c r="AG121" s="461">
        <v>189</v>
      </c>
      <c r="AH121" s="442">
        <f t="shared" si="4"/>
        <v>3</v>
      </c>
      <c r="AI121" s="443">
        <f t="shared" si="5"/>
        <v>7</v>
      </c>
      <c r="AJ121" s="444">
        <f t="shared" si="6"/>
        <v>2.4</v>
      </c>
      <c r="AK121" s="445">
        <f t="shared" si="7"/>
        <v>3.8461538461538463</v>
      </c>
      <c r="AL121" s="462" t="s">
        <v>270</v>
      </c>
      <c r="AN121" s="392" t="s">
        <v>269</v>
      </c>
      <c r="AO121" s="398" t="s">
        <v>270</v>
      </c>
      <c r="AP121" s="394">
        <v>125</v>
      </c>
      <c r="AQ121" s="394">
        <v>182</v>
      </c>
      <c r="AR121" s="397"/>
    </row>
    <row r="122" spans="1:44" ht="15.75" hidden="1" customHeight="1" thickBot="1">
      <c r="A122" s="459" t="s">
        <v>271</v>
      </c>
      <c r="B122" s="447">
        <v>58</v>
      </c>
      <c r="C122" s="448">
        <v>113</v>
      </c>
      <c r="D122" s="447">
        <v>75</v>
      </c>
      <c r="E122" s="449">
        <v>132</v>
      </c>
      <c r="F122" s="447">
        <v>67</v>
      </c>
      <c r="G122" s="449">
        <v>126</v>
      </c>
      <c r="H122" s="447">
        <v>62</v>
      </c>
      <c r="I122" s="449">
        <v>113</v>
      </c>
      <c r="J122" s="447">
        <v>59</v>
      </c>
      <c r="K122" s="449">
        <v>112</v>
      </c>
      <c r="L122" s="447">
        <v>64</v>
      </c>
      <c r="M122" s="449">
        <v>117</v>
      </c>
      <c r="N122" s="447">
        <v>69</v>
      </c>
      <c r="O122" s="449">
        <v>120</v>
      </c>
      <c r="P122" s="447">
        <v>69</v>
      </c>
      <c r="Q122" s="447">
        <v>113</v>
      </c>
      <c r="R122" s="436">
        <v>72</v>
      </c>
      <c r="S122" s="450">
        <v>120</v>
      </c>
      <c r="T122" s="439">
        <v>64</v>
      </c>
      <c r="U122" s="436">
        <v>116</v>
      </c>
      <c r="V122" s="439">
        <v>79</v>
      </c>
      <c r="W122" s="436">
        <v>129</v>
      </c>
      <c r="X122" s="438">
        <v>70</v>
      </c>
      <c r="Y122" s="438">
        <v>123</v>
      </c>
      <c r="Z122" s="436">
        <v>88</v>
      </c>
      <c r="AA122" s="436">
        <v>142</v>
      </c>
      <c r="AB122" s="439">
        <v>82</v>
      </c>
      <c r="AC122" s="436">
        <v>134</v>
      </c>
      <c r="AD122" s="440">
        <v>91</v>
      </c>
      <c r="AE122" s="454">
        <v>145</v>
      </c>
      <c r="AF122" s="460">
        <v>92</v>
      </c>
      <c r="AG122" s="461">
        <v>149</v>
      </c>
      <c r="AH122" s="442">
        <f t="shared" si="4"/>
        <v>1</v>
      </c>
      <c r="AI122" s="443">
        <f t="shared" si="5"/>
        <v>4</v>
      </c>
      <c r="AJ122" s="444">
        <f t="shared" si="6"/>
        <v>1.098901098901099</v>
      </c>
      <c r="AK122" s="445">
        <f t="shared" si="7"/>
        <v>2.7586206896551726</v>
      </c>
      <c r="AL122" s="462" t="s">
        <v>272</v>
      </c>
      <c r="AN122" s="392" t="s">
        <v>271</v>
      </c>
      <c r="AO122" s="398" t="s">
        <v>272</v>
      </c>
      <c r="AP122" s="394">
        <v>91</v>
      </c>
      <c r="AQ122" s="394">
        <v>145</v>
      </c>
      <c r="AR122" s="397"/>
    </row>
    <row r="123" spans="1:44" ht="15.75" hidden="1" customHeight="1" thickBot="1">
      <c r="A123" s="459" t="s">
        <v>273</v>
      </c>
      <c r="B123" s="447">
        <v>28</v>
      </c>
      <c r="C123" s="448">
        <v>54</v>
      </c>
      <c r="D123" s="447">
        <v>26</v>
      </c>
      <c r="E123" s="449">
        <v>51</v>
      </c>
      <c r="F123" s="447">
        <v>29</v>
      </c>
      <c r="G123" s="449">
        <v>59</v>
      </c>
      <c r="H123" s="447">
        <v>29</v>
      </c>
      <c r="I123" s="449">
        <v>55</v>
      </c>
      <c r="J123" s="447">
        <v>20</v>
      </c>
      <c r="K123" s="449">
        <v>45</v>
      </c>
      <c r="L123" s="447">
        <v>22</v>
      </c>
      <c r="M123" s="449">
        <v>41</v>
      </c>
      <c r="N123" s="447">
        <v>22</v>
      </c>
      <c r="O123" s="449">
        <v>41</v>
      </c>
      <c r="P123" s="447">
        <v>20</v>
      </c>
      <c r="Q123" s="447">
        <v>35</v>
      </c>
      <c r="R123" s="436">
        <v>21</v>
      </c>
      <c r="S123" s="450">
        <v>36</v>
      </c>
      <c r="T123" s="439">
        <v>21</v>
      </c>
      <c r="U123" s="436">
        <v>37</v>
      </c>
      <c r="V123" s="439">
        <v>20</v>
      </c>
      <c r="W123" s="436">
        <v>36</v>
      </c>
      <c r="X123" s="438">
        <v>26</v>
      </c>
      <c r="Y123" s="438">
        <v>40</v>
      </c>
      <c r="Z123" s="436">
        <v>24</v>
      </c>
      <c r="AA123" s="436">
        <v>38</v>
      </c>
      <c r="AB123" s="439">
        <v>22</v>
      </c>
      <c r="AC123" s="436">
        <v>36</v>
      </c>
      <c r="AD123" s="440">
        <v>24</v>
      </c>
      <c r="AE123" s="454">
        <v>36</v>
      </c>
      <c r="AF123" s="460">
        <v>24</v>
      </c>
      <c r="AG123" s="461">
        <v>36</v>
      </c>
      <c r="AH123" s="442">
        <f t="shared" si="4"/>
        <v>0</v>
      </c>
      <c r="AI123" s="443">
        <f t="shared" si="5"/>
        <v>0</v>
      </c>
      <c r="AJ123" s="444">
        <f t="shared" si="6"/>
        <v>0</v>
      </c>
      <c r="AK123" s="445">
        <f t="shared" si="7"/>
        <v>0</v>
      </c>
      <c r="AL123" s="462" t="s">
        <v>274</v>
      </c>
      <c r="AN123" s="392" t="s">
        <v>273</v>
      </c>
      <c r="AO123" s="398" t="s">
        <v>274</v>
      </c>
      <c r="AP123" s="394">
        <v>24</v>
      </c>
      <c r="AQ123" s="394">
        <v>36</v>
      </c>
      <c r="AR123" s="397"/>
    </row>
    <row r="124" spans="1:44" ht="15.75" hidden="1" customHeight="1" thickBot="1">
      <c r="A124" s="459" t="s">
        <v>275</v>
      </c>
      <c r="B124" s="447">
        <v>73</v>
      </c>
      <c r="C124" s="448">
        <v>109</v>
      </c>
      <c r="D124" s="447">
        <v>82</v>
      </c>
      <c r="E124" s="449">
        <v>119</v>
      </c>
      <c r="F124" s="447">
        <v>65</v>
      </c>
      <c r="G124" s="449">
        <v>105</v>
      </c>
      <c r="H124" s="447">
        <v>59</v>
      </c>
      <c r="I124" s="449">
        <v>95</v>
      </c>
      <c r="J124" s="447">
        <v>59</v>
      </c>
      <c r="K124" s="449">
        <v>101</v>
      </c>
      <c r="L124" s="447">
        <v>62</v>
      </c>
      <c r="M124" s="449">
        <v>103</v>
      </c>
      <c r="N124" s="447">
        <v>58</v>
      </c>
      <c r="O124" s="449">
        <v>107</v>
      </c>
      <c r="P124" s="447">
        <v>55</v>
      </c>
      <c r="Q124" s="447">
        <v>100</v>
      </c>
      <c r="R124" s="436">
        <v>61</v>
      </c>
      <c r="S124" s="450">
        <v>107</v>
      </c>
      <c r="T124" s="439">
        <v>65</v>
      </c>
      <c r="U124" s="436">
        <v>109</v>
      </c>
      <c r="V124" s="439">
        <v>75</v>
      </c>
      <c r="W124" s="436">
        <v>120</v>
      </c>
      <c r="X124" s="438">
        <v>85</v>
      </c>
      <c r="Y124" s="438">
        <v>134</v>
      </c>
      <c r="Z124" s="436">
        <v>81</v>
      </c>
      <c r="AA124" s="436">
        <v>135</v>
      </c>
      <c r="AB124" s="439">
        <v>86</v>
      </c>
      <c r="AC124" s="436">
        <v>142</v>
      </c>
      <c r="AD124" s="440">
        <v>79</v>
      </c>
      <c r="AE124" s="454">
        <v>140</v>
      </c>
      <c r="AF124" s="460">
        <v>74</v>
      </c>
      <c r="AG124" s="461">
        <v>138</v>
      </c>
      <c r="AH124" s="442">
        <f t="shared" si="4"/>
        <v>-5</v>
      </c>
      <c r="AI124" s="443">
        <f t="shared" si="5"/>
        <v>-2</v>
      </c>
      <c r="AJ124" s="444">
        <f t="shared" si="6"/>
        <v>-6.3291139240506329</v>
      </c>
      <c r="AK124" s="445">
        <f t="shared" si="7"/>
        <v>-1.4285714285714286</v>
      </c>
      <c r="AL124" s="462" t="s">
        <v>276</v>
      </c>
      <c r="AN124" s="392" t="s">
        <v>275</v>
      </c>
      <c r="AO124" s="398" t="s">
        <v>276</v>
      </c>
      <c r="AP124" s="394">
        <v>79</v>
      </c>
      <c r="AQ124" s="394">
        <v>140</v>
      </c>
      <c r="AR124" s="397"/>
    </row>
    <row r="125" spans="1:44" ht="15.75" customHeight="1" thickBot="1">
      <c r="A125" s="459">
        <v>219</v>
      </c>
      <c r="B125" s="447">
        <v>394</v>
      </c>
      <c r="C125" s="448">
        <v>657</v>
      </c>
      <c r="D125" s="447">
        <v>503</v>
      </c>
      <c r="E125" s="449">
        <v>811</v>
      </c>
      <c r="F125" s="447">
        <v>484</v>
      </c>
      <c r="G125" s="449">
        <v>808</v>
      </c>
      <c r="H125" s="447">
        <v>523</v>
      </c>
      <c r="I125" s="449">
        <v>833</v>
      </c>
      <c r="J125" s="447">
        <v>532</v>
      </c>
      <c r="K125" s="449">
        <v>845</v>
      </c>
      <c r="L125" s="447">
        <v>568</v>
      </c>
      <c r="M125" s="449">
        <v>862</v>
      </c>
      <c r="N125" s="447">
        <v>571</v>
      </c>
      <c r="O125" s="449">
        <v>854</v>
      </c>
      <c r="P125" s="447">
        <v>699</v>
      </c>
      <c r="Q125" s="447">
        <v>1000</v>
      </c>
      <c r="R125" s="436">
        <v>789</v>
      </c>
      <c r="S125" s="450">
        <v>1091</v>
      </c>
      <c r="T125" s="439">
        <v>810</v>
      </c>
      <c r="U125" s="436">
        <v>1116</v>
      </c>
      <c r="V125" s="439">
        <v>874</v>
      </c>
      <c r="W125" s="436">
        <v>1196</v>
      </c>
      <c r="X125" s="438">
        <v>999</v>
      </c>
      <c r="Y125" s="438">
        <v>1348</v>
      </c>
      <c r="Z125" s="436">
        <v>1084</v>
      </c>
      <c r="AA125" s="436">
        <v>1462</v>
      </c>
      <c r="AB125" s="439">
        <v>1142</v>
      </c>
      <c r="AC125" s="436">
        <v>1563</v>
      </c>
      <c r="AD125" s="440">
        <v>1163</v>
      </c>
      <c r="AE125" s="454">
        <v>1621</v>
      </c>
      <c r="AF125" s="460">
        <v>1191</v>
      </c>
      <c r="AG125" s="461">
        <v>1674</v>
      </c>
      <c r="AH125" s="442">
        <f t="shared" si="4"/>
        <v>28</v>
      </c>
      <c r="AI125" s="443">
        <f t="shared" si="5"/>
        <v>53</v>
      </c>
      <c r="AJ125" s="444">
        <f t="shared" si="6"/>
        <v>2.407566638005159</v>
      </c>
      <c r="AK125" s="445">
        <f t="shared" si="7"/>
        <v>3.2695866748920421</v>
      </c>
      <c r="AL125" s="462" t="s">
        <v>277</v>
      </c>
      <c r="AN125" s="392">
        <v>219</v>
      </c>
      <c r="AO125" s="398" t="s">
        <v>277</v>
      </c>
      <c r="AP125" s="394">
        <v>1163</v>
      </c>
      <c r="AQ125" s="394">
        <v>1621</v>
      </c>
      <c r="AR125" s="397"/>
    </row>
    <row r="126" spans="1:44" ht="15.75" hidden="1" customHeight="1" thickBot="1">
      <c r="A126" s="459" t="s">
        <v>278</v>
      </c>
      <c r="B126" s="447">
        <v>22</v>
      </c>
      <c r="C126" s="448">
        <v>39</v>
      </c>
      <c r="D126" s="447">
        <v>39</v>
      </c>
      <c r="E126" s="449">
        <v>70</v>
      </c>
      <c r="F126" s="447">
        <v>46</v>
      </c>
      <c r="G126" s="449">
        <v>76</v>
      </c>
      <c r="H126" s="447">
        <v>32</v>
      </c>
      <c r="I126" s="449">
        <v>54</v>
      </c>
      <c r="J126" s="447">
        <v>34</v>
      </c>
      <c r="K126" s="449">
        <v>56</v>
      </c>
      <c r="L126" s="447">
        <v>26</v>
      </c>
      <c r="M126" s="449">
        <v>51</v>
      </c>
      <c r="N126" s="447">
        <v>12</v>
      </c>
      <c r="O126" s="449">
        <v>37</v>
      </c>
      <c r="P126" s="447">
        <v>40</v>
      </c>
      <c r="Q126" s="447">
        <v>59</v>
      </c>
      <c r="R126" s="436">
        <v>57</v>
      </c>
      <c r="S126" s="450">
        <v>73</v>
      </c>
      <c r="T126" s="439">
        <v>53</v>
      </c>
      <c r="U126" s="436">
        <v>71</v>
      </c>
      <c r="V126" s="439">
        <v>68</v>
      </c>
      <c r="W126" s="436">
        <v>86</v>
      </c>
      <c r="X126" s="438">
        <v>79</v>
      </c>
      <c r="Y126" s="438">
        <v>98</v>
      </c>
      <c r="Z126" s="436">
        <v>85</v>
      </c>
      <c r="AA126" s="436">
        <v>104</v>
      </c>
      <c r="AB126" s="439">
        <v>81</v>
      </c>
      <c r="AC126" s="436">
        <v>105</v>
      </c>
      <c r="AD126" s="440">
        <v>78</v>
      </c>
      <c r="AE126" s="454">
        <v>106</v>
      </c>
      <c r="AF126" s="460">
        <v>81</v>
      </c>
      <c r="AG126" s="461">
        <v>113</v>
      </c>
      <c r="AH126" s="442">
        <f t="shared" si="4"/>
        <v>3</v>
      </c>
      <c r="AI126" s="443">
        <f t="shared" si="5"/>
        <v>7</v>
      </c>
      <c r="AJ126" s="444">
        <f t="shared" si="6"/>
        <v>3.8461538461538463</v>
      </c>
      <c r="AK126" s="445">
        <f t="shared" si="7"/>
        <v>6.6037735849056602</v>
      </c>
      <c r="AL126" s="462" t="s">
        <v>279</v>
      </c>
      <c r="AN126" s="392" t="s">
        <v>278</v>
      </c>
      <c r="AO126" s="398" t="s">
        <v>279</v>
      </c>
      <c r="AP126" s="394">
        <v>78</v>
      </c>
      <c r="AQ126" s="394">
        <v>106</v>
      </c>
      <c r="AR126" s="397"/>
    </row>
    <row r="127" spans="1:44" ht="15.75" hidden="1" customHeight="1" thickBot="1">
      <c r="A127" s="459" t="s">
        <v>280</v>
      </c>
      <c r="B127" s="447">
        <v>36</v>
      </c>
      <c r="C127" s="448">
        <v>59</v>
      </c>
      <c r="D127" s="447">
        <v>33</v>
      </c>
      <c r="E127" s="449">
        <v>59</v>
      </c>
      <c r="F127" s="447">
        <v>40</v>
      </c>
      <c r="G127" s="449">
        <v>65</v>
      </c>
      <c r="H127" s="447">
        <v>41</v>
      </c>
      <c r="I127" s="449">
        <v>63</v>
      </c>
      <c r="J127" s="447">
        <v>32</v>
      </c>
      <c r="K127" s="449">
        <v>52</v>
      </c>
      <c r="L127" s="447">
        <v>31</v>
      </c>
      <c r="M127" s="449">
        <v>51</v>
      </c>
      <c r="N127" s="447">
        <v>46</v>
      </c>
      <c r="O127" s="449">
        <v>65</v>
      </c>
      <c r="P127" s="447">
        <v>69</v>
      </c>
      <c r="Q127" s="447">
        <v>92</v>
      </c>
      <c r="R127" s="436">
        <v>53</v>
      </c>
      <c r="S127" s="450">
        <v>81</v>
      </c>
      <c r="T127" s="439">
        <v>69</v>
      </c>
      <c r="U127" s="436">
        <v>95</v>
      </c>
      <c r="V127" s="439">
        <v>68</v>
      </c>
      <c r="W127" s="436">
        <v>92</v>
      </c>
      <c r="X127" s="438">
        <v>67</v>
      </c>
      <c r="Y127" s="438">
        <v>95</v>
      </c>
      <c r="Z127" s="436">
        <v>90</v>
      </c>
      <c r="AA127" s="436">
        <v>118</v>
      </c>
      <c r="AB127" s="439">
        <v>95</v>
      </c>
      <c r="AC127" s="436">
        <v>124</v>
      </c>
      <c r="AD127" s="440">
        <v>80</v>
      </c>
      <c r="AE127" s="454">
        <v>113</v>
      </c>
      <c r="AF127" s="460">
        <v>107</v>
      </c>
      <c r="AG127" s="461">
        <v>142</v>
      </c>
      <c r="AH127" s="442">
        <f t="shared" si="4"/>
        <v>27</v>
      </c>
      <c r="AI127" s="443">
        <f t="shared" si="5"/>
        <v>29</v>
      </c>
      <c r="AJ127" s="444">
        <f t="shared" si="6"/>
        <v>33.75</v>
      </c>
      <c r="AK127" s="445">
        <f t="shared" si="7"/>
        <v>25.663716814159294</v>
      </c>
      <c r="AL127" s="462" t="s">
        <v>281</v>
      </c>
      <c r="AN127" s="392" t="s">
        <v>280</v>
      </c>
      <c r="AO127" s="398" t="s">
        <v>281</v>
      </c>
      <c r="AP127" s="394">
        <v>80</v>
      </c>
      <c r="AQ127" s="394">
        <v>113</v>
      </c>
      <c r="AR127" s="397"/>
    </row>
    <row r="128" spans="1:44" ht="15.75" hidden="1" customHeight="1" thickBot="1">
      <c r="A128" s="459" t="s">
        <v>282</v>
      </c>
      <c r="B128" s="447">
        <v>40</v>
      </c>
      <c r="C128" s="448">
        <v>72</v>
      </c>
      <c r="D128" s="447">
        <v>30</v>
      </c>
      <c r="E128" s="449">
        <v>68</v>
      </c>
      <c r="F128" s="447">
        <v>31</v>
      </c>
      <c r="G128" s="449">
        <v>67</v>
      </c>
      <c r="H128" s="447">
        <v>29</v>
      </c>
      <c r="I128" s="449">
        <v>64</v>
      </c>
      <c r="J128" s="447">
        <v>36</v>
      </c>
      <c r="K128" s="449">
        <v>72</v>
      </c>
      <c r="L128" s="447">
        <v>41</v>
      </c>
      <c r="M128" s="449">
        <v>77</v>
      </c>
      <c r="N128" s="447">
        <v>52</v>
      </c>
      <c r="O128" s="449">
        <v>88</v>
      </c>
      <c r="P128" s="447">
        <v>81</v>
      </c>
      <c r="Q128" s="447">
        <v>121</v>
      </c>
      <c r="R128" s="436">
        <v>90</v>
      </c>
      <c r="S128" s="450">
        <v>131</v>
      </c>
      <c r="T128" s="439">
        <v>82</v>
      </c>
      <c r="U128" s="436">
        <v>123</v>
      </c>
      <c r="V128" s="439">
        <v>88</v>
      </c>
      <c r="W128" s="436">
        <v>130</v>
      </c>
      <c r="X128" s="438">
        <v>97</v>
      </c>
      <c r="Y128" s="438">
        <v>134</v>
      </c>
      <c r="Z128" s="436">
        <v>100</v>
      </c>
      <c r="AA128" s="436">
        <v>138</v>
      </c>
      <c r="AB128" s="439">
        <v>108</v>
      </c>
      <c r="AC128" s="436">
        <v>150</v>
      </c>
      <c r="AD128" s="440">
        <v>103</v>
      </c>
      <c r="AE128" s="454">
        <v>147</v>
      </c>
      <c r="AF128" s="460">
        <v>101</v>
      </c>
      <c r="AG128" s="461">
        <v>145</v>
      </c>
      <c r="AH128" s="442">
        <f t="shared" si="4"/>
        <v>-2</v>
      </c>
      <c r="AI128" s="443">
        <f t="shared" si="5"/>
        <v>-2</v>
      </c>
      <c r="AJ128" s="444">
        <f t="shared" si="6"/>
        <v>-1.941747572815534</v>
      </c>
      <c r="AK128" s="445">
        <f t="shared" si="7"/>
        <v>-1.3605442176870748</v>
      </c>
      <c r="AL128" s="462" t="s">
        <v>283</v>
      </c>
      <c r="AN128" s="392" t="s">
        <v>282</v>
      </c>
      <c r="AO128" s="398" t="s">
        <v>283</v>
      </c>
      <c r="AP128" s="394">
        <v>103</v>
      </c>
      <c r="AQ128" s="394">
        <v>147</v>
      </c>
      <c r="AR128" s="397"/>
    </row>
    <row r="129" spans="1:44" ht="15.75" hidden="1" customHeight="1" thickBot="1">
      <c r="A129" s="459" t="s">
        <v>284</v>
      </c>
      <c r="B129" s="447">
        <v>45</v>
      </c>
      <c r="C129" s="448">
        <v>68</v>
      </c>
      <c r="D129" s="447">
        <v>62</v>
      </c>
      <c r="E129" s="449">
        <v>88</v>
      </c>
      <c r="F129" s="447">
        <v>62</v>
      </c>
      <c r="G129" s="449">
        <v>94</v>
      </c>
      <c r="H129" s="447">
        <v>69</v>
      </c>
      <c r="I129" s="449">
        <v>107</v>
      </c>
      <c r="J129" s="447">
        <v>82</v>
      </c>
      <c r="K129" s="449">
        <v>120</v>
      </c>
      <c r="L129" s="447">
        <v>70</v>
      </c>
      <c r="M129" s="449">
        <v>99</v>
      </c>
      <c r="N129" s="447">
        <v>73</v>
      </c>
      <c r="O129" s="449">
        <v>101</v>
      </c>
      <c r="P129" s="447">
        <v>93</v>
      </c>
      <c r="Q129" s="447">
        <v>140</v>
      </c>
      <c r="R129" s="436">
        <v>106</v>
      </c>
      <c r="S129" s="450">
        <v>150</v>
      </c>
      <c r="T129" s="439">
        <v>110</v>
      </c>
      <c r="U129" s="436">
        <v>155</v>
      </c>
      <c r="V129" s="439">
        <v>125</v>
      </c>
      <c r="W129" s="436">
        <v>172</v>
      </c>
      <c r="X129" s="438">
        <v>148</v>
      </c>
      <c r="Y129" s="438">
        <v>198</v>
      </c>
      <c r="Z129" s="436">
        <v>167</v>
      </c>
      <c r="AA129" s="436">
        <v>216</v>
      </c>
      <c r="AB129" s="439">
        <v>181</v>
      </c>
      <c r="AC129" s="436">
        <v>238</v>
      </c>
      <c r="AD129" s="440">
        <v>188</v>
      </c>
      <c r="AE129" s="454">
        <v>249</v>
      </c>
      <c r="AF129" s="460">
        <v>181</v>
      </c>
      <c r="AG129" s="461">
        <v>245</v>
      </c>
      <c r="AH129" s="442">
        <f t="shared" si="4"/>
        <v>-7</v>
      </c>
      <c r="AI129" s="443">
        <f t="shared" si="5"/>
        <v>-4</v>
      </c>
      <c r="AJ129" s="444">
        <f t="shared" si="6"/>
        <v>-3.7234042553191489</v>
      </c>
      <c r="AK129" s="445">
        <f t="shared" si="7"/>
        <v>-1.606425702811245</v>
      </c>
      <c r="AL129" s="462" t="s">
        <v>285</v>
      </c>
      <c r="AN129" s="392" t="s">
        <v>284</v>
      </c>
      <c r="AO129" s="398" t="s">
        <v>285</v>
      </c>
      <c r="AP129" s="394">
        <v>188</v>
      </c>
      <c r="AQ129" s="394">
        <v>249</v>
      </c>
      <c r="AR129" s="397"/>
    </row>
    <row r="130" spans="1:44" ht="15.75" hidden="1" customHeight="1" thickBot="1">
      <c r="A130" s="459" t="s">
        <v>286</v>
      </c>
      <c r="B130" s="447">
        <v>51</v>
      </c>
      <c r="C130" s="448">
        <v>70</v>
      </c>
      <c r="D130" s="447">
        <v>70</v>
      </c>
      <c r="E130" s="449">
        <v>88</v>
      </c>
      <c r="F130" s="447">
        <v>59</v>
      </c>
      <c r="G130" s="449">
        <v>77</v>
      </c>
      <c r="H130" s="447">
        <v>65</v>
      </c>
      <c r="I130" s="449">
        <v>84</v>
      </c>
      <c r="J130" s="447">
        <v>73</v>
      </c>
      <c r="K130" s="449">
        <v>92</v>
      </c>
      <c r="L130" s="447">
        <v>79</v>
      </c>
      <c r="M130" s="449">
        <v>100</v>
      </c>
      <c r="N130" s="447">
        <v>73</v>
      </c>
      <c r="O130" s="449">
        <v>94</v>
      </c>
      <c r="P130" s="447">
        <v>78</v>
      </c>
      <c r="Q130" s="447">
        <v>105</v>
      </c>
      <c r="R130" s="436">
        <v>81</v>
      </c>
      <c r="S130" s="450">
        <v>108</v>
      </c>
      <c r="T130" s="439">
        <v>79</v>
      </c>
      <c r="U130" s="436">
        <v>111</v>
      </c>
      <c r="V130" s="439">
        <v>71</v>
      </c>
      <c r="W130" s="436">
        <v>104</v>
      </c>
      <c r="X130" s="438">
        <v>75</v>
      </c>
      <c r="Y130" s="438">
        <v>106</v>
      </c>
      <c r="Z130" s="436">
        <v>87</v>
      </c>
      <c r="AA130" s="436">
        <v>121</v>
      </c>
      <c r="AB130" s="439">
        <v>89</v>
      </c>
      <c r="AC130" s="436">
        <v>128</v>
      </c>
      <c r="AD130" s="440">
        <v>86</v>
      </c>
      <c r="AE130" s="454">
        <v>133</v>
      </c>
      <c r="AF130" s="460">
        <v>76</v>
      </c>
      <c r="AG130" s="461">
        <v>130</v>
      </c>
      <c r="AH130" s="442">
        <f t="shared" si="4"/>
        <v>-10</v>
      </c>
      <c r="AI130" s="443">
        <f t="shared" si="5"/>
        <v>-3</v>
      </c>
      <c r="AJ130" s="444">
        <f t="shared" si="6"/>
        <v>-11.627906976744185</v>
      </c>
      <c r="AK130" s="445">
        <f t="shared" si="7"/>
        <v>-2.255639097744361</v>
      </c>
      <c r="AL130" s="462" t="s">
        <v>287</v>
      </c>
      <c r="AN130" s="392" t="s">
        <v>286</v>
      </c>
      <c r="AO130" s="398" t="s">
        <v>287</v>
      </c>
      <c r="AP130" s="394">
        <v>86</v>
      </c>
      <c r="AQ130" s="394">
        <v>133</v>
      </c>
      <c r="AR130" s="397"/>
    </row>
    <row r="131" spans="1:44" ht="15.75" hidden="1" customHeight="1" thickBot="1">
      <c r="A131" s="459" t="s">
        <v>288</v>
      </c>
      <c r="B131" s="447">
        <v>77</v>
      </c>
      <c r="C131" s="448">
        <v>124</v>
      </c>
      <c r="D131" s="447">
        <v>91</v>
      </c>
      <c r="E131" s="449">
        <v>139</v>
      </c>
      <c r="F131" s="447">
        <v>75</v>
      </c>
      <c r="G131" s="449">
        <v>129</v>
      </c>
      <c r="H131" s="447">
        <v>93</v>
      </c>
      <c r="I131" s="449">
        <v>150</v>
      </c>
      <c r="J131" s="447">
        <v>96</v>
      </c>
      <c r="K131" s="449">
        <v>153</v>
      </c>
      <c r="L131" s="447">
        <v>115</v>
      </c>
      <c r="M131" s="449">
        <v>173</v>
      </c>
      <c r="N131" s="447">
        <v>110</v>
      </c>
      <c r="O131" s="449">
        <v>165</v>
      </c>
      <c r="P131" s="447">
        <v>137</v>
      </c>
      <c r="Q131" s="447">
        <v>200</v>
      </c>
      <c r="R131" s="436">
        <v>140</v>
      </c>
      <c r="S131" s="450">
        <v>211</v>
      </c>
      <c r="T131" s="439">
        <v>136</v>
      </c>
      <c r="U131" s="436">
        <v>207</v>
      </c>
      <c r="V131" s="439">
        <v>158</v>
      </c>
      <c r="W131" s="436">
        <v>236</v>
      </c>
      <c r="X131" s="438">
        <v>225</v>
      </c>
      <c r="Y131" s="438">
        <v>324</v>
      </c>
      <c r="Z131" s="436">
        <v>236</v>
      </c>
      <c r="AA131" s="436">
        <v>340</v>
      </c>
      <c r="AB131" s="439">
        <v>259</v>
      </c>
      <c r="AC131" s="436">
        <v>368</v>
      </c>
      <c r="AD131" s="440">
        <v>212</v>
      </c>
      <c r="AE131" s="454">
        <v>320</v>
      </c>
      <c r="AF131" s="460">
        <v>203</v>
      </c>
      <c r="AG131" s="461">
        <v>310</v>
      </c>
      <c r="AH131" s="442">
        <f t="shared" si="4"/>
        <v>-9</v>
      </c>
      <c r="AI131" s="443">
        <f t="shared" si="5"/>
        <v>-10</v>
      </c>
      <c r="AJ131" s="444">
        <f t="shared" si="6"/>
        <v>-4.2452830188679247</v>
      </c>
      <c r="AK131" s="445">
        <f t="shared" si="7"/>
        <v>-3.125</v>
      </c>
      <c r="AL131" s="462" t="s">
        <v>289</v>
      </c>
      <c r="AN131" s="392" t="s">
        <v>288</v>
      </c>
      <c r="AO131" s="398" t="s">
        <v>289</v>
      </c>
      <c r="AP131" s="394">
        <v>212</v>
      </c>
      <c r="AQ131" s="394">
        <v>320</v>
      </c>
      <c r="AR131" s="397"/>
    </row>
    <row r="132" spans="1:44" ht="15.75" hidden="1" customHeight="1" thickBot="1">
      <c r="A132" s="459" t="s">
        <v>290</v>
      </c>
      <c r="B132" s="447">
        <v>36</v>
      </c>
      <c r="C132" s="448">
        <v>62</v>
      </c>
      <c r="D132" s="447">
        <v>46</v>
      </c>
      <c r="E132" s="449">
        <v>70</v>
      </c>
      <c r="F132" s="447">
        <v>53</v>
      </c>
      <c r="G132" s="449">
        <v>80</v>
      </c>
      <c r="H132" s="447">
        <v>51</v>
      </c>
      <c r="I132" s="449">
        <v>74</v>
      </c>
      <c r="J132" s="447">
        <v>65</v>
      </c>
      <c r="K132" s="449">
        <v>93</v>
      </c>
      <c r="L132" s="447">
        <v>69</v>
      </c>
      <c r="M132" s="449">
        <v>91</v>
      </c>
      <c r="N132" s="447">
        <v>82</v>
      </c>
      <c r="O132" s="449">
        <v>106</v>
      </c>
      <c r="P132" s="447">
        <v>65</v>
      </c>
      <c r="Q132" s="447">
        <v>91</v>
      </c>
      <c r="R132" s="436">
        <v>96</v>
      </c>
      <c r="S132" s="450">
        <v>120</v>
      </c>
      <c r="T132" s="439">
        <v>84</v>
      </c>
      <c r="U132" s="436">
        <v>108</v>
      </c>
      <c r="V132" s="439">
        <v>94</v>
      </c>
      <c r="W132" s="436">
        <v>123</v>
      </c>
      <c r="X132" s="438">
        <v>82</v>
      </c>
      <c r="Y132" s="438">
        <v>112</v>
      </c>
      <c r="Z132" s="436">
        <v>93</v>
      </c>
      <c r="AA132" s="436">
        <v>129</v>
      </c>
      <c r="AB132" s="439">
        <v>117</v>
      </c>
      <c r="AC132" s="436">
        <v>160</v>
      </c>
      <c r="AD132" s="440">
        <v>118</v>
      </c>
      <c r="AE132" s="454">
        <v>163</v>
      </c>
      <c r="AF132" s="460">
        <v>139</v>
      </c>
      <c r="AG132" s="461">
        <v>183</v>
      </c>
      <c r="AH132" s="442">
        <f t="shared" si="4"/>
        <v>21</v>
      </c>
      <c r="AI132" s="443">
        <f t="shared" si="5"/>
        <v>20</v>
      </c>
      <c r="AJ132" s="444">
        <f t="shared" si="6"/>
        <v>17.796610169491526</v>
      </c>
      <c r="AK132" s="445">
        <f t="shared" si="7"/>
        <v>12.269938650306749</v>
      </c>
      <c r="AL132" s="462" t="s">
        <v>291</v>
      </c>
      <c r="AN132" s="392" t="s">
        <v>290</v>
      </c>
      <c r="AO132" s="398" t="s">
        <v>291</v>
      </c>
      <c r="AP132" s="394">
        <v>118</v>
      </c>
      <c r="AQ132" s="394">
        <v>163</v>
      </c>
      <c r="AR132" s="397"/>
    </row>
    <row r="133" spans="1:44" ht="15.75" hidden="1" customHeight="1" thickBot="1">
      <c r="A133" s="459" t="s">
        <v>292</v>
      </c>
      <c r="B133" s="447">
        <v>26</v>
      </c>
      <c r="C133" s="448">
        <v>71</v>
      </c>
      <c r="D133" s="447">
        <v>23</v>
      </c>
      <c r="E133" s="449">
        <v>71</v>
      </c>
      <c r="F133" s="447">
        <v>22</v>
      </c>
      <c r="G133" s="449">
        <v>67</v>
      </c>
      <c r="H133" s="447">
        <v>29</v>
      </c>
      <c r="I133" s="449">
        <v>68</v>
      </c>
      <c r="J133" s="447">
        <v>26</v>
      </c>
      <c r="K133" s="449">
        <v>67</v>
      </c>
      <c r="L133" s="447">
        <v>33</v>
      </c>
      <c r="M133" s="449">
        <v>73</v>
      </c>
      <c r="N133" s="447">
        <v>25</v>
      </c>
      <c r="O133" s="449">
        <v>57</v>
      </c>
      <c r="P133" s="447">
        <v>66</v>
      </c>
      <c r="Q133" s="447">
        <v>91</v>
      </c>
      <c r="R133" s="436">
        <v>81</v>
      </c>
      <c r="S133" s="450">
        <v>101</v>
      </c>
      <c r="T133" s="439">
        <v>92</v>
      </c>
      <c r="U133" s="436">
        <v>111</v>
      </c>
      <c r="V133" s="439">
        <v>102</v>
      </c>
      <c r="W133" s="436">
        <v>122</v>
      </c>
      <c r="X133" s="438">
        <v>120</v>
      </c>
      <c r="Y133" s="438">
        <v>142</v>
      </c>
      <c r="Z133" s="436">
        <v>121</v>
      </c>
      <c r="AA133" s="436">
        <v>154</v>
      </c>
      <c r="AB133" s="439">
        <v>111</v>
      </c>
      <c r="AC133" s="436">
        <v>148</v>
      </c>
      <c r="AD133" s="440">
        <v>121</v>
      </c>
      <c r="AE133" s="454">
        <v>162</v>
      </c>
      <c r="AF133" s="460">
        <v>117</v>
      </c>
      <c r="AG133" s="461">
        <v>160</v>
      </c>
      <c r="AH133" s="442">
        <f t="shared" si="4"/>
        <v>-4</v>
      </c>
      <c r="AI133" s="443">
        <f t="shared" si="5"/>
        <v>-2</v>
      </c>
      <c r="AJ133" s="444">
        <f t="shared" si="6"/>
        <v>-3.3057851239669422</v>
      </c>
      <c r="AK133" s="445">
        <f t="shared" si="7"/>
        <v>-1.2345679012345678</v>
      </c>
      <c r="AL133" s="462" t="s">
        <v>293</v>
      </c>
      <c r="AN133" s="392" t="s">
        <v>292</v>
      </c>
      <c r="AO133" s="398" t="s">
        <v>293</v>
      </c>
      <c r="AP133" s="394">
        <v>121</v>
      </c>
      <c r="AQ133" s="394">
        <v>162</v>
      </c>
      <c r="AR133" s="397"/>
    </row>
    <row r="134" spans="1:44" ht="15.75" hidden="1" customHeight="1" thickBot="1">
      <c r="A134" s="459" t="s">
        <v>294</v>
      </c>
      <c r="B134" s="447">
        <v>28</v>
      </c>
      <c r="C134" s="448">
        <v>48</v>
      </c>
      <c r="D134" s="447">
        <v>28</v>
      </c>
      <c r="E134" s="449">
        <v>42</v>
      </c>
      <c r="F134" s="447">
        <v>16</v>
      </c>
      <c r="G134" s="449">
        <v>29</v>
      </c>
      <c r="H134" s="447">
        <v>26</v>
      </c>
      <c r="I134" s="449">
        <v>40</v>
      </c>
      <c r="J134" s="447">
        <v>28</v>
      </c>
      <c r="K134" s="449">
        <v>43</v>
      </c>
      <c r="L134" s="447">
        <v>35</v>
      </c>
      <c r="M134" s="449">
        <v>49</v>
      </c>
      <c r="N134" s="447">
        <v>29</v>
      </c>
      <c r="O134" s="449">
        <v>45</v>
      </c>
      <c r="P134" s="447">
        <v>44</v>
      </c>
      <c r="Q134" s="447">
        <v>63</v>
      </c>
      <c r="R134" s="436">
        <v>49</v>
      </c>
      <c r="S134" s="450">
        <v>67</v>
      </c>
      <c r="T134" s="439">
        <v>54</v>
      </c>
      <c r="U134" s="436">
        <v>71</v>
      </c>
      <c r="V134" s="439">
        <v>53</v>
      </c>
      <c r="W134" s="436">
        <v>71</v>
      </c>
      <c r="X134" s="438">
        <v>54</v>
      </c>
      <c r="Y134" s="438">
        <v>74</v>
      </c>
      <c r="Z134" s="436">
        <v>55</v>
      </c>
      <c r="AA134" s="436">
        <v>76</v>
      </c>
      <c r="AB134" s="439">
        <v>47</v>
      </c>
      <c r="AC134" s="436">
        <v>71</v>
      </c>
      <c r="AD134" s="440">
        <v>39</v>
      </c>
      <c r="AE134" s="454">
        <v>62</v>
      </c>
      <c r="AF134" s="460">
        <v>42</v>
      </c>
      <c r="AG134" s="461">
        <v>68</v>
      </c>
      <c r="AH134" s="442">
        <f t="shared" si="4"/>
        <v>3</v>
      </c>
      <c r="AI134" s="443">
        <f t="shared" si="5"/>
        <v>6</v>
      </c>
      <c r="AJ134" s="444">
        <f t="shared" si="6"/>
        <v>7.6923076923076925</v>
      </c>
      <c r="AK134" s="445">
        <f t="shared" si="7"/>
        <v>9.67741935483871</v>
      </c>
      <c r="AL134" s="462" t="s">
        <v>295</v>
      </c>
      <c r="AN134" s="392" t="s">
        <v>294</v>
      </c>
      <c r="AO134" s="398" t="s">
        <v>295</v>
      </c>
      <c r="AP134" s="394">
        <v>39</v>
      </c>
      <c r="AQ134" s="394">
        <v>62</v>
      </c>
      <c r="AR134" s="397"/>
    </row>
    <row r="135" spans="1:44" ht="15.75" hidden="1" customHeight="1" thickBot="1">
      <c r="A135" s="459" t="s">
        <v>296</v>
      </c>
      <c r="B135" s="447">
        <v>33</v>
      </c>
      <c r="C135" s="448">
        <v>44</v>
      </c>
      <c r="D135" s="447">
        <v>32</v>
      </c>
      <c r="E135" s="449">
        <v>44</v>
      </c>
      <c r="F135" s="447">
        <v>31</v>
      </c>
      <c r="G135" s="449">
        <v>49</v>
      </c>
      <c r="H135" s="447">
        <v>37</v>
      </c>
      <c r="I135" s="449">
        <v>51</v>
      </c>
      <c r="J135" s="447">
        <v>28</v>
      </c>
      <c r="K135" s="449">
        <v>40</v>
      </c>
      <c r="L135" s="447">
        <v>35</v>
      </c>
      <c r="M135" s="449">
        <v>44</v>
      </c>
      <c r="N135" s="447">
        <v>40</v>
      </c>
      <c r="O135" s="449">
        <v>48</v>
      </c>
      <c r="P135" s="447">
        <v>26</v>
      </c>
      <c r="Q135" s="447">
        <v>38</v>
      </c>
      <c r="R135" s="436">
        <v>36</v>
      </c>
      <c r="S135" s="450">
        <v>49</v>
      </c>
      <c r="T135" s="439">
        <v>51</v>
      </c>
      <c r="U135" s="436">
        <v>64</v>
      </c>
      <c r="V135" s="439">
        <v>47</v>
      </c>
      <c r="W135" s="436">
        <v>60</v>
      </c>
      <c r="X135" s="438">
        <v>52</v>
      </c>
      <c r="Y135" s="438">
        <v>65</v>
      </c>
      <c r="Z135" s="436">
        <v>50</v>
      </c>
      <c r="AA135" s="436">
        <v>66</v>
      </c>
      <c r="AB135" s="439">
        <v>54</v>
      </c>
      <c r="AC135" s="436">
        <v>71</v>
      </c>
      <c r="AD135" s="440">
        <v>58</v>
      </c>
      <c r="AE135" s="454">
        <v>73</v>
      </c>
      <c r="AF135" s="460">
        <v>53</v>
      </c>
      <c r="AG135" s="461">
        <v>69</v>
      </c>
      <c r="AH135" s="442">
        <f t="shared" ref="AH135:AH198" si="8">AF135-AD135</f>
        <v>-5</v>
      </c>
      <c r="AI135" s="443">
        <f t="shared" ref="AI135:AI198" si="9">AG135-AE135</f>
        <v>-4</v>
      </c>
      <c r="AJ135" s="444">
        <f t="shared" ref="AJ135:AJ198" si="10">IF(AD135=0,100,100*AH135/AD135)</f>
        <v>-8.6206896551724146</v>
      </c>
      <c r="AK135" s="445">
        <f t="shared" si="7"/>
        <v>-5.4794520547945202</v>
      </c>
      <c r="AL135" s="462" t="s">
        <v>1094</v>
      </c>
      <c r="AN135" s="392" t="s">
        <v>296</v>
      </c>
      <c r="AO135" s="398" t="s">
        <v>1094</v>
      </c>
      <c r="AP135" s="394">
        <v>58</v>
      </c>
      <c r="AQ135" s="394">
        <v>73</v>
      </c>
      <c r="AR135" s="397"/>
    </row>
    <row r="136" spans="1:44" ht="15.75" hidden="1" customHeight="1" thickBot="1">
      <c r="A136" s="459" t="s">
        <v>1095</v>
      </c>
      <c r="B136" s="447"/>
      <c r="C136" s="448"/>
      <c r="D136" s="447"/>
      <c r="E136" s="449"/>
      <c r="F136" s="447"/>
      <c r="G136" s="449"/>
      <c r="H136" s="447"/>
      <c r="I136" s="449"/>
      <c r="J136" s="447"/>
      <c r="K136" s="449"/>
      <c r="L136" s="447"/>
      <c r="M136" s="449"/>
      <c r="N136" s="447"/>
      <c r="O136" s="449"/>
      <c r="P136" s="447"/>
      <c r="Q136" s="447"/>
      <c r="R136" s="436"/>
      <c r="S136" s="450"/>
      <c r="T136" s="439"/>
      <c r="U136" s="436"/>
      <c r="V136" s="439"/>
      <c r="W136" s="436"/>
      <c r="X136" s="438"/>
      <c r="Y136" s="438"/>
      <c r="Z136" s="436"/>
      <c r="AA136" s="436"/>
      <c r="AB136" s="439"/>
      <c r="AC136" s="436"/>
      <c r="AD136" s="440">
        <v>80</v>
      </c>
      <c r="AE136" s="454">
        <v>93</v>
      </c>
      <c r="AF136" s="460">
        <v>91</v>
      </c>
      <c r="AG136" s="461">
        <v>109</v>
      </c>
      <c r="AH136" s="442">
        <f t="shared" si="8"/>
        <v>11</v>
      </c>
      <c r="AI136" s="443">
        <f t="shared" si="9"/>
        <v>16</v>
      </c>
      <c r="AJ136" s="444">
        <f t="shared" si="10"/>
        <v>13.75</v>
      </c>
      <c r="AK136" s="445">
        <f t="shared" ref="AK136:AK199" si="11">IF(AE136=0,100,100*AI136/AE136)</f>
        <v>17.204301075268816</v>
      </c>
      <c r="AL136" s="462" t="s">
        <v>1096</v>
      </c>
      <c r="AN136" s="392" t="s">
        <v>1095</v>
      </c>
      <c r="AO136" s="398" t="s">
        <v>1096</v>
      </c>
      <c r="AP136" s="394">
        <v>80</v>
      </c>
      <c r="AQ136" s="394">
        <v>93</v>
      </c>
      <c r="AR136" s="397"/>
    </row>
    <row r="137" spans="1:44" ht="15.75" customHeight="1" thickBot="1">
      <c r="A137" s="459" t="s">
        <v>297</v>
      </c>
      <c r="B137" s="447">
        <v>250</v>
      </c>
      <c r="C137" s="448">
        <v>354</v>
      </c>
      <c r="D137" s="447">
        <v>262</v>
      </c>
      <c r="E137" s="449">
        <v>374</v>
      </c>
      <c r="F137" s="447">
        <v>277</v>
      </c>
      <c r="G137" s="449">
        <v>387</v>
      </c>
      <c r="H137" s="447">
        <v>298</v>
      </c>
      <c r="I137" s="449">
        <v>421</v>
      </c>
      <c r="J137" s="447">
        <v>330</v>
      </c>
      <c r="K137" s="449">
        <v>453</v>
      </c>
      <c r="L137" s="447">
        <v>348</v>
      </c>
      <c r="M137" s="449">
        <v>474</v>
      </c>
      <c r="N137" s="447">
        <v>376</v>
      </c>
      <c r="O137" s="449">
        <v>508</v>
      </c>
      <c r="P137" s="447">
        <v>478</v>
      </c>
      <c r="Q137" s="447">
        <v>619</v>
      </c>
      <c r="R137" s="436">
        <v>507</v>
      </c>
      <c r="S137" s="450">
        <v>669</v>
      </c>
      <c r="T137" s="439">
        <v>526</v>
      </c>
      <c r="U137" s="436">
        <v>690</v>
      </c>
      <c r="V137" s="439">
        <v>532</v>
      </c>
      <c r="W137" s="436">
        <v>696</v>
      </c>
      <c r="X137" s="438">
        <v>566</v>
      </c>
      <c r="Y137" s="438">
        <v>748</v>
      </c>
      <c r="Z137" s="436">
        <v>622</v>
      </c>
      <c r="AA137" s="436">
        <v>821</v>
      </c>
      <c r="AB137" s="439">
        <v>656</v>
      </c>
      <c r="AC137" s="436">
        <v>881</v>
      </c>
      <c r="AD137" s="440">
        <v>701</v>
      </c>
      <c r="AE137" s="454">
        <v>959</v>
      </c>
      <c r="AF137" s="460">
        <v>733</v>
      </c>
      <c r="AG137" s="461">
        <v>997</v>
      </c>
      <c r="AH137" s="442">
        <f t="shared" si="8"/>
        <v>32</v>
      </c>
      <c r="AI137" s="443">
        <f t="shared" si="9"/>
        <v>38</v>
      </c>
      <c r="AJ137" s="444">
        <f t="shared" si="10"/>
        <v>4.5649072753209703</v>
      </c>
      <c r="AK137" s="445">
        <f t="shared" si="11"/>
        <v>3.9624608967674662</v>
      </c>
      <c r="AL137" s="462" t="s">
        <v>298</v>
      </c>
      <c r="AN137" s="392" t="s">
        <v>297</v>
      </c>
      <c r="AO137" s="398" t="s">
        <v>298</v>
      </c>
      <c r="AP137" s="394">
        <v>701</v>
      </c>
      <c r="AQ137" s="394">
        <v>959</v>
      </c>
      <c r="AR137" s="397"/>
    </row>
    <row r="138" spans="1:44" ht="15.75" hidden="1" customHeight="1" thickBot="1">
      <c r="A138" s="459" t="s">
        <v>299</v>
      </c>
      <c r="B138" s="447">
        <v>29</v>
      </c>
      <c r="C138" s="448">
        <v>45</v>
      </c>
      <c r="D138" s="447">
        <v>32</v>
      </c>
      <c r="E138" s="449">
        <v>47</v>
      </c>
      <c r="F138" s="447">
        <v>34</v>
      </c>
      <c r="G138" s="449">
        <v>52</v>
      </c>
      <c r="H138" s="447">
        <v>43</v>
      </c>
      <c r="I138" s="449">
        <v>69</v>
      </c>
      <c r="J138" s="447">
        <v>60</v>
      </c>
      <c r="K138" s="449">
        <v>86</v>
      </c>
      <c r="L138" s="447">
        <v>65</v>
      </c>
      <c r="M138" s="449">
        <v>89</v>
      </c>
      <c r="N138" s="447">
        <v>77</v>
      </c>
      <c r="O138" s="449">
        <v>104</v>
      </c>
      <c r="P138" s="447">
        <v>80</v>
      </c>
      <c r="Q138" s="447">
        <v>100</v>
      </c>
      <c r="R138" s="436">
        <v>95</v>
      </c>
      <c r="S138" s="450">
        <v>117</v>
      </c>
      <c r="T138" s="439">
        <v>96</v>
      </c>
      <c r="U138" s="436">
        <v>117</v>
      </c>
      <c r="V138" s="439">
        <v>98</v>
      </c>
      <c r="W138" s="436">
        <v>118</v>
      </c>
      <c r="X138" s="438">
        <v>100</v>
      </c>
      <c r="Y138" s="438">
        <v>126</v>
      </c>
      <c r="Z138" s="436">
        <v>114</v>
      </c>
      <c r="AA138" s="436">
        <v>142</v>
      </c>
      <c r="AB138" s="439">
        <v>126</v>
      </c>
      <c r="AC138" s="436">
        <v>160</v>
      </c>
      <c r="AD138" s="440">
        <v>142</v>
      </c>
      <c r="AE138" s="454">
        <v>183</v>
      </c>
      <c r="AF138" s="460">
        <v>134</v>
      </c>
      <c r="AG138" s="461">
        <v>175</v>
      </c>
      <c r="AH138" s="442">
        <f t="shared" si="8"/>
        <v>-8</v>
      </c>
      <c r="AI138" s="443">
        <f t="shared" si="9"/>
        <v>-8</v>
      </c>
      <c r="AJ138" s="444">
        <f t="shared" si="10"/>
        <v>-5.6338028169014081</v>
      </c>
      <c r="AK138" s="445">
        <f t="shared" si="11"/>
        <v>-4.3715846994535523</v>
      </c>
      <c r="AL138" s="462" t="s">
        <v>300</v>
      </c>
      <c r="AN138" s="392" t="s">
        <v>299</v>
      </c>
      <c r="AO138" s="398" t="s">
        <v>300</v>
      </c>
      <c r="AP138" s="394">
        <v>142</v>
      </c>
      <c r="AQ138" s="394">
        <v>183</v>
      </c>
      <c r="AR138" s="397"/>
    </row>
    <row r="139" spans="1:44" ht="15.75" hidden="1" customHeight="1" thickBot="1">
      <c r="A139" s="459" t="s">
        <v>301</v>
      </c>
      <c r="B139" s="447">
        <v>26</v>
      </c>
      <c r="C139" s="448">
        <v>35</v>
      </c>
      <c r="D139" s="447">
        <v>37</v>
      </c>
      <c r="E139" s="449">
        <v>49</v>
      </c>
      <c r="F139" s="447">
        <v>44</v>
      </c>
      <c r="G139" s="449">
        <v>54</v>
      </c>
      <c r="H139" s="447">
        <v>54</v>
      </c>
      <c r="I139" s="449">
        <v>64</v>
      </c>
      <c r="J139" s="447">
        <v>58</v>
      </c>
      <c r="K139" s="449">
        <v>69</v>
      </c>
      <c r="L139" s="447">
        <v>56</v>
      </c>
      <c r="M139" s="449">
        <v>70</v>
      </c>
      <c r="N139" s="447">
        <v>50</v>
      </c>
      <c r="O139" s="449">
        <v>65</v>
      </c>
      <c r="P139" s="447">
        <v>83</v>
      </c>
      <c r="Q139" s="447">
        <v>95</v>
      </c>
      <c r="R139" s="436">
        <v>91</v>
      </c>
      <c r="S139" s="450">
        <v>117</v>
      </c>
      <c r="T139" s="439">
        <v>104</v>
      </c>
      <c r="U139" s="436">
        <v>129</v>
      </c>
      <c r="V139" s="439">
        <v>109</v>
      </c>
      <c r="W139" s="436">
        <v>131</v>
      </c>
      <c r="X139" s="438">
        <v>108</v>
      </c>
      <c r="Y139" s="438">
        <v>134</v>
      </c>
      <c r="Z139" s="436">
        <v>109</v>
      </c>
      <c r="AA139" s="436">
        <v>135</v>
      </c>
      <c r="AB139" s="439">
        <v>125</v>
      </c>
      <c r="AC139" s="436">
        <v>159</v>
      </c>
      <c r="AD139" s="440">
        <v>127</v>
      </c>
      <c r="AE139" s="454">
        <v>163</v>
      </c>
      <c r="AF139" s="460">
        <v>129</v>
      </c>
      <c r="AG139" s="461">
        <v>165</v>
      </c>
      <c r="AH139" s="442">
        <f t="shared" si="8"/>
        <v>2</v>
      </c>
      <c r="AI139" s="443">
        <f t="shared" si="9"/>
        <v>2</v>
      </c>
      <c r="AJ139" s="444">
        <f t="shared" si="10"/>
        <v>1.5748031496062993</v>
      </c>
      <c r="AK139" s="445">
        <f t="shared" si="11"/>
        <v>1.2269938650306749</v>
      </c>
      <c r="AL139" s="462" t="s">
        <v>302</v>
      </c>
      <c r="AN139" s="392" t="s">
        <v>301</v>
      </c>
      <c r="AO139" s="398" t="s">
        <v>302</v>
      </c>
      <c r="AP139" s="394">
        <v>127</v>
      </c>
      <c r="AQ139" s="394">
        <v>163</v>
      </c>
      <c r="AR139" s="397"/>
    </row>
    <row r="140" spans="1:44" ht="15.75" hidden="1" customHeight="1" thickBot="1">
      <c r="A140" s="459" t="s">
        <v>303</v>
      </c>
      <c r="B140" s="447">
        <v>24</v>
      </c>
      <c r="C140" s="448">
        <v>44</v>
      </c>
      <c r="D140" s="447">
        <v>17</v>
      </c>
      <c r="E140" s="449">
        <v>35</v>
      </c>
      <c r="F140" s="447">
        <v>15</v>
      </c>
      <c r="G140" s="449">
        <v>30</v>
      </c>
      <c r="H140" s="447">
        <v>21</v>
      </c>
      <c r="I140" s="449">
        <v>41</v>
      </c>
      <c r="J140" s="447">
        <v>16</v>
      </c>
      <c r="K140" s="449">
        <v>38</v>
      </c>
      <c r="L140" s="447">
        <v>25</v>
      </c>
      <c r="M140" s="449">
        <v>48</v>
      </c>
      <c r="N140" s="447">
        <v>37</v>
      </c>
      <c r="O140" s="449">
        <v>59</v>
      </c>
      <c r="P140" s="447">
        <v>45</v>
      </c>
      <c r="Q140" s="447">
        <v>71</v>
      </c>
      <c r="R140" s="436">
        <v>51</v>
      </c>
      <c r="S140" s="450">
        <v>77</v>
      </c>
      <c r="T140" s="439">
        <v>52</v>
      </c>
      <c r="U140" s="436">
        <v>80</v>
      </c>
      <c r="V140" s="439">
        <v>65</v>
      </c>
      <c r="W140" s="436">
        <v>92</v>
      </c>
      <c r="X140" s="438">
        <v>82</v>
      </c>
      <c r="Y140" s="438">
        <v>109</v>
      </c>
      <c r="Z140" s="436">
        <v>110</v>
      </c>
      <c r="AA140" s="436">
        <v>142</v>
      </c>
      <c r="AB140" s="439">
        <v>114</v>
      </c>
      <c r="AC140" s="436">
        <v>149</v>
      </c>
      <c r="AD140" s="440">
        <v>143</v>
      </c>
      <c r="AE140" s="454">
        <v>187</v>
      </c>
      <c r="AF140" s="460">
        <v>158</v>
      </c>
      <c r="AG140" s="461">
        <v>204</v>
      </c>
      <c r="AH140" s="442">
        <f t="shared" si="8"/>
        <v>15</v>
      </c>
      <c r="AI140" s="443">
        <f t="shared" si="9"/>
        <v>17</v>
      </c>
      <c r="AJ140" s="444">
        <f t="shared" si="10"/>
        <v>10.48951048951049</v>
      </c>
      <c r="AK140" s="445">
        <f t="shared" si="11"/>
        <v>9.0909090909090917</v>
      </c>
      <c r="AL140" s="462" t="s">
        <v>304</v>
      </c>
      <c r="AN140" s="392" t="s">
        <v>303</v>
      </c>
      <c r="AO140" s="398" t="s">
        <v>304</v>
      </c>
      <c r="AP140" s="394">
        <v>143</v>
      </c>
      <c r="AQ140" s="394">
        <v>187</v>
      </c>
      <c r="AR140" s="397"/>
    </row>
    <row r="141" spans="1:44" ht="15.75" hidden="1" customHeight="1" thickBot="1">
      <c r="A141" s="459" t="s">
        <v>305</v>
      </c>
      <c r="B141" s="447">
        <v>15</v>
      </c>
      <c r="C141" s="448">
        <v>23</v>
      </c>
      <c r="D141" s="447">
        <v>16</v>
      </c>
      <c r="E141" s="449">
        <v>24</v>
      </c>
      <c r="F141" s="447">
        <v>19</v>
      </c>
      <c r="G141" s="449">
        <v>29</v>
      </c>
      <c r="H141" s="447">
        <v>17</v>
      </c>
      <c r="I141" s="449">
        <v>27</v>
      </c>
      <c r="J141" s="447">
        <v>18</v>
      </c>
      <c r="K141" s="449">
        <v>28</v>
      </c>
      <c r="L141" s="447">
        <v>20</v>
      </c>
      <c r="M141" s="449">
        <v>28</v>
      </c>
      <c r="N141" s="447">
        <v>18</v>
      </c>
      <c r="O141" s="449">
        <v>25</v>
      </c>
      <c r="P141" s="447">
        <v>26</v>
      </c>
      <c r="Q141" s="447">
        <v>33</v>
      </c>
      <c r="R141" s="436">
        <v>23</v>
      </c>
      <c r="S141" s="450">
        <v>33</v>
      </c>
      <c r="T141" s="439">
        <v>25</v>
      </c>
      <c r="U141" s="436">
        <v>34</v>
      </c>
      <c r="V141" s="439">
        <v>24</v>
      </c>
      <c r="W141" s="436">
        <v>34</v>
      </c>
      <c r="X141" s="438">
        <v>28</v>
      </c>
      <c r="Y141" s="438">
        <v>37</v>
      </c>
      <c r="Z141" s="436">
        <v>24</v>
      </c>
      <c r="AA141" s="436">
        <v>36</v>
      </c>
      <c r="AB141" s="439">
        <v>24</v>
      </c>
      <c r="AC141" s="436">
        <v>36</v>
      </c>
      <c r="AD141" s="440">
        <v>25</v>
      </c>
      <c r="AE141" s="454">
        <v>36</v>
      </c>
      <c r="AF141" s="460">
        <v>32</v>
      </c>
      <c r="AG141" s="461">
        <v>44</v>
      </c>
      <c r="AH141" s="442">
        <f t="shared" si="8"/>
        <v>7</v>
      </c>
      <c r="AI141" s="443">
        <f t="shared" si="9"/>
        <v>8</v>
      </c>
      <c r="AJ141" s="444">
        <f t="shared" si="10"/>
        <v>28</v>
      </c>
      <c r="AK141" s="445">
        <f t="shared" si="11"/>
        <v>22.222222222222221</v>
      </c>
      <c r="AL141" s="462" t="s">
        <v>306</v>
      </c>
      <c r="AN141" s="392" t="s">
        <v>305</v>
      </c>
      <c r="AO141" s="398" t="s">
        <v>306</v>
      </c>
      <c r="AP141" s="394">
        <v>25</v>
      </c>
      <c r="AQ141" s="394">
        <v>36</v>
      </c>
      <c r="AR141" s="397"/>
    </row>
    <row r="142" spans="1:44" ht="15.75" hidden="1" customHeight="1" thickBot="1">
      <c r="A142" s="459" t="s">
        <v>307</v>
      </c>
      <c r="B142" s="447">
        <v>75</v>
      </c>
      <c r="C142" s="448">
        <v>106</v>
      </c>
      <c r="D142" s="447">
        <v>60</v>
      </c>
      <c r="E142" s="449">
        <v>96</v>
      </c>
      <c r="F142" s="447">
        <v>67</v>
      </c>
      <c r="G142" s="449">
        <v>98</v>
      </c>
      <c r="H142" s="447">
        <v>75</v>
      </c>
      <c r="I142" s="449">
        <v>103</v>
      </c>
      <c r="J142" s="447">
        <v>85</v>
      </c>
      <c r="K142" s="449">
        <v>110</v>
      </c>
      <c r="L142" s="447">
        <v>87</v>
      </c>
      <c r="M142" s="449">
        <v>118</v>
      </c>
      <c r="N142" s="447">
        <v>99</v>
      </c>
      <c r="O142" s="449">
        <v>131</v>
      </c>
      <c r="P142" s="447">
        <v>159</v>
      </c>
      <c r="Q142" s="447">
        <v>203</v>
      </c>
      <c r="R142" s="436">
        <v>176</v>
      </c>
      <c r="S142" s="450">
        <v>228</v>
      </c>
      <c r="T142" s="439">
        <v>179</v>
      </c>
      <c r="U142" s="436">
        <v>234</v>
      </c>
      <c r="V142" s="439">
        <v>162</v>
      </c>
      <c r="W142" s="436">
        <v>223</v>
      </c>
      <c r="X142" s="438">
        <v>168</v>
      </c>
      <c r="Y142" s="438">
        <v>234</v>
      </c>
      <c r="Z142" s="436">
        <v>180</v>
      </c>
      <c r="AA142" s="436">
        <v>247</v>
      </c>
      <c r="AB142" s="439">
        <v>181</v>
      </c>
      <c r="AC142" s="436">
        <v>250</v>
      </c>
      <c r="AD142" s="440">
        <v>180</v>
      </c>
      <c r="AE142" s="454">
        <v>262</v>
      </c>
      <c r="AF142" s="460">
        <v>192</v>
      </c>
      <c r="AG142" s="461">
        <v>275</v>
      </c>
      <c r="AH142" s="442">
        <f t="shared" si="8"/>
        <v>12</v>
      </c>
      <c r="AI142" s="443">
        <f t="shared" si="9"/>
        <v>13</v>
      </c>
      <c r="AJ142" s="444">
        <f t="shared" si="10"/>
        <v>6.666666666666667</v>
      </c>
      <c r="AK142" s="445">
        <f t="shared" si="11"/>
        <v>4.9618320610687023</v>
      </c>
      <c r="AL142" s="462" t="s">
        <v>308</v>
      </c>
      <c r="AN142" s="392" t="s">
        <v>307</v>
      </c>
      <c r="AO142" s="398" t="s">
        <v>308</v>
      </c>
      <c r="AP142" s="394">
        <v>180</v>
      </c>
      <c r="AQ142" s="394">
        <v>262</v>
      </c>
      <c r="AR142" s="397"/>
    </row>
    <row r="143" spans="1:44" ht="15.75" hidden="1" customHeight="1" thickBot="1">
      <c r="A143" s="459" t="s">
        <v>309</v>
      </c>
      <c r="B143" s="447">
        <v>57</v>
      </c>
      <c r="C143" s="448">
        <v>67</v>
      </c>
      <c r="D143" s="447">
        <v>53</v>
      </c>
      <c r="E143" s="449">
        <v>64</v>
      </c>
      <c r="F143" s="447">
        <v>51</v>
      </c>
      <c r="G143" s="449">
        <v>60</v>
      </c>
      <c r="H143" s="447">
        <v>48</v>
      </c>
      <c r="I143" s="449">
        <v>60</v>
      </c>
      <c r="J143" s="447">
        <v>52</v>
      </c>
      <c r="K143" s="449">
        <v>65</v>
      </c>
      <c r="L143" s="447">
        <v>61</v>
      </c>
      <c r="M143" s="449">
        <v>76</v>
      </c>
      <c r="N143" s="447">
        <v>69</v>
      </c>
      <c r="O143" s="449">
        <v>86</v>
      </c>
      <c r="P143" s="447">
        <v>69</v>
      </c>
      <c r="Q143" s="447">
        <v>89</v>
      </c>
      <c r="R143" s="436">
        <v>71</v>
      </c>
      <c r="S143" s="450">
        <v>96</v>
      </c>
      <c r="T143" s="439">
        <v>70</v>
      </c>
      <c r="U143" s="436">
        <v>95</v>
      </c>
      <c r="V143" s="439">
        <v>74</v>
      </c>
      <c r="W143" s="436">
        <v>98</v>
      </c>
      <c r="X143" s="438">
        <v>80</v>
      </c>
      <c r="Y143" s="438">
        <v>108</v>
      </c>
      <c r="Z143" s="436">
        <v>85</v>
      </c>
      <c r="AA143" s="436">
        <v>119</v>
      </c>
      <c r="AB143" s="439">
        <v>86</v>
      </c>
      <c r="AC143" s="436">
        <v>127</v>
      </c>
      <c r="AD143" s="440">
        <v>84</v>
      </c>
      <c r="AE143" s="454">
        <v>128</v>
      </c>
      <c r="AF143" s="460">
        <v>88</v>
      </c>
      <c r="AG143" s="461">
        <v>134</v>
      </c>
      <c r="AH143" s="442">
        <f t="shared" si="8"/>
        <v>4</v>
      </c>
      <c r="AI143" s="443">
        <f t="shared" si="9"/>
        <v>6</v>
      </c>
      <c r="AJ143" s="444">
        <f t="shared" si="10"/>
        <v>4.7619047619047619</v>
      </c>
      <c r="AK143" s="445">
        <f t="shared" si="11"/>
        <v>4.6875</v>
      </c>
      <c r="AL143" s="462" t="s">
        <v>310</v>
      </c>
      <c r="AN143" s="392" t="s">
        <v>309</v>
      </c>
      <c r="AO143" s="398" t="s">
        <v>310</v>
      </c>
      <c r="AP143" s="394">
        <v>84</v>
      </c>
      <c r="AQ143" s="394">
        <v>128</v>
      </c>
      <c r="AR143" s="397"/>
    </row>
    <row r="144" spans="1:44" ht="15.75" customHeight="1" thickBot="1">
      <c r="A144" s="459" t="s">
        <v>311</v>
      </c>
      <c r="B144" s="447">
        <v>328</v>
      </c>
      <c r="C144" s="448">
        <v>486</v>
      </c>
      <c r="D144" s="447">
        <v>352</v>
      </c>
      <c r="E144" s="449">
        <v>502</v>
      </c>
      <c r="F144" s="447">
        <v>326</v>
      </c>
      <c r="G144" s="449">
        <v>495</v>
      </c>
      <c r="H144" s="447">
        <v>320</v>
      </c>
      <c r="I144" s="449">
        <v>471</v>
      </c>
      <c r="J144" s="447">
        <v>322</v>
      </c>
      <c r="K144" s="449">
        <v>486</v>
      </c>
      <c r="L144" s="447">
        <v>351</v>
      </c>
      <c r="M144" s="449">
        <v>521</v>
      </c>
      <c r="N144" s="447">
        <v>361</v>
      </c>
      <c r="O144" s="449">
        <v>537</v>
      </c>
      <c r="P144" s="447">
        <v>452</v>
      </c>
      <c r="Q144" s="447">
        <v>652</v>
      </c>
      <c r="R144" s="436">
        <v>457</v>
      </c>
      <c r="S144" s="450">
        <v>657</v>
      </c>
      <c r="T144" s="439">
        <v>452</v>
      </c>
      <c r="U144" s="436">
        <v>659</v>
      </c>
      <c r="V144" s="439">
        <v>470</v>
      </c>
      <c r="W144" s="436">
        <v>676</v>
      </c>
      <c r="X144" s="438">
        <v>539</v>
      </c>
      <c r="Y144" s="438">
        <v>757</v>
      </c>
      <c r="Z144" s="436">
        <v>591</v>
      </c>
      <c r="AA144" s="436">
        <v>831</v>
      </c>
      <c r="AB144" s="439">
        <v>581</v>
      </c>
      <c r="AC144" s="436">
        <v>838</v>
      </c>
      <c r="AD144" s="440">
        <v>626</v>
      </c>
      <c r="AE144" s="454">
        <v>893</v>
      </c>
      <c r="AF144" s="460">
        <v>601</v>
      </c>
      <c r="AG144" s="461">
        <v>890</v>
      </c>
      <c r="AH144" s="442">
        <f t="shared" si="8"/>
        <v>-25</v>
      </c>
      <c r="AI144" s="443">
        <f t="shared" si="9"/>
        <v>-3</v>
      </c>
      <c r="AJ144" s="444">
        <f t="shared" si="10"/>
        <v>-3.9936102236421727</v>
      </c>
      <c r="AK144" s="445">
        <f t="shared" si="11"/>
        <v>-0.33594624860022398</v>
      </c>
      <c r="AL144" s="462" t="s">
        <v>312</v>
      </c>
      <c r="AN144" s="392" t="s">
        <v>311</v>
      </c>
      <c r="AO144" s="398" t="s">
        <v>312</v>
      </c>
      <c r="AP144" s="394">
        <v>626</v>
      </c>
      <c r="AQ144" s="394">
        <v>893</v>
      </c>
      <c r="AR144" s="397"/>
    </row>
    <row r="145" spans="1:44" ht="15.75" hidden="1" customHeight="1" thickBot="1">
      <c r="A145" s="459" t="s">
        <v>313</v>
      </c>
      <c r="B145" s="447">
        <v>200</v>
      </c>
      <c r="C145" s="448">
        <v>274</v>
      </c>
      <c r="D145" s="455">
        <v>216</v>
      </c>
      <c r="E145" s="450">
        <v>280</v>
      </c>
      <c r="F145" s="447">
        <v>197</v>
      </c>
      <c r="G145" s="449">
        <v>273</v>
      </c>
      <c r="H145" s="447">
        <v>187</v>
      </c>
      <c r="I145" s="449">
        <v>245</v>
      </c>
      <c r="J145" s="447">
        <v>183</v>
      </c>
      <c r="K145" s="449">
        <v>249</v>
      </c>
      <c r="L145" s="447">
        <v>168</v>
      </c>
      <c r="M145" s="449">
        <v>236</v>
      </c>
      <c r="N145" s="447">
        <v>180</v>
      </c>
      <c r="O145" s="449">
        <v>245</v>
      </c>
      <c r="P145" s="447">
        <v>245</v>
      </c>
      <c r="Q145" s="447">
        <v>319</v>
      </c>
      <c r="R145" s="436">
        <v>250</v>
      </c>
      <c r="S145" s="450">
        <v>322</v>
      </c>
      <c r="T145" s="439">
        <v>152</v>
      </c>
      <c r="U145" s="436">
        <v>194</v>
      </c>
      <c r="V145" s="439">
        <v>149</v>
      </c>
      <c r="W145" s="436">
        <v>190</v>
      </c>
      <c r="X145" s="438">
        <v>166</v>
      </c>
      <c r="Y145" s="438">
        <v>216</v>
      </c>
      <c r="Z145" s="436">
        <v>191</v>
      </c>
      <c r="AA145" s="436">
        <v>242</v>
      </c>
      <c r="AB145" s="439">
        <v>174</v>
      </c>
      <c r="AC145" s="436">
        <v>228</v>
      </c>
      <c r="AD145" s="440">
        <v>179</v>
      </c>
      <c r="AE145" s="454">
        <v>233</v>
      </c>
      <c r="AF145" s="460">
        <v>181</v>
      </c>
      <c r="AG145" s="461">
        <v>242</v>
      </c>
      <c r="AH145" s="442">
        <f t="shared" si="8"/>
        <v>2</v>
      </c>
      <c r="AI145" s="443">
        <f t="shared" si="9"/>
        <v>9</v>
      </c>
      <c r="AJ145" s="444">
        <f t="shared" si="10"/>
        <v>1.1173184357541899</v>
      </c>
      <c r="AK145" s="445">
        <f t="shared" si="11"/>
        <v>3.8626609442060085</v>
      </c>
      <c r="AL145" s="462" t="s">
        <v>314</v>
      </c>
      <c r="AN145" s="392" t="s">
        <v>313</v>
      </c>
      <c r="AO145" s="398" t="s">
        <v>314</v>
      </c>
      <c r="AP145" s="394">
        <v>179</v>
      </c>
      <c r="AQ145" s="394">
        <v>233</v>
      </c>
      <c r="AR145" s="397"/>
    </row>
    <row r="146" spans="1:44" ht="15.75" hidden="1" customHeight="1" thickBot="1">
      <c r="A146" s="459" t="s">
        <v>315</v>
      </c>
      <c r="B146" s="447">
        <v>46</v>
      </c>
      <c r="C146" s="448">
        <v>76</v>
      </c>
      <c r="D146" s="447">
        <v>60</v>
      </c>
      <c r="E146" s="449">
        <v>88</v>
      </c>
      <c r="F146" s="447">
        <v>62</v>
      </c>
      <c r="G146" s="449">
        <v>94</v>
      </c>
      <c r="H146" s="447">
        <v>56</v>
      </c>
      <c r="I146" s="449">
        <v>86</v>
      </c>
      <c r="J146" s="447">
        <v>51</v>
      </c>
      <c r="K146" s="449">
        <v>81</v>
      </c>
      <c r="L146" s="447">
        <v>65</v>
      </c>
      <c r="M146" s="449">
        <v>97</v>
      </c>
      <c r="N146" s="447">
        <v>71</v>
      </c>
      <c r="O146" s="449">
        <v>116</v>
      </c>
      <c r="P146" s="447">
        <v>69</v>
      </c>
      <c r="Q146" s="447">
        <v>128</v>
      </c>
      <c r="R146" s="436">
        <v>72</v>
      </c>
      <c r="S146" s="450">
        <v>131</v>
      </c>
      <c r="T146" s="439">
        <v>54</v>
      </c>
      <c r="U146" s="436">
        <v>117</v>
      </c>
      <c r="V146" s="439">
        <v>53</v>
      </c>
      <c r="W146" s="436">
        <v>112</v>
      </c>
      <c r="X146" s="438">
        <v>62</v>
      </c>
      <c r="Y146" s="438">
        <v>112</v>
      </c>
      <c r="Z146" s="436">
        <v>74</v>
      </c>
      <c r="AA146" s="436">
        <v>132</v>
      </c>
      <c r="AB146" s="439">
        <v>70</v>
      </c>
      <c r="AC146" s="436">
        <v>132</v>
      </c>
      <c r="AD146" s="440">
        <v>77</v>
      </c>
      <c r="AE146" s="454">
        <v>136</v>
      </c>
      <c r="AF146" s="460">
        <v>75</v>
      </c>
      <c r="AG146" s="461">
        <v>139</v>
      </c>
      <c r="AH146" s="442">
        <f t="shared" si="8"/>
        <v>-2</v>
      </c>
      <c r="AI146" s="443">
        <f t="shared" si="9"/>
        <v>3</v>
      </c>
      <c r="AJ146" s="444">
        <f t="shared" si="10"/>
        <v>-2.5974025974025974</v>
      </c>
      <c r="AK146" s="445">
        <f t="shared" si="11"/>
        <v>2.2058823529411766</v>
      </c>
      <c r="AL146" s="462" t="s">
        <v>316</v>
      </c>
      <c r="AN146" s="392" t="s">
        <v>315</v>
      </c>
      <c r="AO146" s="398" t="s">
        <v>316</v>
      </c>
      <c r="AP146" s="394">
        <v>77</v>
      </c>
      <c r="AQ146" s="394">
        <v>136</v>
      </c>
      <c r="AR146" s="397"/>
    </row>
    <row r="147" spans="1:44" ht="15.75" hidden="1" customHeight="1" thickBot="1">
      <c r="A147" s="459" t="s">
        <v>317</v>
      </c>
      <c r="B147" s="447">
        <v>60</v>
      </c>
      <c r="C147" s="448">
        <v>89</v>
      </c>
      <c r="D147" s="447">
        <v>50</v>
      </c>
      <c r="E147" s="449">
        <v>80</v>
      </c>
      <c r="F147" s="447">
        <v>47</v>
      </c>
      <c r="G147" s="449">
        <v>82</v>
      </c>
      <c r="H147" s="447">
        <v>52</v>
      </c>
      <c r="I147" s="449">
        <v>89</v>
      </c>
      <c r="J147" s="447">
        <v>50</v>
      </c>
      <c r="K147" s="449">
        <v>90</v>
      </c>
      <c r="L147" s="447">
        <v>70</v>
      </c>
      <c r="M147" s="449">
        <v>112</v>
      </c>
      <c r="N147" s="447">
        <v>69</v>
      </c>
      <c r="O147" s="449">
        <v>110</v>
      </c>
      <c r="P147" s="447">
        <v>92</v>
      </c>
      <c r="Q147" s="447">
        <v>132</v>
      </c>
      <c r="R147" s="436">
        <v>82</v>
      </c>
      <c r="S147" s="450">
        <v>124</v>
      </c>
      <c r="T147" s="439">
        <v>86</v>
      </c>
      <c r="U147" s="436">
        <v>127</v>
      </c>
      <c r="V147" s="439">
        <v>89</v>
      </c>
      <c r="W147" s="436">
        <v>131</v>
      </c>
      <c r="X147" s="438">
        <v>96</v>
      </c>
      <c r="Y147" s="438">
        <v>141</v>
      </c>
      <c r="Z147" s="436">
        <v>94</v>
      </c>
      <c r="AA147" s="436">
        <v>144</v>
      </c>
      <c r="AB147" s="439">
        <v>86</v>
      </c>
      <c r="AC147" s="436">
        <v>139</v>
      </c>
      <c r="AD147" s="440">
        <v>101</v>
      </c>
      <c r="AE147" s="454">
        <v>159</v>
      </c>
      <c r="AF147" s="460">
        <v>97</v>
      </c>
      <c r="AG147" s="461">
        <v>161</v>
      </c>
      <c r="AH147" s="442">
        <f t="shared" si="8"/>
        <v>-4</v>
      </c>
      <c r="AI147" s="443">
        <f t="shared" si="9"/>
        <v>2</v>
      </c>
      <c r="AJ147" s="444">
        <f t="shared" si="10"/>
        <v>-3.9603960396039604</v>
      </c>
      <c r="AK147" s="445">
        <f t="shared" si="11"/>
        <v>1.2578616352201257</v>
      </c>
      <c r="AL147" s="462" t="s">
        <v>318</v>
      </c>
      <c r="AN147" s="392" t="s">
        <v>317</v>
      </c>
      <c r="AO147" s="398" t="s">
        <v>318</v>
      </c>
      <c r="AP147" s="394">
        <v>101</v>
      </c>
      <c r="AQ147" s="394">
        <v>159</v>
      </c>
      <c r="AR147" s="397"/>
    </row>
    <row r="148" spans="1:44" ht="15.75" hidden="1" customHeight="1" thickBot="1">
      <c r="A148" s="459" t="s">
        <v>319</v>
      </c>
      <c r="B148" s="447">
        <v>22</v>
      </c>
      <c r="C148" s="448">
        <v>47</v>
      </c>
      <c r="D148" s="447">
        <v>26</v>
      </c>
      <c r="E148" s="449">
        <v>54</v>
      </c>
      <c r="F148" s="447">
        <v>20</v>
      </c>
      <c r="G148" s="449">
        <v>46</v>
      </c>
      <c r="H148" s="447">
        <v>25</v>
      </c>
      <c r="I148" s="449">
        <v>51</v>
      </c>
      <c r="J148" s="447">
        <v>38</v>
      </c>
      <c r="K148" s="449">
        <v>66</v>
      </c>
      <c r="L148" s="447">
        <v>48</v>
      </c>
      <c r="M148" s="449">
        <v>76</v>
      </c>
      <c r="N148" s="447">
        <v>41</v>
      </c>
      <c r="O148" s="449">
        <v>66</v>
      </c>
      <c r="P148" s="447">
        <v>46</v>
      </c>
      <c r="Q148" s="447">
        <v>73</v>
      </c>
      <c r="R148" s="436">
        <v>53</v>
      </c>
      <c r="S148" s="450">
        <v>80</v>
      </c>
      <c r="T148" s="439">
        <v>61</v>
      </c>
      <c r="U148" s="436">
        <v>89</v>
      </c>
      <c r="V148" s="439">
        <v>53</v>
      </c>
      <c r="W148" s="436">
        <v>82</v>
      </c>
      <c r="X148" s="438">
        <v>55</v>
      </c>
      <c r="Y148" s="438">
        <v>86</v>
      </c>
      <c r="Z148" s="436">
        <v>63</v>
      </c>
      <c r="AA148" s="436">
        <v>97</v>
      </c>
      <c r="AB148" s="439">
        <v>70</v>
      </c>
      <c r="AC148" s="436">
        <v>107</v>
      </c>
      <c r="AD148" s="440">
        <v>80</v>
      </c>
      <c r="AE148" s="454">
        <v>118</v>
      </c>
      <c r="AF148" s="460">
        <v>76</v>
      </c>
      <c r="AG148" s="461">
        <v>110</v>
      </c>
      <c r="AH148" s="442">
        <f t="shared" si="8"/>
        <v>-4</v>
      </c>
      <c r="AI148" s="443">
        <f t="shared" si="9"/>
        <v>-8</v>
      </c>
      <c r="AJ148" s="444">
        <f t="shared" si="10"/>
        <v>-5</v>
      </c>
      <c r="AK148" s="445">
        <f t="shared" si="11"/>
        <v>-6.7796610169491522</v>
      </c>
      <c r="AL148" s="462" t="s">
        <v>320</v>
      </c>
      <c r="AN148" s="392" t="s">
        <v>319</v>
      </c>
      <c r="AO148" s="398" t="s">
        <v>320</v>
      </c>
      <c r="AP148" s="394">
        <v>80</v>
      </c>
      <c r="AQ148" s="394">
        <v>118</v>
      </c>
      <c r="AR148" s="397"/>
    </row>
    <row r="149" spans="1:44" ht="15.75" hidden="1" customHeight="1" thickBot="1">
      <c r="A149" s="459" t="s">
        <v>321</v>
      </c>
      <c r="B149" s="447"/>
      <c r="C149" s="448"/>
      <c r="D149" s="447"/>
      <c r="E149" s="449"/>
      <c r="F149" s="447"/>
      <c r="G149" s="449"/>
      <c r="H149" s="447"/>
      <c r="I149" s="449"/>
      <c r="J149" s="447"/>
      <c r="K149" s="449"/>
      <c r="L149" s="447"/>
      <c r="M149" s="449"/>
      <c r="N149" s="447"/>
      <c r="O149" s="449"/>
      <c r="P149" s="447"/>
      <c r="Q149" s="447"/>
      <c r="R149" s="436"/>
      <c r="S149" s="450"/>
      <c r="T149" s="439"/>
      <c r="U149" s="436"/>
      <c r="V149" s="439">
        <v>126</v>
      </c>
      <c r="W149" s="436">
        <v>161</v>
      </c>
      <c r="X149" s="438">
        <v>160</v>
      </c>
      <c r="Y149" s="438">
        <v>202</v>
      </c>
      <c r="Z149" s="436">
        <v>169</v>
      </c>
      <c r="AA149" s="436">
        <v>216</v>
      </c>
      <c r="AB149" s="439">
        <v>181</v>
      </c>
      <c r="AC149" s="436">
        <v>232</v>
      </c>
      <c r="AD149" s="440">
        <v>189</v>
      </c>
      <c r="AE149" s="454">
        <v>247</v>
      </c>
      <c r="AF149" s="460">
        <v>172</v>
      </c>
      <c r="AG149" s="461">
        <v>238</v>
      </c>
      <c r="AH149" s="442">
        <f t="shared" si="8"/>
        <v>-17</v>
      </c>
      <c r="AI149" s="443">
        <f t="shared" si="9"/>
        <v>-9</v>
      </c>
      <c r="AJ149" s="444">
        <f t="shared" si="10"/>
        <v>-8.9947089947089953</v>
      </c>
      <c r="AK149" s="445">
        <f t="shared" si="11"/>
        <v>-3.6437246963562755</v>
      </c>
      <c r="AL149" s="462" t="s">
        <v>322</v>
      </c>
      <c r="AN149" s="392" t="s">
        <v>321</v>
      </c>
      <c r="AO149" s="398" t="s">
        <v>322</v>
      </c>
      <c r="AP149" s="394">
        <v>189</v>
      </c>
      <c r="AQ149" s="394">
        <v>247</v>
      </c>
      <c r="AR149" s="397"/>
    </row>
    <row r="150" spans="1:44" ht="15.75" customHeight="1" thickBot="1">
      <c r="A150" s="459">
        <v>310</v>
      </c>
      <c r="B150" s="447">
        <v>2020</v>
      </c>
      <c r="C150" s="448">
        <v>3042</v>
      </c>
      <c r="D150" s="447">
        <v>1883</v>
      </c>
      <c r="E150" s="449">
        <v>2850</v>
      </c>
      <c r="F150" s="447">
        <v>1817</v>
      </c>
      <c r="G150" s="449">
        <v>2797</v>
      </c>
      <c r="H150" s="447">
        <v>1855</v>
      </c>
      <c r="I150" s="449">
        <v>2849</v>
      </c>
      <c r="J150" s="447">
        <v>1938</v>
      </c>
      <c r="K150" s="449">
        <v>2949</v>
      </c>
      <c r="L150" s="447">
        <v>1893</v>
      </c>
      <c r="M150" s="449">
        <v>2905</v>
      </c>
      <c r="N150" s="447">
        <v>1962</v>
      </c>
      <c r="O150" s="449">
        <v>2977</v>
      </c>
      <c r="P150" s="447">
        <v>2332</v>
      </c>
      <c r="Q150" s="447">
        <v>3489</v>
      </c>
      <c r="R150" s="436">
        <v>2389</v>
      </c>
      <c r="S150" s="450">
        <v>3586</v>
      </c>
      <c r="T150" s="439">
        <v>2451</v>
      </c>
      <c r="U150" s="436">
        <v>3643</v>
      </c>
      <c r="V150" s="439">
        <v>2518</v>
      </c>
      <c r="W150" s="436">
        <v>3735</v>
      </c>
      <c r="X150" s="438">
        <v>2620</v>
      </c>
      <c r="Y150" s="438">
        <v>3871</v>
      </c>
      <c r="Z150" s="436">
        <v>2767</v>
      </c>
      <c r="AA150" s="436">
        <v>4061</v>
      </c>
      <c r="AB150" s="439">
        <v>2741</v>
      </c>
      <c r="AC150" s="436">
        <v>4088</v>
      </c>
      <c r="AD150" s="440">
        <v>2946</v>
      </c>
      <c r="AE150" s="454">
        <v>4346</v>
      </c>
      <c r="AF150" s="460">
        <v>2930</v>
      </c>
      <c r="AG150" s="461">
        <v>4358</v>
      </c>
      <c r="AH150" s="442">
        <f t="shared" si="8"/>
        <v>-16</v>
      </c>
      <c r="AI150" s="443">
        <f t="shared" si="9"/>
        <v>12</v>
      </c>
      <c r="AJ150" s="444">
        <f t="shared" si="10"/>
        <v>-0.54310930074677533</v>
      </c>
      <c r="AK150" s="445">
        <f t="shared" si="11"/>
        <v>0.2761159687068569</v>
      </c>
      <c r="AL150" s="462" t="s">
        <v>35</v>
      </c>
      <c r="AN150" s="392">
        <v>310</v>
      </c>
      <c r="AO150" s="398" t="s">
        <v>35</v>
      </c>
      <c r="AP150" s="394">
        <v>2946</v>
      </c>
      <c r="AQ150" s="394">
        <v>4346</v>
      </c>
      <c r="AR150" s="397"/>
    </row>
    <row r="151" spans="1:44" ht="15.75" hidden="1" customHeight="1" thickBot="1">
      <c r="A151" s="459" t="s">
        <v>323</v>
      </c>
      <c r="B151" s="447">
        <v>143</v>
      </c>
      <c r="C151" s="448">
        <v>193</v>
      </c>
      <c r="D151" s="447">
        <v>130</v>
      </c>
      <c r="E151" s="449">
        <v>180</v>
      </c>
      <c r="F151" s="447">
        <v>142</v>
      </c>
      <c r="G151" s="449">
        <v>195</v>
      </c>
      <c r="H151" s="447">
        <v>137</v>
      </c>
      <c r="I151" s="449">
        <v>188</v>
      </c>
      <c r="J151" s="447">
        <v>123</v>
      </c>
      <c r="K151" s="449">
        <v>175</v>
      </c>
      <c r="L151" s="447">
        <v>106</v>
      </c>
      <c r="M151" s="449">
        <v>157</v>
      </c>
      <c r="N151" s="447">
        <v>104</v>
      </c>
      <c r="O151" s="449">
        <v>159</v>
      </c>
      <c r="P151" s="447">
        <v>112</v>
      </c>
      <c r="Q151" s="447">
        <v>172</v>
      </c>
      <c r="R151" s="436">
        <v>113</v>
      </c>
      <c r="S151" s="450">
        <v>173</v>
      </c>
      <c r="T151" s="439">
        <v>116</v>
      </c>
      <c r="U151" s="436">
        <v>181</v>
      </c>
      <c r="V151" s="439">
        <v>120</v>
      </c>
      <c r="W151" s="436">
        <v>190</v>
      </c>
      <c r="X151" s="438">
        <v>117</v>
      </c>
      <c r="Y151" s="438">
        <v>187</v>
      </c>
      <c r="Z151" s="436">
        <v>143</v>
      </c>
      <c r="AA151" s="436">
        <v>212</v>
      </c>
      <c r="AB151" s="439">
        <v>162</v>
      </c>
      <c r="AC151" s="436">
        <v>236</v>
      </c>
      <c r="AD151" s="440">
        <v>170</v>
      </c>
      <c r="AE151" s="454">
        <v>248</v>
      </c>
      <c r="AF151" s="460">
        <v>169</v>
      </c>
      <c r="AG151" s="461">
        <v>254</v>
      </c>
      <c r="AH151" s="442">
        <f t="shared" si="8"/>
        <v>-1</v>
      </c>
      <c r="AI151" s="443">
        <f t="shared" si="9"/>
        <v>6</v>
      </c>
      <c r="AJ151" s="444">
        <f t="shared" si="10"/>
        <v>-0.58823529411764708</v>
      </c>
      <c r="AK151" s="445">
        <f t="shared" si="11"/>
        <v>2.4193548387096775</v>
      </c>
      <c r="AL151" s="462" t="s">
        <v>324</v>
      </c>
      <c r="AN151" s="392" t="s">
        <v>323</v>
      </c>
      <c r="AO151" s="398" t="s">
        <v>324</v>
      </c>
      <c r="AP151" s="394">
        <v>170</v>
      </c>
      <c r="AQ151" s="394">
        <v>248</v>
      </c>
      <c r="AR151" s="397"/>
    </row>
    <row r="152" spans="1:44" ht="15.75" hidden="1" customHeight="1" thickBot="1">
      <c r="A152" s="459" t="s">
        <v>325</v>
      </c>
      <c r="B152" s="447"/>
      <c r="C152" s="448"/>
      <c r="D152" s="447"/>
      <c r="E152" s="449"/>
      <c r="F152" s="447"/>
      <c r="G152" s="449"/>
      <c r="H152" s="447"/>
      <c r="I152" s="449"/>
      <c r="J152" s="447"/>
      <c r="K152" s="449"/>
      <c r="L152" s="447">
        <v>79</v>
      </c>
      <c r="M152" s="449">
        <v>119</v>
      </c>
      <c r="N152" s="447">
        <v>71</v>
      </c>
      <c r="O152" s="449">
        <v>110</v>
      </c>
      <c r="P152" s="447">
        <v>92</v>
      </c>
      <c r="Q152" s="447">
        <v>132</v>
      </c>
      <c r="R152" s="436">
        <v>90</v>
      </c>
      <c r="S152" s="450">
        <v>127</v>
      </c>
      <c r="T152" s="439">
        <v>102</v>
      </c>
      <c r="U152" s="436">
        <v>143</v>
      </c>
      <c r="V152" s="439">
        <v>90</v>
      </c>
      <c r="W152" s="436">
        <v>129</v>
      </c>
      <c r="X152" s="438">
        <v>97</v>
      </c>
      <c r="Y152" s="438">
        <v>136</v>
      </c>
      <c r="Z152" s="436">
        <v>79</v>
      </c>
      <c r="AA152" s="436">
        <v>116</v>
      </c>
      <c r="AB152" s="439">
        <v>79</v>
      </c>
      <c r="AC152" s="436">
        <v>120</v>
      </c>
      <c r="AD152" s="440">
        <v>115</v>
      </c>
      <c r="AE152" s="454">
        <v>157</v>
      </c>
      <c r="AF152" s="460">
        <v>113</v>
      </c>
      <c r="AG152" s="461">
        <v>158</v>
      </c>
      <c r="AH152" s="442">
        <f t="shared" si="8"/>
        <v>-2</v>
      </c>
      <c r="AI152" s="443">
        <f t="shared" si="9"/>
        <v>1</v>
      </c>
      <c r="AJ152" s="444">
        <f t="shared" si="10"/>
        <v>-1.7391304347826086</v>
      </c>
      <c r="AK152" s="445">
        <f t="shared" si="11"/>
        <v>0.63694267515923564</v>
      </c>
      <c r="AL152" s="462" t="s">
        <v>326</v>
      </c>
      <c r="AN152" s="392" t="s">
        <v>325</v>
      </c>
      <c r="AO152" s="398" t="s">
        <v>326</v>
      </c>
      <c r="AP152" s="394">
        <v>115</v>
      </c>
      <c r="AQ152" s="394">
        <v>157</v>
      </c>
      <c r="AR152" s="397"/>
    </row>
    <row r="153" spans="1:44" ht="15.75" hidden="1" customHeight="1" thickBot="1">
      <c r="A153" s="459" t="s">
        <v>327</v>
      </c>
      <c r="B153" s="447">
        <v>0</v>
      </c>
      <c r="C153" s="448">
        <v>0</v>
      </c>
      <c r="D153" s="447">
        <v>0</v>
      </c>
      <c r="E153" s="449">
        <v>0</v>
      </c>
      <c r="F153" s="447">
        <v>44</v>
      </c>
      <c r="G153" s="449">
        <v>66</v>
      </c>
      <c r="H153" s="447">
        <v>50</v>
      </c>
      <c r="I153" s="449">
        <v>76</v>
      </c>
      <c r="J153" s="447">
        <v>60</v>
      </c>
      <c r="K153" s="449">
        <v>89</v>
      </c>
      <c r="L153" s="447">
        <v>60</v>
      </c>
      <c r="M153" s="449">
        <v>93</v>
      </c>
      <c r="N153" s="447">
        <v>61</v>
      </c>
      <c r="O153" s="449">
        <v>95</v>
      </c>
      <c r="P153" s="447">
        <v>56</v>
      </c>
      <c r="Q153" s="447">
        <v>94</v>
      </c>
      <c r="R153" s="436">
        <v>54</v>
      </c>
      <c r="S153" s="450">
        <v>93</v>
      </c>
      <c r="T153" s="439">
        <v>53</v>
      </c>
      <c r="U153" s="436">
        <v>92</v>
      </c>
      <c r="V153" s="439">
        <v>55</v>
      </c>
      <c r="W153" s="436">
        <v>93</v>
      </c>
      <c r="X153" s="438">
        <v>64</v>
      </c>
      <c r="Y153" s="438">
        <v>110</v>
      </c>
      <c r="Z153" s="436">
        <v>59</v>
      </c>
      <c r="AA153" s="436">
        <v>103</v>
      </c>
      <c r="AB153" s="439">
        <v>54</v>
      </c>
      <c r="AC153" s="436">
        <v>97</v>
      </c>
      <c r="AD153" s="440">
        <v>64</v>
      </c>
      <c r="AE153" s="454">
        <v>103</v>
      </c>
      <c r="AF153" s="460">
        <v>64</v>
      </c>
      <c r="AG153" s="461">
        <v>106</v>
      </c>
      <c r="AH153" s="442">
        <f t="shared" si="8"/>
        <v>0</v>
      </c>
      <c r="AI153" s="443">
        <f t="shared" si="9"/>
        <v>3</v>
      </c>
      <c r="AJ153" s="444">
        <f t="shared" si="10"/>
        <v>0</v>
      </c>
      <c r="AK153" s="445">
        <f t="shared" si="11"/>
        <v>2.912621359223301</v>
      </c>
      <c r="AL153" s="462" t="s">
        <v>328</v>
      </c>
      <c r="AN153" s="392" t="s">
        <v>327</v>
      </c>
      <c r="AO153" s="398" t="s">
        <v>328</v>
      </c>
      <c r="AP153" s="394">
        <v>64</v>
      </c>
      <c r="AQ153" s="394">
        <v>103</v>
      </c>
      <c r="AR153" s="397"/>
    </row>
    <row r="154" spans="1:44" ht="15.75" hidden="1" customHeight="1" thickBot="1">
      <c r="A154" s="459" t="s">
        <v>329</v>
      </c>
      <c r="B154" s="447">
        <v>25</v>
      </c>
      <c r="C154" s="448">
        <v>43</v>
      </c>
      <c r="D154" s="447">
        <v>37</v>
      </c>
      <c r="E154" s="449">
        <v>56</v>
      </c>
      <c r="F154" s="447">
        <v>41</v>
      </c>
      <c r="G154" s="449">
        <v>60</v>
      </c>
      <c r="H154" s="447">
        <v>45</v>
      </c>
      <c r="I154" s="449">
        <v>62</v>
      </c>
      <c r="J154" s="447">
        <v>46</v>
      </c>
      <c r="K154" s="449">
        <v>63</v>
      </c>
      <c r="L154" s="447">
        <v>38</v>
      </c>
      <c r="M154" s="449">
        <v>53</v>
      </c>
      <c r="N154" s="447">
        <v>39</v>
      </c>
      <c r="O154" s="449">
        <v>56</v>
      </c>
      <c r="P154" s="447">
        <v>38</v>
      </c>
      <c r="Q154" s="447">
        <v>53</v>
      </c>
      <c r="R154" s="436">
        <v>39</v>
      </c>
      <c r="S154" s="450">
        <v>57</v>
      </c>
      <c r="T154" s="439">
        <v>45</v>
      </c>
      <c r="U154" s="436">
        <v>63</v>
      </c>
      <c r="V154" s="439">
        <v>49</v>
      </c>
      <c r="W154" s="436">
        <v>66</v>
      </c>
      <c r="X154" s="438">
        <v>55</v>
      </c>
      <c r="Y154" s="438">
        <v>70</v>
      </c>
      <c r="Z154" s="436">
        <v>50</v>
      </c>
      <c r="AA154" s="436">
        <v>66</v>
      </c>
      <c r="AB154" s="439">
        <v>52</v>
      </c>
      <c r="AC154" s="436">
        <v>69</v>
      </c>
      <c r="AD154" s="440">
        <v>49</v>
      </c>
      <c r="AE154" s="454">
        <v>68</v>
      </c>
      <c r="AF154" s="460">
        <v>56</v>
      </c>
      <c r="AG154" s="461">
        <v>75</v>
      </c>
      <c r="AH154" s="442">
        <f t="shared" si="8"/>
        <v>7</v>
      </c>
      <c r="AI154" s="443">
        <f t="shared" si="9"/>
        <v>7</v>
      </c>
      <c r="AJ154" s="444">
        <f t="shared" si="10"/>
        <v>14.285714285714286</v>
      </c>
      <c r="AK154" s="445">
        <f t="shared" si="11"/>
        <v>10.294117647058824</v>
      </c>
      <c r="AL154" s="462" t="s">
        <v>330</v>
      </c>
      <c r="AN154" s="392" t="s">
        <v>329</v>
      </c>
      <c r="AO154" s="398" t="s">
        <v>330</v>
      </c>
      <c r="AP154" s="394">
        <v>49</v>
      </c>
      <c r="AQ154" s="394">
        <v>68</v>
      </c>
      <c r="AR154" s="397"/>
    </row>
    <row r="155" spans="1:44" ht="15.75" hidden="1" customHeight="1" thickBot="1">
      <c r="A155" s="459" t="s">
        <v>331</v>
      </c>
      <c r="B155" s="447">
        <v>47</v>
      </c>
      <c r="C155" s="448">
        <v>57</v>
      </c>
      <c r="D155" s="447">
        <v>43</v>
      </c>
      <c r="E155" s="449">
        <v>52</v>
      </c>
      <c r="F155" s="447">
        <v>55</v>
      </c>
      <c r="G155" s="449">
        <v>67</v>
      </c>
      <c r="H155" s="447">
        <v>54</v>
      </c>
      <c r="I155" s="449">
        <v>66</v>
      </c>
      <c r="J155" s="447">
        <v>52</v>
      </c>
      <c r="K155" s="449">
        <v>65</v>
      </c>
      <c r="L155" s="447">
        <v>50</v>
      </c>
      <c r="M155" s="449">
        <v>62</v>
      </c>
      <c r="N155" s="447">
        <v>49</v>
      </c>
      <c r="O155" s="449">
        <v>62</v>
      </c>
      <c r="P155" s="447">
        <v>43</v>
      </c>
      <c r="Q155" s="447">
        <v>58</v>
      </c>
      <c r="R155" s="436">
        <v>31</v>
      </c>
      <c r="S155" s="450">
        <v>46</v>
      </c>
      <c r="T155" s="439">
        <v>38</v>
      </c>
      <c r="U155" s="436">
        <v>51</v>
      </c>
      <c r="V155" s="439">
        <v>39</v>
      </c>
      <c r="W155" s="436">
        <v>54</v>
      </c>
      <c r="X155" s="438">
        <v>36</v>
      </c>
      <c r="Y155" s="438">
        <v>51</v>
      </c>
      <c r="Z155" s="436">
        <v>56</v>
      </c>
      <c r="AA155" s="436">
        <v>72</v>
      </c>
      <c r="AB155" s="439">
        <v>55</v>
      </c>
      <c r="AC155" s="436">
        <v>72</v>
      </c>
      <c r="AD155" s="440">
        <v>48</v>
      </c>
      <c r="AE155" s="454">
        <v>66</v>
      </c>
      <c r="AF155" s="460">
        <v>36</v>
      </c>
      <c r="AG155" s="461">
        <v>54</v>
      </c>
      <c r="AH155" s="442">
        <f t="shared" si="8"/>
        <v>-12</v>
      </c>
      <c r="AI155" s="443">
        <f t="shared" si="9"/>
        <v>-12</v>
      </c>
      <c r="AJ155" s="444">
        <f t="shared" si="10"/>
        <v>-25</v>
      </c>
      <c r="AK155" s="445">
        <f t="shared" si="11"/>
        <v>-18.181818181818183</v>
      </c>
      <c r="AL155" s="462" t="s">
        <v>332</v>
      </c>
      <c r="AN155" s="392" t="s">
        <v>331</v>
      </c>
      <c r="AO155" s="398" t="s">
        <v>332</v>
      </c>
      <c r="AP155" s="394">
        <v>48</v>
      </c>
      <c r="AQ155" s="394">
        <v>66</v>
      </c>
      <c r="AR155" s="397"/>
    </row>
    <row r="156" spans="1:44" ht="15.75" hidden="1" customHeight="1" thickBot="1">
      <c r="A156" s="459" t="s">
        <v>333</v>
      </c>
      <c r="B156" s="447">
        <v>93</v>
      </c>
      <c r="C156" s="448">
        <v>135</v>
      </c>
      <c r="D156" s="447">
        <v>104</v>
      </c>
      <c r="E156" s="449">
        <v>144</v>
      </c>
      <c r="F156" s="447">
        <v>171</v>
      </c>
      <c r="G156" s="449">
        <v>249</v>
      </c>
      <c r="H156" s="447">
        <v>169</v>
      </c>
      <c r="I156" s="449">
        <v>247</v>
      </c>
      <c r="J156" s="447">
        <v>173</v>
      </c>
      <c r="K156" s="449">
        <v>252</v>
      </c>
      <c r="L156" s="447">
        <v>175</v>
      </c>
      <c r="M156" s="449">
        <v>269</v>
      </c>
      <c r="N156" s="447">
        <v>192</v>
      </c>
      <c r="O156" s="449">
        <v>292</v>
      </c>
      <c r="P156" s="447">
        <v>218</v>
      </c>
      <c r="Q156" s="447">
        <v>357</v>
      </c>
      <c r="R156" s="436">
        <v>252</v>
      </c>
      <c r="S156" s="450">
        <v>391</v>
      </c>
      <c r="T156" s="439">
        <v>272</v>
      </c>
      <c r="U156" s="436">
        <v>408</v>
      </c>
      <c r="V156" s="439">
        <v>269</v>
      </c>
      <c r="W156" s="436">
        <v>410</v>
      </c>
      <c r="X156" s="438">
        <v>283</v>
      </c>
      <c r="Y156" s="438">
        <v>431</v>
      </c>
      <c r="Z156" s="436">
        <v>300</v>
      </c>
      <c r="AA156" s="436">
        <v>462</v>
      </c>
      <c r="AB156" s="439">
        <v>298</v>
      </c>
      <c r="AC156" s="436">
        <v>470</v>
      </c>
      <c r="AD156" s="440">
        <v>291</v>
      </c>
      <c r="AE156" s="454">
        <v>470</v>
      </c>
      <c r="AF156" s="460">
        <v>301</v>
      </c>
      <c r="AG156" s="461">
        <v>475</v>
      </c>
      <c r="AH156" s="442">
        <f t="shared" si="8"/>
        <v>10</v>
      </c>
      <c r="AI156" s="443">
        <f t="shared" si="9"/>
        <v>5</v>
      </c>
      <c r="AJ156" s="444">
        <f t="shared" si="10"/>
        <v>3.4364261168384878</v>
      </c>
      <c r="AK156" s="445">
        <f t="shared" si="11"/>
        <v>1.0638297872340425</v>
      </c>
      <c r="AL156" s="462" t="s">
        <v>334</v>
      </c>
      <c r="AN156" s="392" t="s">
        <v>333</v>
      </c>
      <c r="AO156" s="398" t="s">
        <v>334</v>
      </c>
      <c r="AP156" s="394">
        <v>291</v>
      </c>
      <c r="AQ156" s="394">
        <v>470</v>
      </c>
      <c r="AR156" s="397"/>
    </row>
    <row r="157" spans="1:44" ht="15.75" hidden="1" customHeight="1" thickBot="1">
      <c r="A157" s="459" t="s">
        <v>335</v>
      </c>
      <c r="B157" s="447">
        <v>172</v>
      </c>
      <c r="C157" s="448">
        <v>264</v>
      </c>
      <c r="D157" s="447">
        <v>197</v>
      </c>
      <c r="E157" s="449">
        <v>289</v>
      </c>
      <c r="F157" s="447">
        <v>203</v>
      </c>
      <c r="G157" s="449">
        <v>300</v>
      </c>
      <c r="H157" s="447">
        <v>213</v>
      </c>
      <c r="I157" s="449">
        <v>311</v>
      </c>
      <c r="J157" s="447">
        <v>215</v>
      </c>
      <c r="K157" s="449">
        <v>316</v>
      </c>
      <c r="L157" s="447">
        <v>208</v>
      </c>
      <c r="M157" s="449">
        <v>306</v>
      </c>
      <c r="N157" s="447">
        <v>232</v>
      </c>
      <c r="O157" s="449">
        <v>335</v>
      </c>
      <c r="P157" s="447">
        <v>285</v>
      </c>
      <c r="Q157" s="447">
        <v>388</v>
      </c>
      <c r="R157" s="436">
        <v>291</v>
      </c>
      <c r="S157" s="450">
        <v>404</v>
      </c>
      <c r="T157" s="439">
        <v>311</v>
      </c>
      <c r="U157" s="436">
        <v>420</v>
      </c>
      <c r="V157" s="439">
        <v>333</v>
      </c>
      <c r="W157" s="436">
        <v>454</v>
      </c>
      <c r="X157" s="438">
        <v>360</v>
      </c>
      <c r="Y157" s="438">
        <v>486</v>
      </c>
      <c r="Z157" s="436">
        <v>361</v>
      </c>
      <c r="AA157" s="436">
        <v>493</v>
      </c>
      <c r="AB157" s="439">
        <v>360</v>
      </c>
      <c r="AC157" s="436">
        <v>500</v>
      </c>
      <c r="AD157" s="440">
        <v>382</v>
      </c>
      <c r="AE157" s="454">
        <v>537</v>
      </c>
      <c r="AF157" s="460">
        <v>384</v>
      </c>
      <c r="AG157" s="461">
        <v>540</v>
      </c>
      <c r="AH157" s="442">
        <f t="shared" si="8"/>
        <v>2</v>
      </c>
      <c r="AI157" s="443">
        <f t="shared" si="9"/>
        <v>3</v>
      </c>
      <c r="AJ157" s="444">
        <f t="shared" si="10"/>
        <v>0.52356020942408377</v>
      </c>
      <c r="AK157" s="445">
        <f t="shared" si="11"/>
        <v>0.55865921787709494</v>
      </c>
      <c r="AL157" s="462" t="s">
        <v>336</v>
      </c>
      <c r="AN157" s="392" t="s">
        <v>335</v>
      </c>
      <c r="AO157" s="398" t="s">
        <v>336</v>
      </c>
      <c r="AP157" s="394">
        <v>382</v>
      </c>
      <c r="AQ157" s="394">
        <v>537</v>
      </c>
      <c r="AR157" s="397"/>
    </row>
    <row r="158" spans="1:44" ht="15.75" hidden="1" customHeight="1" thickBot="1">
      <c r="A158" s="459" t="s">
        <v>337</v>
      </c>
      <c r="B158" s="447">
        <v>49</v>
      </c>
      <c r="C158" s="448">
        <v>69</v>
      </c>
      <c r="D158" s="447">
        <v>55</v>
      </c>
      <c r="E158" s="449">
        <v>81</v>
      </c>
      <c r="F158" s="447">
        <v>47</v>
      </c>
      <c r="G158" s="449">
        <v>72</v>
      </c>
      <c r="H158" s="447">
        <v>39</v>
      </c>
      <c r="I158" s="449">
        <v>63</v>
      </c>
      <c r="J158" s="447">
        <v>39</v>
      </c>
      <c r="K158" s="449">
        <v>57</v>
      </c>
      <c r="L158" s="447">
        <v>41</v>
      </c>
      <c r="M158" s="449">
        <v>64</v>
      </c>
      <c r="N158" s="447">
        <v>41</v>
      </c>
      <c r="O158" s="449">
        <v>59</v>
      </c>
      <c r="P158" s="447">
        <v>53</v>
      </c>
      <c r="Q158" s="447">
        <v>74</v>
      </c>
      <c r="R158" s="436">
        <v>45</v>
      </c>
      <c r="S158" s="450">
        <v>68</v>
      </c>
      <c r="T158" s="439">
        <v>52</v>
      </c>
      <c r="U158" s="436">
        <v>80</v>
      </c>
      <c r="V158" s="439">
        <v>74</v>
      </c>
      <c r="W158" s="436">
        <v>103</v>
      </c>
      <c r="X158" s="438">
        <v>58</v>
      </c>
      <c r="Y158" s="438">
        <v>87</v>
      </c>
      <c r="Z158" s="436">
        <v>76</v>
      </c>
      <c r="AA158" s="436">
        <v>113</v>
      </c>
      <c r="AB158" s="439">
        <v>69</v>
      </c>
      <c r="AC158" s="436">
        <v>109</v>
      </c>
      <c r="AD158" s="440">
        <v>65</v>
      </c>
      <c r="AE158" s="454">
        <v>101</v>
      </c>
      <c r="AF158" s="460">
        <v>70</v>
      </c>
      <c r="AG158" s="461">
        <v>99</v>
      </c>
      <c r="AH158" s="442">
        <f t="shared" si="8"/>
        <v>5</v>
      </c>
      <c r="AI158" s="443">
        <f t="shared" si="9"/>
        <v>-2</v>
      </c>
      <c r="AJ158" s="444">
        <f t="shared" si="10"/>
        <v>7.6923076923076925</v>
      </c>
      <c r="AK158" s="445">
        <f t="shared" si="11"/>
        <v>-1.9801980198019802</v>
      </c>
      <c r="AL158" s="462" t="s">
        <v>338</v>
      </c>
      <c r="AN158" s="392" t="s">
        <v>337</v>
      </c>
      <c r="AO158" s="398" t="s">
        <v>338</v>
      </c>
      <c r="AP158" s="394">
        <v>65</v>
      </c>
      <c r="AQ158" s="394">
        <v>101</v>
      </c>
      <c r="AR158" s="397"/>
    </row>
    <row r="159" spans="1:44" ht="15.75" hidden="1" customHeight="1" thickBot="1">
      <c r="A159" s="459" t="s">
        <v>339</v>
      </c>
      <c r="B159" s="447">
        <v>25</v>
      </c>
      <c r="C159" s="448">
        <v>42</v>
      </c>
      <c r="D159" s="447">
        <v>26</v>
      </c>
      <c r="E159" s="449">
        <v>44</v>
      </c>
      <c r="F159" s="447">
        <v>25</v>
      </c>
      <c r="G159" s="449">
        <v>40</v>
      </c>
      <c r="H159" s="447">
        <v>24</v>
      </c>
      <c r="I159" s="449">
        <v>36</v>
      </c>
      <c r="J159" s="447">
        <v>24</v>
      </c>
      <c r="K159" s="449">
        <v>35</v>
      </c>
      <c r="L159" s="447">
        <v>24</v>
      </c>
      <c r="M159" s="449">
        <v>35</v>
      </c>
      <c r="N159" s="447">
        <v>24</v>
      </c>
      <c r="O159" s="449">
        <v>35</v>
      </c>
      <c r="P159" s="447">
        <v>20</v>
      </c>
      <c r="Q159" s="447">
        <v>45</v>
      </c>
      <c r="R159" s="436">
        <v>19</v>
      </c>
      <c r="S159" s="450">
        <v>45</v>
      </c>
      <c r="T159" s="439">
        <v>16</v>
      </c>
      <c r="U159" s="436">
        <v>43</v>
      </c>
      <c r="V159" s="439">
        <v>7</v>
      </c>
      <c r="W159" s="436">
        <v>27</v>
      </c>
      <c r="X159" s="438">
        <v>7</v>
      </c>
      <c r="Y159" s="438">
        <v>25</v>
      </c>
      <c r="Z159" s="436">
        <v>15</v>
      </c>
      <c r="AA159" s="436">
        <v>30</v>
      </c>
      <c r="AB159" s="439">
        <v>16</v>
      </c>
      <c r="AC159" s="436">
        <v>32</v>
      </c>
      <c r="AD159" s="440">
        <v>17</v>
      </c>
      <c r="AE159" s="454">
        <v>34</v>
      </c>
      <c r="AF159" s="460">
        <v>20</v>
      </c>
      <c r="AG159" s="461">
        <v>37</v>
      </c>
      <c r="AH159" s="442">
        <f t="shared" si="8"/>
        <v>3</v>
      </c>
      <c r="AI159" s="443">
        <f t="shared" si="9"/>
        <v>3</v>
      </c>
      <c r="AJ159" s="444">
        <f t="shared" si="10"/>
        <v>17.647058823529413</v>
      </c>
      <c r="AK159" s="445">
        <f t="shared" si="11"/>
        <v>8.8235294117647065</v>
      </c>
      <c r="AL159" s="462" t="s">
        <v>340</v>
      </c>
      <c r="AN159" s="392" t="s">
        <v>339</v>
      </c>
      <c r="AO159" s="398" t="s">
        <v>340</v>
      </c>
      <c r="AP159" s="394">
        <v>17</v>
      </c>
      <c r="AQ159" s="394">
        <v>34</v>
      </c>
      <c r="AR159" s="397"/>
    </row>
    <row r="160" spans="1:44" ht="15.75" hidden="1" customHeight="1" thickBot="1">
      <c r="A160" s="459" t="s">
        <v>341</v>
      </c>
      <c r="B160" s="447">
        <v>39</v>
      </c>
      <c r="C160" s="448">
        <v>59</v>
      </c>
      <c r="D160" s="447">
        <v>41</v>
      </c>
      <c r="E160" s="449">
        <v>61</v>
      </c>
      <c r="F160" s="447">
        <v>51</v>
      </c>
      <c r="G160" s="449">
        <v>73</v>
      </c>
      <c r="H160" s="447">
        <v>54</v>
      </c>
      <c r="I160" s="449">
        <v>78</v>
      </c>
      <c r="J160" s="447">
        <v>50</v>
      </c>
      <c r="K160" s="449">
        <v>78</v>
      </c>
      <c r="L160" s="447">
        <v>46</v>
      </c>
      <c r="M160" s="449">
        <v>72</v>
      </c>
      <c r="N160" s="447">
        <v>41</v>
      </c>
      <c r="O160" s="449">
        <v>67</v>
      </c>
      <c r="P160" s="447">
        <v>163</v>
      </c>
      <c r="Q160" s="447">
        <v>222</v>
      </c>
      <c r="R160" s="436">
        <v>190</v>
      </c>
      <c r="S160" s="450">
        <v>260</v>
      </c>
      <c r="T160" s="439">
        <v>190</v>
      </c>
      <c r="U160" s="436">
        <v>276</v>
      </c>
      <c r="V160" s="439">
        <v>203</v>
      </c>
      <c r="W160" s="436">
        <v>293</v>
      </c>
      <c r="X160" s="438">
        <v>203</v>
      </c>
      <c r="Y160" s="438">
        <v>295</v>
      </c>
      <c r="Z160" s="436">
        <v>217</v>
      </c>
      <c r="AA160" s="436">
        <v>316</v>
      </c>
      <c r="AB160" s="439">
        <v>246</v>
      </c>
      <c r="AC160" s="436">
        <v>354</v>
      </c>
      <c r="AD160" s="440">
        <v>259</v>
      </c>
      <c r="AE160" s="454">
        <v>369</v>
      </c>
      <c r="AF160" s="460">
        <v>252</v>
      </c>
      <c r="AG160" s="461">
        <v>368</v>
      </c>
      <c r="AH160" s="442">
        <f t="shared" si="8"/>
        <v>-7</v>
      </c>
      <c r="AI160" s="443">
        <f t="shared" si="9"/>
        <v>-1</v>
      </c>
      <c r="AJ160" s="444">
        <f t="shared" si="10"/>
        <v>-2.7027027027027026</v>
      </c>
      <c r="AK160" s="445">
        <f t="shared" si="11"/>
        <v>-0.27100271002710025</v>
      </c>
      <c r="AL160" s="462" t="s">
        <v>342</v>
      </c>
      <c r="AN160" s="392" t="s">
        <v>341</v>
      </c>
      <c r="AO160" s="398" t="s">
        <v>342</v>
      </c>
      <c r="AP160" s="394">
        <v>259</v>
      </c>
      <c r="AQ160" s="394">
        <v>369</v>
      </c>
      <c r="AR160" s="397"/>
    </row>
    <row r="161" spans="1:44" ht="15.75" hidden="1" customHeight="1" thickBot="1">
      <c r="A161" s="459" t="s">
        <v>343</v>
      </c>
      <c r="B161" s="447">
        <v>17</v>
      </c>
      <c r="C161" s="448">
        <v>32</v>
      </c>
      <c r="D161" s="447">
        <v>17</v>
      </c>
      <c r="E161" s="449">
        <v>32</v>
      </c>
      <c r="F161" s="447">
        <v>9</v>
      </c>
      <c r="G161" s="449">
        <v>18</v>
      </c>
      <c r="H161" s="447">
        <v>5</v>
      </c>
      <c r="I161" s="449">
        <v>16</v>
      </c>
      <c r="J161" s="447">
        <v>1</v>
      </c>
      <c r="K161" s="449">
        <v>10</v>
      </c>
      <c r="L161" s="447">
        <v>1</v>
      </c>
      <c r="M161" s="449">
        <v>7</v>
      </c>
      <c r="N161" s="447">
        <v>1</v>
      </c>
      <c r="O161" s="449">
        <v>7</v>
      </c>
      <c r="P161" s="447">
        <v>4</v>
      </c>
      <c r="Q161" s="447">
        <v>10</v>
      </c>
      <c r="R161" s="436">
        <v>9</v>
      </c>
      <c r="S161" s="450">
        <v>15</v>
      </c>
      <c r="T161" s="439">
        <v>10</v>
      </c>
      <c r="U161" s="436">
        <v>18</v>
      </c>
      <c r="V161" s="439">
        <v>11</v>
      </c>
      <c r="W161" s="436">
        <v>18</v>
      </c>
      <c r="X161" s="438">
        <v>15</v>
      </c>
      <c r="Y161" s="438">
        <v>22</v>
      </c>
      <c r="Z161" s="436">
        <v>16</v>
      </c>
      <c r="AA161" s="436">
        <v>24</v>
      </c>
      <c r="AB161" s="439">
        <v>19</v>
      </c>
      <c r="AC161" s="436">
        <v>28</v>
      </c>
      <c r="AD161" s="440">
        <v>19</v>
      </c>
      <c r="AE161" s="454">
        <v>29</v>
      </c>
      <c r="AF161" s="460">
        <v>25</v>
      </c>
      <c r="AG161" s="461">
        <v>35</v>
      </c>
      <c r="AH161" s="442">
        <f t="shared" si="8"/>
        <v>6</v>
      </c>
      <c r="AI161" s="443">
        <f t="shared" si="9"/>
        <v>6</v>
      </c>
      <c r="AJ161" s="444">
        <f t="shared" si="10"/>
        <v>31.578947368421051</v>
      </c>
      <c r="AK161" s="445">
        <f t="shared" si="11"/>
        <v>20.689655172413794</v>
      </c>
      <c r="AL161" s="462" t="s">
        <v>344</v>
      </c>
      <c r="AN161" s="392" t="s">
        <v>343</v>
      </c>
      <c r="AO161" s="398" t="s">
        <v>344</v>
      </c>
      <c r="AP161" s="394">
        <v>19</v>
      </c>
      <c r="AQ161" s="394">
        <v>29</v>
      </c>
      <c r="AR161" s="397"/>
    </row>
    <row r="162" spans="1:44" ht="15.75" hidden="1" customHeight="1" thickBot="1">
      <c r="A162" s="459" t="s">
        <v>345</v>
      </c>
      <c r="B162" s="447">
        <v>37</v>
      </c>
      <c r="C162" s="448">
        <v>52</v>
      </c>
      <c r="D162" s="447">
        <v>35</v>
      </c>
      <c r="E162" s="449">
        <v>50</v>
      </c>
      <c r="F162" s="447">
        <v>29</v>
      </c>
      <c r="G162" s="449">
        <v>43</v>
      </c>
      <c r="H162" s="447">
        <v>27</v>
      </c>
      <c r="I162" s="449">
        <v>40</v>
      </c>
      <c r="J162" s="447">
        <v>31</v>
      </c>
      <c r="K162" s="449">
        <v>45</v>
      </c>
      <c r="L162" s="447">
        <v>26</v>
      </c>
      <c r="M162" s="449">
        <v>39</v>
      </c>
      <c r="N162" s="447">
        <v>40</v>
      </c>
      <c r="O162" s="449">
        <v>53</v>
      </c>
      <c r="P162" s="447">
        <v>33</v>
      </c>
      <c r="Q162" s="447">
        <v>42</v>
      </c>
      <c r="R162" s="436">
        <v>42</v>
      </c>
      <c r="S162" s="450">
        <v>52</v>
      </c>
      <c r="T162" s="439">
        <v>43</v>
      </c>
      <c r="U162" s="436">
        <v>52</v>
      </c>
      <c r="V162" s="439">
        <v>30</v>
      </c>
      <c r="W162" s="436">
        <v>39</v>
      </c>
      <c r="X162" s="438">
        <v>31</v>
      </c>
      <c r="Y162" s="438">
        <v>39</v>
      </c>
      <c r="Z162" s="436">
        <v>28</v>
      </c>
      <c r="AA162" s="436">
        <v>36</v>
      </c>
      <c r="AB162" s="439">
        <v>28</v>
      </c>
      <c r="AC162" s="436">
        <v>36</v>
      </c>
      <c r="AD162" s="440">
        <v>35</v>
      </c>
      <c r="AE162" s="454">
        <v>46</v>
      </c>
      <c r="AF162" s="460">
        <v>41</v>
      </c>
      <c r="AG162" s="461">
        <v>51</v>
      </c>
      <c r="AH162" s="442">
        <f t="shared" si="8"/>
        <v>6</v>
      </c>
      <c r="AI162" s="443">
        <f t="shared" si="9"/>
        <v>5</v>
      </c>
      <c r="AJ162" s="444">
        <f t="shared" si="10"/>
        <v>17.142857142857142</v>
      </c>
      <c r="AK162" s="445">
        <f t="shared" si="11"/>
        <v>10.869565217391305</v>
      </c>
      <c r="AL162" s="462" t="s">
        <v>346</v>
      </c>
      <c r="AN162" s="392" t="s">
        <v>345</v>
      </c>
      <c r="AO162" s="398" t="s">
        <v>346</v>
      </c>
      <c r="AP162" s="394">
        <v>35</v>
      </c>
      <c r="AQ162" s="394">
        <v>46</v>
      </c>
      <c r="AR162" s="397"/>
    </row>
    <row r="163" spans="1:44" ht="15.75" hidden="1" customHeight="1" thickBot="1">
      <c r="A163" s="459" t="s">
        <v>347</v>
      </c>
      <c r="B163" s="447">
        <v>40</v>
      </c>
      <c r="C163" s="448">
        <v>51</v>
      </c>
      <c r="D163" s="447">
        <v>40</v>
      </c>
      <c r="E163" s="449">
        <v>52</v>
      </c>
      <c r="F163" s="447">
        <v>40</v>
      </c>
      <c r="G163" s="449">
        <v>49</v>
      </c>
      <c r="H163" s="447">
        <v>40</v>
      </c>
      <c r="I163" s="449">
        <v>49</v>
      </c>
      <c r="J163" s="447">
        <v>48</v>
      </c>
      <c r="K163" s="449">
        <v>60</v>
      </c>
      <c r="L163" s="447">
        <v>44</v>
      </c>
      <c r="M163" s="449">
        <v>57</v>
      </c>
      <c r="N163" s="447">
        <v>45</v>
      </c>
      <c r="O163" s="449">
        <v>59</v>
      </c>
      <c r="P163" s="447">
        <v>40</v>
      </c>
      <c r="Q163" s="447">
        <v>55</v>
      </c>
      <c r="R163" s="436">
        <v>41</v>
      </c>
      <c r="S163" s="450">
        <v>60</v>
      </c>
      <c r="T163" s="439">
        <v>45</v>
      </c>
      <c r="U163" s="436">
        <v>66</v>
      </c>
      <c r="V163" s="439">
        <v>50</v>
      </c>
      <c r="W163" s="436">
        <v>76</v>
      </c>
      <c r="X163" s="438">
        <v>49</v>
      </c>
      <c r="Y163" s="438">
        <v>75</v>
      </c>
      <c r="Z163" s="436">
        <v>54</v>
      </c>
      <c r="AA163" s="436">
        <v>78</v>
      </c>
      <c r="AB163" s="439">
        <v>47</v>
      </c>
      <c r="AC163" s="436">
        <v>71</v>
      </c>
      <c r="AD163" s="440">
        <v>59</v>
      </c>
      <c r="AE163" s="454">
        <v>84</v>
      </c>
      <c r="AF163" s="460">
        <v>60</v>
      </c>
      <c r="AG163" s="461">
        <v>84</v>
      </c>
      <c r="AH163" s="442">
        <f t="shared" si="8"/>
        <v>1</v>
      </c>
      <c r="AI163" s="443">
        <f t="shared" si="9"/>
        <v>0</v>
      </c>
      <c r="AJ163" s="444">
        <f t="shared" si="10"/>
        <v>1.6949152542372881</v>
      </c>
      <c r="AK163" s="445">
        <f t="shared" si="11"/>
        <v>0</v>
      </c>
      <c r="AL163" s="462" t="s">
        <v>348</v>
      </c>
      <c r="AN163" s="392" t="s">
        <v>347</v>
      </c>
      <c r="AO163" s="398" t="s">
        <v>348</v>
      </c>
      <c r="AP163" s="394">
        <v>59</v>
      </c>
      <c r="AQ163" s="394">
        <v>84</v>
      </c>
      <c r="AR163" s="397"/>
    </row>
    <row r="164" spans="1:44" ht="15.75" hidden="1" customHeight="1" thickBot="1">
      <c r="A164" s="459" t="s">
        <v>349</v>
      </c>
      <c r="B164" s="447">
        <v>59</v>
      </c>
      <c r="C164" s="448">
        <v>73</v>
      </c>
      <c r="D164" s="447">
        <v>69</v>
      </c>
      <c r="E164" s="449">
        <v>83</v>
      </c>
      <c r="F164" s="447">
        <v>58</v>
      </c>
      <c r="G164" s="449">
        <v>73</v>
      </c>
      <c r="H164" s="447">
        <v>62</v>
      </c>
      <c r="I164" s="449">
        <v>80</v>
      </c>
      <c r="J164" s="447">
        <v>72</v>
      </c>
      <c r="K164" s="449">
        <v>96</v>
      </c>
      <c r="L164" s="447">
        <v>66</v>
      </c>
      <c r="M164" s="449">
        <v>89</v>
      </c>
      <c r="N164" s="447">
        <v>71</v>
      </c>
      <c r="O164" s="449">
        <v>92</v>
      </c>
      <c r="P164" s="447">
        <v>77</v>
      </c>
      <c r="Q164" s="447">
        <v>110</v>
      </c>
      <c r="R164" s="436">
        <v>78</v>
      </c>
      <c r="S164" s="450">
        <v>109</v>
      </c>
      <c r="T164" s="439">
        <v>70</v>
      </c>
      <c r="U164" s="436">
        <v>104</v>
      </c>
      <c r="V164" s="439">
        <v>69</v>
      </c>
      <c r="W164" s="436">
        <v>106</v>
      </c>
      <c r="X164" s="438">
        <v>77</v>
      </c>
      <c r="Y164" s="438">
        <v>116</v>
      </c>
      <c r="Z164" s="436">
        <v>74</v>
      </c>
      <c r="AA164" s="436">
        <v>114</v>
      </c>
      <c r="AB164" s="439">
        <v>69</v>
      </c>
      <c r="AC164" s="436">
        <v>110</v>
      </c>
      <c r="AD164" s="440">
        <v>85</v>
      </c>
      <c r="AE164" s="454">
        <v>129</v>
      </c>
      <c r="AF164" s="460">
        <v>78</v>
      </c>
      <c r="AG164" s="461">
        <v>125</v>
      </c>
      <c r="AH164" s="442">
        <f t="shared" si="8"/>
        <v>-7</v>
      </c>
      <c r="AI164" s="443">
        <f t="shared" si="9"/>
        <v>-4</v>
      </c>
      <c r="AJ164" s="444">
        <f t="shared" si="10"/>
        <v>-8.235294117647058</v>
      </c>
      <c r="AK164" s="445">
        <f t="shared" si="11"/>
        <v>-3.1007751937984498</v>
      </c>
      <c r="AL164" s="462" t="s">
        <v>350</v>
      </c>
      <c r="AN164" s="392" t="s">
        <v>349</v>
      </c>
      <c r="AO164" s="398" t="s">
        <v>350</v>
      </c>
      <c r="AP164" s="394">
        <v>85</v>
      </c>
      <c r="AQ164" s="394">
        <v>129</v>
      </c>
      <c r="AR164" s="397"/>
    </row>
    <row r="165" spans="1:44" ht="15.75" hidden="1" customHeight="1" thickBot="1">
      <c r="A165" s="459" t="s">
        <v>351</v>
      </c>
      <c r="B165" s="447">
        <v>44</v>
      </c>
      <c r="C165" s="449">
        <v>70</v>
      </c>
      <c r="D165" s="447">
        <v>69</v>
      </c>
      <c r="E165" s="449">
        <v>95</v>
      </c>
      <c r="F165" s="447">
        <v>68</v>
      </c>
      <c r="G165" s="449">
        <v>94</v>
      </c>
      <c r="H165" s="447">
        <v>83</v>
      </c>
      <c r="I165" s="449">
        <v>112</v>
      </c>
      <c r="J165" s="447">
        <v>76</v>
      </c>
      <c r="K165" s="449">
        <v>104</v>
      </c>
      <c r="L165" s="447">
        <v>88</v>
      </c>
      <c r="M165" s="449">
        <v>119</v>
      </c>
      <c r="N165" s="447">
        <v>89</v>
      </c>
      <c r="O165" s="449">
        <v>122</v>
      </c>
      <c r="P165" s="447">
        <v>91</v>
      </c>
      <c r="Q165" s="447">
        <v>148</v>
      </c>
      <c r="R165" s="436">
        <v>95</v>
      </c>
      <c r="S165" s="450">
        <v>152</v>
      </c>
      <c r="T165" s="439">
        <v>94</v>
      </c>
      <c r="U165" s="436">
        <v>148</v>
      </c>
      <c r="V165" s="439">
        <v>85</v>
      </c>
      <c r="W165" s="436">
        <v>140</v>
      </c>
      <c r="X165" s="438">
        <v>73</v>
      </c>
      <c r="Y165" s="438">
        <v>132</v>
      </c>
      <c r="Z165" s="436">
        <v>77</v>
      </c>
      <c r="AA165" s="436">
        <v>134</v>
      </c>
      <c r="AB165" s="439">
        <v>80</v>
      </c>
      <c r="AC165" s="436">
        <v>135</v>
      </c>
      <c r="AD165" s="440">
        <v>80</v>
      </c>
      <c r="AE165" s="454">
        <v>132</v>
      </c>
      <c r="AF165" s="460">
        <v>78</v>
      </c>
      <c r="AG165" s="461">
        <v>134</v>
      </c>
      <c r="AH165" s="442">
        <f t="shared" si="8"/>
        <v>-2</v>
      </c>
      <c r="AI165" s="443">
        <f t="shared" si="9"/>
        <v>2</v>
      </c>
      <c r="AJ165" s="444">
        <f t="shared" si="10"/>
        <v>-2.5</v>
      </c>
      <c r="AK165" s="445">
        <f t="shared" si="11"/>
        <v>1.5151515151515151</v>
      </c>
      <c r="AL165" s="462" t="s">
        <v>352</v>
      </c>
      <c r="AN165" s="392" t="s">
        <v>351</v>
      </c>
      <c r="AO165" s="398" t="s">
        <v>352</v>
      </c>
      <c r="AP165" s="394">
        <v>80</v>
      </c>
      <c r="AQ165" s="394">
        <v>132</v>
      </c>
      <c r="AR165" s="397"/>
    </row>
    <row r="166" spans="1:44" ht="15.75" hidden="1" customHeight="1" thickBot="1">
      <c r="A166" s="459" t="s">
        <v>353</v>
      </c>
      <c r="B166" s="447">
        <v>45</v>
      </c>
      <c r="C166" s="448">
        <v>108</v>
      </c>
      <c r="D166" s="447">
        <v>52</v>
      </c>
      <c r="E166" s="449">
        <v>119</v>
      </c>
      <c r="F166" s="447">
        <v>43</v>
      </c>
      <c r="G166" s="449">
        <v>108</v>
      </c>
      <c r="H166" s="447">
        <v>39</v>
      </c>
      <c r="I166" s="449">
        <v>106</v>
      </c>
      <c r="J166" s="447">
        <v>47</v>
      </c>
      <c r="K166" s="449">
        <v>111</v>
      </c>
      <c r="L166" s="447">
        <v>47</v>
      </c>
      <c r="M166" s="449">
        <v>113</v>
      </c>
      <c r="N166" s="447">
        <v>55</v>
      </c>
      <c r="O166" s="449">
        <v>120</v>
      </c>
      <c r="P166" s="447">
        <v>58</v>
      </c>
      <c r="Q166" s="447">
        <v>78</v>
      </c>
      <c r="R166" s="436">
        <v>56</v>
      </c>
      <c r="S166" s="450">
        <v>74</v>
      </c>
      <c r="T166" s="439">
        <v>45</v>
      </c>
      <c r="U166" s="436">
        <v>67</v>
      </c>
      <c r="V166" s="439">
        <v>52</v>
      </c>
      <c r="W166" s="436">
        <v>73</v>
      </c>
      <c r="X166" s="438">
        <v>65</v>
      </c>
      <c r="Y166" s="438">
        <v>87</v>
      </c>
      <c r="Z166" s="436">
        <v>70</v>
      </c>
      <c r="AA166" s="436">
        <v>94</v>
      </c>
      <c r="AB166" s="439">
        <v>57</v>
      </c>
      <c r="AC166" s="436">
        <v>85</v>
      </c>
      <c r="AD166" s="440">
        <v>48</v>
      </c>
      <c r="AE166" s="454">
        <v>80</v>
      </c>
      <c r="AF166" s="460">
        <v>59</v>
      </c>
      <c r="AG166" s="461">
        <v>91</v>
      </c>
      <c r="AH166" s="442">
        <f t="shared" si="8"/>
        <v>11</v>
      </c>
      <c r="AI166" s="443">
        <f t="shared" si="9"/>
        <v>11</v>
      </c>
      <c r="AJ166" s="444">
        <f t="shared" si="10"/>
        <v>22.916666666666668</v>
      </c>
      <c r="AK166" s="445">
        <f t="shared" si="11"/>
        <v>13.75</v>
      </c>
      <c r="AL166" s="462" t="s">
        <v>354</v>
      </c>
      <c r="AN166" s="392" t="s">
        <v>353</v>
      </c>
      <c r="AO166" s="398" t="s">
        <v>354</v>
      </c>
      <c r="AP166" s="394">
        <v>48</v>
      </c>
      <c r="AQ166" s="394">
        <v>80</v>
      </c>
      <c r="AR166" s="397"/>
    </row>
    <row r="167" spans="1:44" ht="15.75" hidden="1" customHeight="1" thickBot="1">
      <c r="A167" s="459" t="s">
        <v>355</v>
      </c>
      <c r="B167" s="447">
        <v>117</v>
      </c>
      <c r="C167" s="448">
        <v>156</v>
      </c>
      <c r="D167" s="447">
        <v>74</v>
      </c>
      <c r="E167" s="449">
        <v>110</v>
      </c>
      <c r="F167" s="447">
        <v>25</v>
      </c>
      <c r="G167" s="449">
        <v>58</v>
      </c>
      <c r="H167" s="447">
        <v>36</v>
      </c>
      <c r="I167" s="449">
        <v>69</v>
      </c>
      <c r="J167" s="447">
        <v>37</v>
      </c>
      <c r="K167" s="449">
        <v>70</v>
      </c>
      <c r="L167" s="447">
        <v>37</v>
      </c>
      <c r="M167" s="449">
        <v>68</v>
      </c>
      <c r="N167" s="447">
        <v>29</v>
      </c>
      <c r="O167" s="449">
        <v>52</v>
      </c>
      <c r="P167" s="447">
        <v>51</v>
      </c>
      <c r="Q167" s="447">
        <v>69</v>
      </c>
      <c r="R167" s="436">
        <v>41</v>
      </c>
      <c r="S167" s="450">
        <v>59</v>
      </c>
      <c r="T167" s="439">
        <v>44</v>
      </c>
      <c r="U167" s="436">
        <v>62</v>
      </c>
      <c r="V167" s="439">
        <v>51</v>
      </c>
      <c r="W167" s="436">
        <v>70</v>
      </c>
      <c r="X167" s="438">
        <v>60</v>
      </c>
      <c r="Y167" s="438">
        <v>83</v>
      </c>
      <c r="Z167" s="436">
        <v>51</v>
      </c>
      <c r="AA167" s="436">
        <v>81</v>
      </c>
      <c r="AB167" s="439">
        <v>57</v>
      </c>
      <c r="AC167" s="436">
        <v>87</v>
      </c>
      <c r="AD167" s="440">
        <v>68</v>
      </c>
      <c r="AE167" s="454">
        <v>100</v>
      </c>
      <c r="AF167" s="460">
        <v>65</v>
      </c>
      <c r="AG167" s="461">
        <v>104</v>
      </c>
      <c r="AH167" s="442">
        <f t="shared" si="8"/>
        <v>-3</v>
      </c>
      <c r="AI167" s="443">
        <f t="shared" si="9"/>
        <v>4</v>
      </c>
      <c r="AJ167" s="444">
        <f t="shared" si="10"/>
        <v>-4.4117647058823533</v>
      </c>
      <c r="AK167" s="445">
        <f t="shared" si="11"/>
        <v>4</v>
      </c>
      <c r="AL167" s="462" t="s">
        <v>356</v>
      </c>
      <c r="AN167" s="392" t="s">
        <v>355</v>
      </c>
      <c r="AO167" s="398" t="s">
        <v>356</v>
      </c>
      <c r="AP167" s="394">
        <v>68</v>
      </c>
      <c r="AQ167" s="394">
        <v>100</v>
      </c>
      <c r="AR167" s="397"/>
    </row>
    <row r="168" spans="1:44" ht="15.75" hidden="1" customHeight="1" thickBot="1">
      <c r="A168" s="459" t="s">
        <v>357</v>
      </c>
      <c r="B168" s="447">
        <v>40</v>
      </c>
      <c r="C168" s="448">
        <v>55</v>
      </c>
      <c r="D168" s="447">
        <v>34</v>
      </c>
      <c r="E168" s="449">
        <v>49</v>
      </c>
      <c r="F168" s="447">
        <v>34</v>
      </c>
      <c r="G168" s="449">
        <v>48</v>
      </c>
      <c r="H168" s="447">
        <v>44</v>
      </c>
      <c r="I168" s="449">
        <v>60</v>
      </c>
      <c r="J168" s="447">
        <v>67</v>
      </c>
      <c r="K168" s="449">
        <v>86</v>
      </c>
      <c r="L168" s="447">
        <v>57</v>
      </c>
      <c r="M168" s="449">
        <v>72</v>
      </c>
      <c r="N168" s="447">
        <v>45</v>
      </c>
      <c r="O168" s="449">
        <v>61</v>
      </c>
      <c r="P168" s="447">
        <v>44</v>
      </c>
      <c r="Q168" s="447">
        <v>76</v>
      </c>
      <c r="R168" s="436">
        <v>46</v>
      </c>
      <c r="S168" s="450">
        <v>78</v>
      </c>
      <c r="T168" s="439">
        <v>52</v>
      </c>
      <c r="U168" s="436">
        <v>85</v>
      </c>
      <c r="V168" s="439">
        <v>61</v>
      </c>
      <c r="W168" s="436">
        <v>95</v>
      </c>
      <c r="X168" s="438">
        <v>72</v>
      </c>
      <c r="Y168" s="438">
        <v>115</v>
      </c>
      <c r="Z168" s="436">
        <v>72</v>
      </c>
      <c r="AA168" s="436">
        <v>118</v>
      </c>
      <c r="AB168" s="439">
        <v>63</v>
      </c>
      <c r="AC168" s="436">
        <v>108</v>
      </c>
      <c r="AD168" s="440">
        <v>73</v>
      </c>
      <c r="AE168" s="454">
        <v>122</v>
      </c>
      <c r="AF168" s="460">
        <v>73</v>
      </c>
      <c r="AG168" s="461">
        <v>121</v>
      </c>
      <c r="AH168" s="442">
        <f t="shared" si="8"/>
        <v>0</v>
      </c>
      <c r="AI168" s="443">
        <f t="shared" si="9"/>
        <v>-1</v>
      </c>
      <c r="AJ168" s="444">
        <f t="shared" si="10"/>
        <v>0</v>
      </c>
      <c r="AK168" s="445">
        <f t="shared" si="11"/>
        <v>-0.81967213114754101</v>
      </c>
      <c r="AL168" s="462" t="s">
        <v>358</v>
      </c>
      <c r="AN168" s="392" t="s">
        <v>357</v>
      </c>
      <c r="AO168" s="398" t="s">
        <v>358</v>
      </c>
      <c r="AP168" s="394">
        <v>73</v>
      </c>
      <c r="AQ168" s="394">
        <v>122</v>
      </c>
      <c r="AR168" s="397"/>
    </row>
    <row r="169" spans="1:44" ht="15.75" hidden="1" customHeight="1" thickBot="1">
      <c r="A169" s="459" t="s">
        <v>359</v>
      </c>
      <c r="B169" s="447">
        <v>34</v>
      </c>
      <c r="C169" s="448">
        <v>56</v>
      </c>
      <c r="D169" s="447">
        <v>37</v>
      </c>
      <c r="E169" s="449">
        <v>57</v>
      </c>
      <c r="F169" s="447">
        <v>24</v>
      </c>
      <c r="G169" s="449">
        <v>45</v>
      </c>
      <c r="H169" s="447">
        <v>33</v>
      </c>
      <c r="I169" s="449">
        <v>54</v>
      </c>
      <c r="J169" s="447">
        <v>37</v>
      </c>
      <c r="K169" s="449">
        <v>59</v>
      </c>
      <c r="L169" s="447">
        <v>40</v>
      </c>
      <c r="M169" s="449">
        <v>65</v>
      </c>
      <c r="N169" s="447">
        <v>44</v>
      </c>
      <c r="O169" s="449">
        <v>72</v>
      </c>
      <c r="P169" s="447">
        <v>37</v>
      </c>
      <c r="Q169" s="447">
        <v>65</v>
      </c>
      <c r="R169" s="436">
        <v>36</v>
      </c>
      <c r="S169" s="450">
        <v>64</v>
      </c>
      <c r="T169" s="439">
        <v>33</v>
      </c>
      <c r="U169" s="436">
        <v>62</v>
      </c>
      <c r="V169" s="439">
        <v>50</v>
      </c>
      <c r="W169" s="436">
        <v>79</v>
      </c>
      <c r="X169" s="438">
        <v>57</v>
      </c>
      <c r="Y169" s="438">
        <v>88</v>
      </c>
      <c r="Z169" s="436">
        <v>52</v>
      </c>
      <c r="AA169" s="436">
        <v>84</v>
      </c>
      <c r="AB169" s="439">
        <v>39</v>
      </c>
      <c r="AC169" s="436">
        <v>69</v>
      </c>
      <c r="AD169" s="440">
        <v>41</v>
      </c>
      <c r="AE169" s="454">
        <v>73</v>
      </c>
      <c r="AF169" s="460">
        <v>43</v>
      </c>
      <c r="AG169" s="461">
        <v>79</v>
      </c>
      <c r="AH169" s="442">
        <f t="shared" si="8"/>
        <v>2</v>
      </c>
      <c r="AI169" s="443">
        <f t="shared" si="9"/>
        <v>6</v>
      </c>
      <c r="AJ169" s="444">
        <f t="shared" si="10"/>
        <v>4.8780487804878048</v>
      </c>
      <c r="AK169" s="445">
        <f t="shared" si="11"/>
        <v>8.2191780821917817</v>
      </c>
      <c r="AL169" s="462" t="s">
        <v>360</v>
      </c>
      <c r="AN169" s="392" t="s">
        <v>359</v>
      </c>
      <c r="AO169" s="398" t="s">
        <v>360</v>
      </c>
      <c r="AP169" s="394">
        <v>41</v>
      </c>
      <c r="AQ169" s="394">
        <v>73</v>
      </c>
      <c r="AR169" s="397"/>
    </row>
    <row r="170" spans="1:44" ht="15.75" hidden="1" customHeight="1" thickBot="1">
      <c r="A170" s="459" t="s">
        <v>361</v>
      </c>
      <c r="B170" s="447">
        <v>45</v>
      </c>
      <c r="C170" s="448">
        <v>68</v>
      </c>
      <c r="D170" s="447">
        <v>31</v>
      </c>
      <c r="E170" s="449">
        <v>51</v>
      </c>
      <c r="F170" s="447">
        <v>23</v>
      </c>
      <c r="G170" s="449">
        <v>45</v>
      </c>
      <c r="H170" s="447">
        <v>24</v>
      </c>
      <c r="I170" s="449">
        <v>51</v>
      </c>
      <c r="J170" s="447">
        <v>24</v>
      </c>
      <c r="K170" s="449">
        <v>51</v>
      </c>
      <c r="L170" s="447">
        <v>23</v>
      </c>
      <c r="M170" s="449">
        <v>46</v>
      </c>
      <c r="N170" s="447">
        <v>29</v>
      </c>
      <c r="O170" s="449">
        <v>50</v>
      </c>
      <c r="P170" s="447">
        <v>73</v>
      </c>
      <c r="Q170" s="447">
        <v>132</v>
      </c>
      <c r="R170" s="436">
        <v>83</v>
      </c>
      <c r="S170" s="450">
        <v>143</v>
      </c>
      <c r="T170" s="439">
        <v>86</v>
      </c>
      <c r="U170" s="436">
        <v>140</v>
      </c>
      <c r="V170" s="439">
        <v>92</v>
      </c>
      <c r="W170" s="436">
        <v>144</v>
      </c>
      <c r="X170" s="438">
        <v>98</v>
      </c>
      <c r="Y170" s="438">
        <v>150</v>
      </c>
      <c r="Z170" s="436">
        <v>116</v>
      </c>
      <c r="AA170" s="436">
        <v>165</v>
      </c>
      <c r="AB170" s="439">
        <v>89</v>
      </c>
      <c r="AC170" s="436">
        <v>137</v>
      </c>
      <c r="AD170" s="440">
        <v>116</v>
      </c>
      <c r="AE170" s="454">
        <v>168</v>
      </c>
      <c r="AF170" s="460">
        <v>118</v>
      </c>
      <c r="AG170" s="461">
        <v>169</v>
      </c>
      <c r="AH170" s="442">
        <f t="shared" si="8"/>
        <v>2</v>
      </c>
      <c r="AI170" s="443">
        <f t="shared" si="9"/>
        <v>1</v>
      </c>
      <c r="AJ170" s="444">
        <f t="shared" si="10"/>
        <v>1.7241379310344827</v>
      </c>
      <c r="AK170" s="445">
        <f t="shared" si="11"/>
        <v>0.59523809523809523</v>
      </c>
      <c r="AL170" s="462" t="s">
        <v>362</v>
      </c>
      <c r="AN170" s="392" t="s">
        <v>361</v>
      </c>
      <c r="AO170" s="398" t="s">
        <v>362</v>
      </c>
      <c r="AP170" s="394">
        <v>116</v>
      </c>
      <c r="AQ170" s="394">
        <v>168</v>
      </c>
      <c r="AR170" s="397"/>
    </row>
    <row r="171" spans="1:44" ht="15.75" hidden="1" customHeight="1" thickBot="1">
      <c r="A171" s="459" t="s">
        <v>363</v>
      </c>
      <c r="B171" s="447">
        <v>77</v>
      </c>
      <c r="C171" s="448">
        <v>141</v>
      </c>
      <c r="D171" s="447">
        <v>70</v>
      </c>
      <c r="E171" s="449">
        <v>128</v>
      </c>
      <c r="F171" s="447">
        <v>72</v>
      </c>
      <c r="G171" s="449">
        <v>127</v>
      </c>
      <c r="H171" s="447">
        <v>72</v>
      </c>
      <c r="I171" s="449">
        <v>126</v>
      </c>
      <c r="J171" s="447">
        <v>65</v>
      </c>
      <c r="K171" s="449">
        <v>124</v>
      </c>
      <c r="L171" s="447">
        <v>60</v>
      </c>
      <c r="M171" s="449">
        <v>112</v>
      </c>
      <c r="N171" s="447">
        <v>79</v>
      </c>
      <c r="O171" s="449">
        <v>130</v>
      </c>
      <c r="P171" s="447">
        <v>67</v>
      </c>
      <c r="Q171" s="447">
        <v>98</v>
      </c>
      <c r="R171" s="436">
        <v>72</v>
      </c>
      <c r="S171" s="450">
        <v>105</v>
      </c>
      <c r="T171" s="439">
        <v>71</v>
      </c>
      <c r="U171" s="436">
        <v>105</v>
      </c>
      <c r="V171" s="439">
        <v>64</v>
      </c>
      <c r="W171" s="436">
        <v>99</v>
      </c>
      <c r="X171" s="438">
        <v>65</v>
      </c>
      <c r="Y171" s="438">
        <v>103</v>
      </c>
      <c r="Z171" s="436">
        <v>78</v>
      </c>
      <c r="AA171" s="436">
        <v>113</v>
      </c>
      <c r="AB171" s="439">
        <v>84</v>
      </c>
      <c r="AC171" s="436">
        <v>119</v>
      </c>
      <c r="AD171" s="440">
        <v>88</v>
      </c>
      <c r="AE171" s="454">
        <v>125</v>
      </c>
      <c r="AF171" s="460">
        <v>78</v>
      </c>
      <c r="AG171" s="461">
        <v>112</v>
      </c>
      <c r="AH171" s="442">
        <f t="shared" si="8"/>
        <v>-10</v>
      </c>
      <c r="AI171" s="443">
        <f t="shared" si="9"/>
        <v>-13</v>
      </c>
      <c r="AJ171" s="444">
        <f t="shared" si="10"/>
        <v>-11.363636363636363</v>
      </c>
      <c r="AK171" s="445">
        <f t="shared" si="11"/>
        <v>-10.4</v>
      </c>
      <c r="AL171" s="462" t="s">
        <v>364</v>
      </c>
      <c r="AN171" s="392" t="s">
        <v>363</v>
      </c>
      <c r="AO171" s="398" t="s">
        <v>364</v>
      </c>
      <c r="AP171" s="394">
        <v>88</v>
      </c>
      <c r="AQ171" s="394">
        <v>125</v>
      </c>
      <c r="AR171" s="397"/>
    </row>
    <row r="172" spans="1:44" ht="15.75" hidden="1" customHeight="1" thickBot="1">
      <c r="A172" s="459" t="s">
        <v>365</v>
      </c>
      <c r="B172" s="447">
        <v>44</v>
      </c>
      <c r="C172" s="448">
        <v>62</v>
      </c>
      <c r="D172" s="447">
        <v>41</v>
      </c>
      <c r="E172" s="449">
        <v>60</v>
      </c>
      <c r="F172" s="447">
        <v>38</v>
      </c>
      <c r="G172" s="449">
        <v>60</v>
      </c>
      <c r="H172" s="447">
        <v>56</v>
      </c>
      <c r="I172" s="449">
        <v>78</v>
      </c>
      <c r="J172" s="447">
        <v>66</v>
      </c>
      <c r="K172" s="449">
        <v>88</v>
      </c>
      <c r="L172" s="447">
        <v>69</v>
      </c>
      <c r="M172" s="449">
        <v>91</v>
      </c>
      <c r="N172" s="447">
        <v>63</v>
      </c>
      <c r="O172" s="449">
        <v>86</v>
      </c>
      <c r="P172" s="447">
        <v>56</v>
      </c>
      <c r="Q172" s="447">
        <v>91</v>
      </c>
      <c r="R172" s="436">
        <v>58</v>
      </c>
      <c r="S172" s="450">
        <v>97</v>
      </c>
      <c r="T172" s="439">
        <v>63</v>
      </c>
      <c r="U172" s="436">
        <v>100</v>
      </c>
      <c r="V172" s="439">
        <v>63</v>
      </c>
      <c r="W172" s="436">
        <v>101</v>
      </c>
      <c r="X172" s="438">
        <v>63</v>
      </c>
      <c r="Y172" s="438">
        <v>96</v>
      </c>
      <c r="Z172" s="436">
        <v>64</v>
      </c>
      <c r="AA172" s="436">
        <v>102</v>
      </c>
      <c r="AB172" s="439">
        <v>65</v>
      </c>
      <c r="AC172" s="436">
        <v>104</v>
      </c>
      <c r="AD172" s="440">
        <v>78</v>
      </c>
      <c r="AE172" s="454">
        <v>116</v>
      </c>
      <c r="AF172" s="460">
        <v>72</v>
      </c>
      <c r="AG172" s="461">
        <v>107</v>
      </c>
      <c r="AH172" s="442">
        <f t="shared" si="8"/>
        <v>-6</v>
      </c>
      <c r="AI172" s="443">
        <f t="shared" si="9"/>
        <v>-9</v>
      </c>
      <c r="AJ172" s="444">
        <f t="shared" si="10"/>
        <v>-7.6923076923076925</v>
      </c>
      <c r="AK172" s="445">
        <f t="shared" si="11"/>
        <v>-7.7586206896551726</v>
      </c>
      <c r="AL172" s="462" t="s">
        <v>366</v>
      </c>
      <c r="AN172" s="392" t="s">
        <v>365</v>
      </c>
      <c r="AO172" s="398" t="s">
        <v>366</v>
      </c>
      <c r="AP172" s="394">
        <v>78</v>
      </c>
      <c r="AQ172" s="394">
        <v>116</v>
      </c>
      <c r="AR172" s="397"/>
    </row>
    <row r="173" spans="1:44" ht="15.75" customHeight="1" thickBot="1">
      <c r="A173" s="459">
        <v>317</v>
      </c>
      <c r="B173" s="447">
        <v>523</v>
      </c>
      <c r="C173" s="448">
        <v>819</v>
      </c>
      <c r="D173" s="447">
        <v>458</v>
      </c>
      <c r="E173" s="449">
        <v>731</v>
      </c>
      <c r="F173" s="447">
        <v>438</v>
      </c>
      <c r="G173" s="449">
        <v>708</v>
      </c>
      <c r="H173" s="447">
        <v>427</v>
      </c>
      <c r="I173" s="449">
        <v>690</v>
      </c>
      <c r="J173" s="447">
        <v>467</v>
      </c>
      <c r="K173" s="449">
        <v>728</v>
      </c>
      <c r="L173" s="447">
        <v>463</v>
      </c>
      <c r="M173" s="449">
        <v>720</v>
      </c>
      <c r="N173" s="447">
        <v>482</v>
      </c>
      <c r="O173" s="449">
        <v>737</v>
      </c>
      <c r="P173" s="447">
        <v>598</v>
      </c>
      <c r="Q173" s="447">
        <v>863</v>
      </c>
      <c r="R173" s="436">
        <v>588</v>
      </c>
      <c r="S173" s="450">
        <v>864</v>
      </c>
      <c r="T173" s="439">
        <v>600</v>
      </c>
      <c r="U173" s="436">
        <v>872</v>
      </c>
      <c r="V173" s="439">
        <v>600</v>
      </c>
      <c r="W173" s="436">
        <v>876</v>
      </c>
      <c r="X173" s="438">
        <v>615</v>
      </c>
      <c r="Y173" s="438">
        <v>887</v>
      </c>
      <c r="Z173" s="436">
        <v>659</v>
      </c>
      <c r="AA173" s="436">
        <v>935</v>
      </c>
      <c r="AB173" s="439">
        <v>653</v>
      </c>
      <c r="AC173" s="436">
        <v>940</v>
      </c>
      <c r="AD173" s="440">
        <v>696</v>
      </c>
      <c r="AE173" s="454">
        <v>989</v>
      </c>
      <c r="AF173" s="460">
        <v>675</v>
      </c>
      <c r="AG173" s="461">
        <v>980</v>
      </c>
      <c r="AH173" s="442">
        <f t="shared" si="8"/>
        <v>-21</v>
      </c>
      <c r="AI173" s="443">
        <f t="shared" si="9"/>
        <v>-9</v>
      </c>
      <c r="AJ173" s="444">
        <f t="shared" si="10"/>
        <v>-3.0172413793103448</v>
      </c>
      <c r="AK173" s="445">
        <f t="shared" si="11"/>
        <v>-0.91001011122345798</v>
      </c>
      <c r="AL173" s="462" t="s">
        <v>367</v>
      </c>
      <c r="AN173" s="392">
        <v>317</v>
      </c>
      <c r="AO173" s="398" t="s">
        <v>367</v>
      </c>
      <c r="AP173" s="394">
        <v>696</v>
      </c>
      <c r="AQ173" s="394">
        <v>989</v>
      </c>
      <c r="AR173" s="397"/>
    </row>
    <row r="174" spans="1:44" ht="15.75" hidden="1" customHeight="1" thickBot="1">
      <c r="A174" s="459" t="s">
        <v>368</v>
      </c>
      <c r="B174" s="447">
        <v>13</v>
      </c>
      <c r="C174" s="448">
        <v>79</v>
      </c>
      <c r="D174" s="447">
        <v>177</v>
      </c>
      <c r="E174" s="449">
        <v>284</v>
      </c>
      <c r="F174" s="447">
        <v>166</v>
      </c>
      <c r="G174" s="449">
        <v>276</v>
      </c>
      <c r="H174" s="447">
        <v>164</v>
      </c>
      <c r="I174" s="449">
        <v>264</v>
      </c>
      <c r="J174" s="447">
        <v>167</v>
      </c>
      <c r="K174" s="449">
        <v>264</v>
      </c>
      <c r="L174" s="447">
        <v>171</v>
      </c>
      <c r="M174" s="449">
        <v>267</v>
      </c>
      <c r="N174" s="447">
        <v>161</v>
      </c>
      <c r="O174" s="449">
        <v>256</v>
      </c>
      <c r="P174" s="447">
        <v>232</v>
      </c>
      <c r="Q174" s="447">
        <v>336</v>
      </c>
      <c r="R174" s="436">
        <v>237</v>
      </c>
      <c r="S174" s="450">
        <v>351</v>
      </c>
      <c r="T174" s="439">
        <v>247</v>
      </c>
      <c r="U174" s="436">
        <v>364</v>
      </c>
      <c r="V174" s="439">
        <v>243</v>
      </c>
      <c r="W174" s="436">
        <v>362</v>
      </c>
      <c r="X174" s="438">
        <v>248</v>
      </c>
      <c r="Y174" s="438">
        <v>360</v>
      </c>
      <c r="Z174" s="436">
        <v>283</v>
      </c>
      <c r="AA174" s="436">
        <v>395</v>
      </c>
      <c r="AB174" s="439">
        <v>277</v>
      </c>
      <c r="AC174" s="436">
        <v>396</v>
      </c>
      <c r="AD174" s="440">
        <v>290</v>
      </c>
      <c r="AE174" s="454">
        <v>407</v>
      </c>
      <c r="AF174" s="460">
        <v>286</v>
      </c>
      <c r="AG174" s="461">
        <v>406</v>
      </c>
      <c r="AH174" s="442">
        <f t="shared" si="8"/>
        <v>-4</v>
      </c>
      <c r="AI174" s="443">
        <f t="shared" si="9"/>
        <v>-1</v>
      </c>
      <c r="AJ174" s="444">
        <f t="shared" si="10"/>
        <v>-1.3793103448275863</v>
      </c>
      <c r="AK174" s="445">
        <f t="shared" si="11"/>
        <v>-0.24570024570024571</v>
      </c>
      <c r="AL174" s="462" t="s">
        <v>369</v>
      </c>
      <c r="AN174" s="392" t="s">
        <v>368</v>
      </c>
      <c r="AO174" s="398" t="s">
        <v>369</v>
      </c>
      <c r="AP174" s="394">
        <v>290</v>
      </c>
      <c r="AQ174" s="394">
        <v>407</v>
      </c>
      <c r="AR174" s="397"/>
    </row>
    <row r="175" spans="1:44" ht="15.75" hidden="1" customHeight="1" thickBot="1">
      <c r="A175" s="459" t="s">
        <v>370</v>
      </c>
      <c r="B175" s="447">
        <v>58</v>
      </c>
      <c r="C175" s="448">
        <v>86</v>
      </c>
      <c r="D175" s="447">
        <v>46</v>
      </c>
      <c r="E175" s="449">
        <v>69</v>
      </c>
      <c r="F175" s="447">
        <v>54</v>
      </c>
      <c r="G175" s="449">
        <v>76</v>
      </c>
      <c r="H175" s="447">
        <v>57</v>
      </c>
      <c r="I175" s="449">
        <v>82</v>
      </c>
      <c r="J175" s="447">
        <v>58</v>
      </c>
      <c r="K175" s="449">
        <v>84</v>
      </c>
      <c r="L175" s="447">
        <v>63</v>
      </c>
      <c r="M175" s="449">
        <v>87</v>
      </c>
      <c r="N175" s="447">
        <v>67</v>
      </c>
      <c r="O175" s="449">
        <v>92</v>
      </c>
      <c r="P175" s="447">
        <v>68</v>
      </c>
      <c r="Q175" s="447">
        <v>98</v>
      </c>
      <c r="R175" s="436">
        <v>75</v>
      </c>
      <c r="S175" s="450">
        <v>102</v>
      </c>
      <c r="T175" s="439">
        <v>79</v>
      </c>
      <c r="U175" s="436">
        <v>107</v>
      </c>
      <c r="V175" s="439">
        <v>74</v>
      </c>
      <c r="W175" s="436">
        <v>103</v>
      </c>
      <c r="X175" s="438">
        <v>80</v>
      </c>
      <c r="Y175" s="438">
        <v>111</v>
      </c>
      <c r="Z175" s="436">
        <v>89</v>
      </c>
      <c r="AA175" s="436">
        <v>121</v>
      </c>
      <c r="AB175" s="439">
        <v>86</v>
      </c>
      <c r="AC175" s="436">
        <v>114</v>
      </c>
      <c r="AD175" s="440">
        <v>78</v>
      </c>
      <c r="AE175" s="454">
        <v>108</v>
      </c>
      <c r="AF175" s="460">
        <v>69</v>
      </c>
      <c r="AG175" s="461">
        <v>100</v>
      </c>
      <c r="AH175" s="442">
        <f t="shared" si="8"/>
        <v>-9</v>
      </c>
      <c r="AI175" s="443">
        <f t="shared" si="9"/>
        <v>-8</v>
      </c>
      <c r="AJ175" s="444">
        <f t="shared" si="10"/>
        <v>-11.538461538461538</v>
      </c>
      <c r="AK175" s="445">
        <f t="shared" si="11"/>
        <v>-7.4074074074074074</v>
      </c>
      <c r="AL175" s="462" t="s">
        <v>371</v>
      </c>
      <c r="AN175" s="392" t="s">
        <v>370</v>
      </c>
      <c r="AO175" s="398" t="s">
        <v>371</v>
      </c>
      <c r="AP175" s="394">
        <v>78</v>
      </c>
      <c r="AQ175" s="394">
        <v>108</v>
      </c>
      <c r="AR175" s="397"/>
    </row>
    <row r="176" spans="1:44" ht="15.75" hidden="1" customHeight="1" thickBot="1">
      <c r="A176" s="459" t="s">
        <v>372</v>
      </c>
      <c r="B176" s="447">
        <v>21</v>
      </c>
      <c r="C176" s="448">
        <v>41</v>
      </c>
      <c r="D176" s="447">
        <v>17</v>
      </c>
      <c r="E176" s="449">
        <v>35</v>
      </c>
      <c r="F176" s="447">
        <v>5</v>
      </c>
      <c r="G176" s="449">
        <v>22</v>
      </c>
      <c r="H176" s="447">
        <v>1</v>
      </c>
      <c r="I176" s="449">
        <v>14</v>
      </c>
      <c r="J176" s="447">
        <v>1</v>
      </c>
      <c r="K176" s="449">
        <v>14</v>
      </c>
      <c r="L176" s="447">
        <v>1</v>
      </c>
      <c r="M176" s="449">
        <v>15</v>
      </c>
      <c r="N176" s="447">
        <v>11</v>
      </c>
      <c r="O176" s="449">
        <v>26</v>
      </c>
      <c r="P176" s="447">
        <v>21</v>
      </c>
      <c r="Q176" s="447">
        <v>35</v>
      </c>
      <c r="R176" s="436">
        <v>16</v>
      </c>
      <c r="S176" s="450">
        <v>31</v>
      </c>
      <c r="T176" s="439">
        <v>18</v>
      </c>
      <c r="U176" s="436">
        <v>33</v>
      </c>
      <c r="V176" s="439">
        <v>23</v>
      </c>
      <c r="W176" s="436">
        <v>38</v>
      </c>
      <c r="X176" s="438">
        <v>20</v>
      </c>
      <c r="Y176" s="438">
        <v>37</v>
      </c>
      <c r="Z176" s="436">
        <v>23</v>
      </c>
      <c r="AA176" s="436">
        <v>37</v>
      </c>
      <c r="AB176" s="439">
        <v>29</v>
      </c>
      <c r="AC176" s="436">
        <v>43</v>
      </c>
      <c r="AD176" s="440">
        <v>39</v>
      </c>
      <c r="AE176" s="454">
        <v>52</v>
      </c>
      <c r="AF176" s="460">
        <v>31</v>
      </c>
      <c r="AG176" s="461">
        <v>43</v>
      </c>
      <c r="AH176" s="442">
        <f t="shared" si="8"/>
        <v>-8</v>
      </c>
      <c r="AI176" s="443">
        <f t="shared" si="9"/>
        <v>-9</v>
      </c>
      <c r="AJ176" s="444">
        <f t="shared" si="10"/>
        <v>-20.512820512820515</v>
      </c>
      <c r="AK176" s="445">
        <f t="shared" si="11"/>
        <v>-17.307692307692307</v>
      </c>
      <c r="AL176" s="462" t="s">
        <v>373</v>
      </c>
      <c r="AN176" s="392" t="s">
        <v>372</v>
      </c>
      <c r="AO176" s="398" t="s">
        <v>373</v>
      </c>
      <c r="AP176" s="394">
        <v>39</v>
      </c>
      <c r="AQ176" s="394">
        <v>52</v>
      </c>
      <c r="AR176" s="397"/>
    </row>
    <row r="177" spans="1:44" ht="15.75" hidden="1" customHeight="1" thickBot="1">
      <c r="A177" s="459" t="s">
        <v>374</v>
      </c>
      <c r="B177" s="447">
        <v>56</v>
      </c>
      <c r="C177" s="448">
        <v>86</v>
      </c>
      <c r="D177" s="447">
        <v>53</v>
      </c>
      <c r="E177" s="449">
        <v>82</v>
      </c>
      <c r="F177" s="447">
        <v>46</v>
      </c>
      <c r="G177" s="449">
        <v>71</v>
      </c>
      <c r="H177" s="447">
        <v>28</v>
      </c>
      <c r="I177" s="449">
        <v>52</v>
      </c>
      <c r="J177" s="447">
        <v>37</v>
      </c>
      <c r="K177" s="449">
        <v>62</v>
      </c>
      <c r="L177" s="447">
        <v>38</v>
      </c>
      <c r="M177" s="449">
        <v>63</v>
      </c>
      <c r="N177" s="447">
        <v>34</v>
      </c>
      <c r="O177" s="449">
        <v>55</v>
      </c>
      <c r="P177" s="447">
        <v>41</v>
      </c>
      <c r="Q177" s="447">
        <v>59</v>
      </c>
      <c r="R177" s="436">
        <v>50</v>
      </c>
      <c r="S177" s="450">
        <v>68</v>
      </c>
      <c r="T177" s="439">
        <v>43</v>
      </c>
      <c r="U177" s="436">
        <v>61</v>
      </c>
      <c r="V177" s="439">
        <v>51</v>
      </c>
      <c r="W177" s="436">
        <v>68</v>
      </c>
      <c r="X177" s="438">
        <v>52</v>
      </c>
      <c r="Y177" s="438">
        <v>69</v>
      </c>
      <c r="Z177" s="436">
        <v>51</v>
      </c>
      <c r="AA177" s="436">
        <v>68</v>
      </c>
      <c r="AB177" s="439">
        <v>51</v>
      </c>
      <c r="AC177" s="436">
        <v>73</v>
      </c>
      <c r="AD177" s="440">
        <v>45</v>
      </c>
      <c r="AE177" s="454">
        <v>69</v>
      </c>
      <c r="AF177" s="460">
        <v>51</v>
      </c>
      <c r="AG177" s="461">
        <v>77</v>
      </c>
      <c r="AH177" s="442">
        <f t="shared" si="8"/>
        <v>6</v>
      </c>
      <c r="AI177" s="443">
        <f t="shared" si="9"/>
        <v>8</v>
      </c>
      <c r="AJ177" s="444">
        <f t="shared" si="10"/>
        <v>13.333333333333334</v>
      </c>
      <c r="AK177" s="445">
        <f t="shared" si="11"/>
        <v>11.594202898550725</v>
      </c>
      <c r="AL177" s="462" t="s">
        <v>375</v>
      </c>
      <c r="AN177" s="392" t="s">
        <v>374</v>
      </c>
      <c r="AO177" s="398" t="s">
        <v>375</v>
      </c>
      <c r="AP177" s="394">
        <v>45</v>
      </c>
      <c r="AQ177" s="394">
        <v>69</v>
      </c>
      <c r="AR177" s="397"/>
    </row>
    <row r="178" spans="1:44" ht="15.75" hidden="1" customHeight="1" thickBot="1">
      <c r="A178" s="459" t="s">
        <v>376</v>
      </c>
      <c r="B178" s="447">
        <v>20</v>
      </c>
      <c r="C178" s="448">
        <v>37</v>
      </c>
      <c r="D178" s="447">
        <v>17</v>
      </c>
      <c r="E178" s="449">
        <v>36</v>
      </c>
      <c r="F178" s="447">
        <v>22</v>
      </c>
      <c r="G178" s="449">
        <v>41</v>
      </c>
      <c r="H178" s="447">
        <v>22</v>
      </c>
      <c r="I178" s="449">
        <v>43</v>
      </c>
      <c r="J178" s="447">
        <v>25</v>
      </c>
      <c r="K178" s="449">
        <v>43</v>
      </c>
      <c r="L178" s="447">
        <v>20</v>
      </c>
      <c r="M178" s="449">
        <v>35</v>
      </c>
      <c r="N178" s="447">
        <v>25</v>
      </c>
      <c r="O178" s="449">
        <v>40</v>
      </c>
      <c r="P178" s="447">
        <v>30</v>
      </c>
      <c r="Q178" s="447">
        <v>48</v>
      </c>
      <c r="R178" s="436">
        <v>25</v>
      </c>
      <c r="S178" s="450">
        <v>45</v>
      </c>
      <c r="T178" s="439">
        <v>29</v>
      </c>
      <c r="U178" s="436">
        <v>49</v>
      </c>
      <c r="V178" s="439">
        <v>25</v>
      </c>
      <c r="W178" s="436">
        <v>45</v>
      </c>
      <c r="X178" s="438">
        <v>30</v>
      </c>
      <c r="Y178" s="438">
        <v>50</v>
      </c>
      <c r="Z178" s="436">
        <v>29</v>
      </c>
      <c r="AA178" s="436">
        <v>48</v>
      </c>
      <c r="AB178" s="439">
        <v>28</v>
      </c>
      <c r="AC178" s="436">
        <v>48</v>
      </c>
      <c r="AD178" s="440">
        <v>30</v>
      </c>
      <c r="AE178" s="454">
        <v>53</v>
      </c>
      <c r="AF178" s="460">
        <v>29</v>
      </c>
      <c r="AG178" s="461">
        <v>53</v>
      </c>
      <c r="AH178" s="442">
        <f t="shared" si="8"/>
        <v>-1</v>
      </c>
      <c r="AI178" s="443">
        <f t="shared" si="9"/>
        <v>0</v>
      </c>
      <c r="AJ178" s="444">
        <f t="shared" si="10"/>
        <v>-3.3333333333333335</v>
      </c>
      <c r="AK178" s="445">
        <f t="shared" si="11"/>
        <v>0</v>
      </c>
      <c r="AL178" s="462" t="s">
        <v>377</v>
      </c>
      <c r="AN178" s="392" t="s">
        <v>376</v>
      </c>
      <c r="AO178" s="398" t="s">
        <v>377</v>
      </c>
      <c r="AP178" s="394">
        <v>30</v>
      </c>
      <c r="AQ178" s="394">
        <v>53</v>
      </c>
      <c r="AR178" s="397"/>
    </row>
    <row r="179" spans="1:44" ht="15.75" hidden="1" customHeight="1" thickBot="1">
      <c r="A179" s="459" t="s">
        <v>378</v>
      </c>
      <c r="B179" s="447">
        <v>28</v>
      </c>
      <c r="C179" s="448">
        <v>44</v>
      </c>
      <c r="D179" s="447">
        <v>22</v>
      </c>
      <c r="E179" s="449">
        <v>39</v>
      </c>
      <c r="F179" s="447">
        <v>16</v>
      </c>
      <c r="G179" s="449">
        <v>33</v>
      </c>
      <c r="H179" s="447">
        <v>19</v>
      </c>
      <c r="I179" s="449">
        <v>38</v>
      </c>
      <c r="J179" s="447">
        <v>29</v>
      </c>
      <c r="K179" s="449">
        <v>48</v>
      </c>
      <c r="L179" s="447">
        <v>29</v>
      </c>
      <c r="M179" s="449">
        <v>48</v>
      </c>
      <c r="N179" s="447">
        <v>40</v>
      </c>
      <c r="O179" s="449">
        <v>59</v>
      </c>
      <c r="P179" s="447">
        <v>64</v>
      </c>
      <c r="Q179" s="447">
        <v>84</v>
      </c>
      <c r="R179" s="436">
        <v>67</v>
      </c>
      <c r="S179" s="450">
        <v>89</v>
      </c>
      <c r="T179" s="439">
        <v>70</v>
      </c>
      <c r="U179" s="436">
        <v>92</v>
      </c>
      <c r="V179" s="439">
        <v>71</v>
      </c>
      <c r="W179" s="436">
        <v>95</v>
      </c>
      <c r="X179" s="438">
        <v>75</v>
      </c>
      <c r="Y179" s="438">
        <v>99</v>
      </c>
      <c r="Z179" s="436">
        <v>81</v>
      </c>
      <c r="AA179" s="436">
        <v>109</v>
      </c>
      <c r="AB179" s="439">
        <v>82</v>
      </c>
      <c r="AC179" s="436">
        <v>110</v>
      </c>
      <c r="AD179" s="440">
        <v>90</v>
      </c>
      <c r="AE179" s="454">
        <v>119</v>
      </c>
      <c r="AF179" s="460">
        <v>97</v>
      </c>
      <c r="AG179" s="461">
        <v>125</v>
      </c>
      <c r="AH179" s="442">
        <f t="shared" si="8"/>
        <v>7</v>
      </c>
      <c r="AI179" s="443">
        <f t="shared" si="9"/>
        <v>6</v>
      </c>
      <c r="AJ179" s="444">
        <f t="shared" si="10"/>
        <v>7.7777777777777777</v>
      </c>
      <c r="AK179" s="445">
        <f t="shared" si="11"/>
        <v>5.0420168067226889</v>
      </c>
      <c r="AL179" s="462" t="s">
        <v>379</v>
      </c>
      <c r="AN179" s="392" t="s">
        <v>378</v>
      </c>
      <c r="AO179" s="398" t="s">
        <v>379</v>
      </c>
      <c r="AP179" s="394">
        <v>90</v>
      </c>
      <c r="AQ179" s="394">
        <v>119</v>
      </c>
      <c r="AR179" s="397"/>
    </row>
    <row r="180" spans="1:44" ht="15.75" hidden="1" customHeight="1" thickBot="1">
      <c r="A180" s="459" t="s">
        <v>380</v>
      </c>
      <c r="B180" s="447">
        <v>89</v>
      </c>
      <c r="C180" s="448">
        <v>133</v>
      </c>
      <c r="D180" s="447">
        <v>93</v>
      </c>
      <c r="E180" s="449">
        <v>135</v>
      </c>
      <c r="F180" s="447">
        <v>102</v>
      </c>
      <c r="G180" s="449">
        <v>146</v>
      </c>
      <c r="H180" s="447">
        <v>106</v>
      </c>
      <c r="I180" s="449">
        <v>150</v>
      </c>
      <c r="J180" s="447">
        <v>121</v>
      </c>
      <c r="K180" s="449">
        <v>168</v>
      </c>
      <c r="L180" s="447">
        <v>118</v>
      </c>
      <c r="M180" s="449">
        <v>168</v>
      </c>
      <c r="N180" s="447">
        <v>120</v>
      </c>
      <c r="O180" s="449">
        <v>172</v>
      </c>
      <c r="P180" s="447">
        <v>132</v>
      </c>
      <c r="Q180" s="447">
        <v>188</v>
      </c>
      <c r="R180" s="436">
        <v>118</v>
      </c>
      <c r="S180" s="450">
        <v>176</v>
      </c>
      <c r="T180" s="439">
        <v>114</v>
      </c>
      <c r="U180" s="436">
        <v>164</v>
      </c>
      <c r="V180" s="439">
        <v>113</v>
      </c>
      <c r="W180" s="436">
        <v>165</v>
      </c>
      <c r="X180" s="438">
        <v>110</v>
      </c>
      <c r="Y180" s="438">
        <v>161</v>
      </c>
      <c r="Z180" s="436">
        <v>103</v>
      </c>
      <c r="AA180" s="436">
        <v>157</v>
      </c>
      <c r="AB180" s="439">
        <v>100</v>
      </c>
      <c r="AC180" s="436">
        <v>156</v>
      </c>
      <c r="AD180" s="440">
        <v>124</v>
      </c>
      <c r="AE180" s="454">
        <v>181</v>
      </c>
      <c r="AF180" s="460">
        <v>112</v>
      </c>
      <c r="AG180" s="461">
        <v>176</v>
      </c>
      <c r="AH180" s="442">
        <f t="shared" si="8"/>
        <v>-12</v>
      </c>
      <c r="AI180" s="443">
        <f t="shared" si="9"/>
        <v>-5</v>
      </c>
      <c r="AJ180" s="444">
        <f t="shared" si="10"/>
        <v>-9.67741935483871</v>
      </c>
      <c r="AK180" s="445">
        <f t="shared" si="11"/>
        <v>-2.7624309392265194</v>
      </c>
      <c r="AL180" s="462" t="s">
        <v>381</v>
      </c>
      <c r="AN180" s="392" t="s">
        <v>380</v>
      </c>
      <c r="AO180" s="398" t="s">
        <v>381</v>
      </c>
      <c r="AP180" s="394">
        <v>124</v>
      </c>
      <c r="AQ180" s="394">
        <v>181</v>
      </c>
      <c r="AR180" s="397"/>
    </row>
    <row r="181" spans="1:44" ht="15.75" customHeight="1" thickBot="1">
      <c r="A181" s="459">
        <v>320</v>
      </c>
      <c r="B181" s="447">
        <v>1835</v>
      </c>
      <c r="C181" s="448">
        <v>2742</v>
      </c>
      <c r="D181" s="447">
        <v>1794</v>
      </c>
      <c r="E181" s="449">
        <v>2693</v>
      </c>
      <c r="F181" s="447">
        <v>1666</v>
      </c>
      <c r="G181" s="449">
        <v>2575</v>
      </c>
      <c r="H181" s="447">
        <v>1602</v>
      </c>
      <c r="I181" s="449">
        <v>2558</v>
      </c>
      <c r="J181" s="447">
        <v>1662</v>
      </c>
      <c r="K181" s="449">
        <v>2621</v>
      </c>
      <c r="L181" s="447">
        <v>1678</v>
      </c>
      <c r="M181" s="449">
        <v>2641</v>
      </c>
      <c r="N181" s="447">
        <v>1682</v>
      </c>
      <c r="O181" s="449">
        <v>2668</v>
      </c>
      <c r="P181" s="447">
        <v>2081</v>
      </c>
      <c r="Q181" s="447">
        <v>3162</v>
      </c>
      <c r="R181" s="436">
        <v>2204</v>
      </c>
      <c r="S181" s="450">
        <v>3293</v>
      </c>
      <c r="T181" s="439">
        <v>2282</v>
      </c>
      <c r="U181" s="436">
        <v>3377</v>
      </c>
      <c r="V181" s="439">
        <v>2393</v>
      </c>
      <c r="W181" s="436">
        <v>3534</v>
      </c>
      <c r="X181" s="438">
        <v>2553</v>
      </c>
      <c r="Y181" s="438">
        <v>3754</v>
      </c>
      <c r="Z181" s="436">
        <v>2682</v>
      </c>
      <c r="AA181" s="436">
        <v>3952</v>
      </c>
      <c r="AB181" s="439">
        <v>2588</v>
      </c>
      <c r="AC181" s="436">
        <v>3929</v>
      </c>
      <c r="AD181" s="440">
        <v>2770</v>
      </c>
      <c r="AE181" s="454">
        <v>4140</v>
      </c>
      <c r="AF181" s="460">
        <v>2824</v>
      </c>
      <c r="AG181" s="461">
        <v>4224</v>
      </c>
      <c r="AH181" s="442">
        <f t="shared" si="8"/>
        <v>54</v>
      </c>
      <c r="AI181" s="443">
        <f t="shared" si="9"/>
        <v>84</v>
      </c>
      <c r="AJ181" s="444">
        <f t="shared" si="10"/>
        <v>1.9494584837545126</v>
      </c>
      <c r="AK181" s="445">
        <f t="shared" si="11"/>
        <v>2.0289855072463769</v>
      </c>
      <c r="AL181" s="462" t="s">
        <v>36</v>
      </c>
      <c r="AN181" s="392">
        <v>320</v>
      </c>
      <c r="AO181" s="398" t="s">
        <v>36</v>
      </c>
      <c r="AP181" s="394">
        <v>2770</v>
      </c>
      <c r="AQ181" s="394">
        <v>4140</v>
      </c>
      <c r="AR181" s="397"/>
    </row>
    <row r="182" spans="1:44" ht="15.75" customHeight="1" thickBot="1">
      <c r="A182" s="459">
        <v>321</v>
      </c>
      <c r="B182" s="447">
        <v>148</v>
      </c>
      <c r="C182" s="448">
        <v>220</v>
      </c>
      <c r="D182" s="447">
        <v>137</v>
      </c>
      <c r="E182" s="449">
        <v>213</v>
      </c>
      <c r="F182" s="447">
        <v>134</v>
      </c>
      <c r="G182" s="449">
        <v>214</v>
      </c>
      <c r="H182" s="447">
        <v>140</v>
      </c>
      <c r="I182" s="449">
        <v>225</v>
      </c>
      <c r="J182" s="447">
        <v>160</v>
      </c>
      <c r="K182" s="449">
        <v>245</v>
      </c>
      <c r="L182" s="447">
        <v>162</v>
      </c>
      <c r="M182" s="449">
        <v>248</v>
      </c>
      <c r="N182" s="447">
        <v>153</v>
      </c>
      <c r="O182" s="449">
        <v>239</v>
      </c>
      <c r="P182" s="447">
        <v>199</v>
      </c>
      <c r="Q182" s="447">
        <v>322</v>
      </c>
      <c r="R182" s="436">
        <v>214</v>
      </c>
      <c r="S182" s="450">
        <v>341</v>
      </c>
      <c r="T182" s="439">
        <v>236</v>
      </c>
      <c r="U182" s="436">
        <v>374</v>
      </c>
      <c r="V182" s="439">
        <v>271</v>
      </c>
      <c r="W182" s="436">
        <v>406</v>
      </c>
      <c r="X182" s="438">
        <v>289</v>
      </c>
      <c r="Y182" s="438">
        <v>433</v>
      </c>
      <c r="Z182" s="436">
        <v>306</v>
      </c>
      <c r="AA182" s="436">
        <v>460</v>
      </c>
      <c r="AB182" s="439">
        <v>275</v>
      </c>
      <c r="AC182" s="436">
        <v>441</v>
      </c>
      <c r="AD182" s="440">
        <v>272</v>
      </c>
      <c r="AE182" s="454">
        <v>438</v>
      </c>
      <c r="AF182" s="460">
        <v>267</v>
      </c>
      <c r="AG182" s="461">
        <v>439</v>
      </c>
      <c r="AH182" s="442">
        <f t="shared" si="8"/>
        <v>-5</v>
      </c>
      <c r="AI182" s="443">
        <f t="shared" si="9"/>
        <v>1</v>
      </c>
      <c r="AJ182" s="444">
        <f t="shared" si="10"/>
        <v>-1.838235294117647</v>
      </c>
      <c r="AK182" s="445">
        <f t="shared" si="11"/>
        <v>0.22831050228310501</v>
      </c>
      <c r="AL182" s="462" t="s">
        <v>382</v>
      </c>
      <c r="AN182" s="392">
        <v>321</v>
      </c>
      <c r="AO182" s="398" t="s">
        <v>382</v>
      </c>
      <c r="AP182" s="394">
        <v>272</v>
      </c>
      <c r="AQ182" s="394">
        <v>438</v>
      </c>
      <c r="AR182" s="397"/>
    </row>
    <row r="183" spans="1:44" ht="15.75" hidden="1" customHeight="1" thickBot="1">
      <c r="A183" s="459" t="s">
        <v>383</v>
      </c>
      <c r="B183" s="447">
        <v>65</v>
      </c>
      <c r="C183" s="448">
        <v>107</v>
      </c>
      <c r="D183" s="447">
        <v>65</v>
      </c>
      <c r="E183" s="449">
        <v>110</v>
      </c>
      <c r="F183" s="447">
        <v>60</v>
      </c>
      <c r="G183" s="449">
        <v>107</v>
      </c>
      <c r="H183" s="447">
        <v>47</v>
      </c>
      <c r="I183" s="449">
        <v>97</v>
      </c>
      <c r="J183" s="447">
        <v>53</v>
      </c>
      <c r="K183" s="449">
        <v>99</v>
      </c>
      <c r="L183" s="447">
        <v>52</v>
      </c>
      <c r="M183" s="449">
        <v>97</v>
      </c>
      <c r="N183" s="447">
        <v>52</v>
      </c>
      <c r="O183" s="449">
        <v>100</v>
      </c>
      <c r="P183" s="447">
        <v>62</v>
      </c>
      <c r="Q183" s="447">
        <v>126</v>
      </c>
      <c r="R183" s="436">
        <v>70</v>
      </c>
      <c r="S183" s="450">
        <v>138</v>
      </c>
      <c r="T183" s="439">
        <v>68</v>
      </c>
      <c r="U183" s="436">
        <v>142</v>
      </c>
      <c r="V183" s="439">
        <v>88</v>
      </c>
      <c r="W183" s="436">
        <v>158</v>
      </c>
      <c r="X183" s="438">
        <v>99</v>
      </c>
      <c r="Y183" s="438">
        <v>174</v>
      </c>
      <c r="Z183" s="436">
        <v>106</v>
      </c>
      <c r="AA183" s="436">
        <v>184</v>
      </c>
      <c r="AB183" s="439">
        <v>98</v>
      </c>
      <c r="AC183" s="436">
        <v>186</v>
      </c>
      <c r="AD183" s="440">
        <v>90</v>
      </c>
      <c r="AE183" s="454">
        <v>175</v>
      </c>
      <c r="AF183" s="460">
        <v>76</v>
      </c>
      <c r="AG183" s="461">
        <v>162</v>
      </c>
      <c r="AH183" s="442">
        <f t="shared" si="8"/>
        <v>-14</v>
      </c>
      <c r="AI183" s="443">
        <f t="shared" si="9"/>
        <v>-13</v>
      </c>
      <c r="AJ183" s="444">
        <f t="shared" si="10"/>
        <v>-15.555555555555555</v>
      </c>
      <c r="AK183" s="445">
        <f t="shared" si="11"/>
        <v>-7.4285714285714288</v>
      </c>
      <c r="AL183" s="462" t="s">
        <v>384</v>
      </c>
      <c r="AN183" s="392" t="s">
        <v>383</v>
      </c>
      <c r="AO183" s="398" t="s">
        <v>384</v>
      </c>
      <c r="AP183" s="394">
        <v>90</v>
      </c>
      <c r="AQ183" s="394">
        <v>175</v>
      </c>
      <c r="AR183" s="397"/>
    </row>
    <row r="184" spans="1:44" ht="15.75" hidden="1" customHeight="1" thickBot="1">
      <c r="A184" s="459" t="s">
        <v>385</v>
      </c>
      <c r="B184" s="447">
        <v>68</v>
      </c>
      <c r="C184" s="448">
        <v>84</v>
      </c>
      <c r="D184" s="447">
        <v>56</v>
      </c>
      <c r="E184" s="449">
        <v>74</v>
      </c>
      <c r="F184" s="447">
        <v>56</v>
      </c>
      <c r="G184" s="449">
        <v>75</v>
      </c>
      <c r="H184" s="447">
        <v>74</v>
      </c>
      <c r="I184" s="449">
        <v>92</v>
      </c>
      <c r="J184" s="447">
        <v>88</v>
      </c>
      <c r="K184" s="449">
        <v>109</v>
      </c>
      <c r="L184" s="447">
        <v>94</v>
      </c>
      <c r="M184" s="449">
        <v>115</v>
      </c>
      <c r="N184" s="447">
        <v>82</v>
      </c>
      <c r="O184" s="449">
        <v>102</v>
      </c>
      <c r="P184" s="447">
        <v>86</v>
      </c>
      <c r="Q184" s="447">
        <v>118</v>
      </c>
      <c r="R184" s="436">
        <v>88</v>
      </c>
      <c r="S184" s="450">
        <v>115</v>
      </c>
      <c r="T184" s="439">
        <v>87</v>
      </c>
      <c r="U184" s="436">
        <v>118</v>
      </c>
      <c r="V184" s="439">
        <v>94</v>
      </c>
      <c r="W184" s="436">
        <v>124</v>
      </c>
      <c r="X184" s="438">
        <v>86</v>
      </c>
      <c r="Y184" s="438">
        <v>122</v>
      </c>
      <c r="Z184" s="436">
        <v>87</v>
      </c>
      <c r="AA184" s="436">
        <v>127</v>
      </c>
      <c r="AB184" s="439">
        <v>74</v>
      </c>
      <c r="AC184" s="436">
        <v>115</v>
      </c>
      <c r="AD184" s="440">
        <v>75</v>
      </c>
      <c r="AE184" s="454">
        <v>117</v>
      </c>
      <c r="AF184" s="460">
        <v>79</v>
      </c>
      <c r="AG184" s="461">
        <v>118</v>
      </c>
      <c r="AH184" s="442">
        <f t="shared" si="8"/>
        <v>4</v>
      </c>
      <c r="AI184" s="443">
        <f t="shared" si="9"/>
        <v>1</v>
      </c>
      <c r="AJ184" s="444">
        <f t="shared" si="10"/>
        <v>5.333333333333333</v>
      </c>
      <c r="AK184" s="445">
        <f t="shared" si="11"/>
        <v>0.85470085470085466</v>
      </c>
      <c r="AL184" s="462" t="s">
        <v>386</v>
      </c>
      <c r="AN184" s="392" t="s">
        <v>385</v>
      </c>
      <c r="AO184" s="398" t="s">
        <v>386</v>
      </c>
      <c r="AP184" s="394">
        <v>75</v>
      </c>
      <c r="AQ184" s="394">
        <v>117</v>
      </c>
      <c r="AR184" s="397"/>
    </row>
    <row r="185" spans="1:44" ht="15.75" hidden="1" customHeight="1" thickBot="1">
      <c r="A185" s="459" t="s">
        <v>387</v>
      </c>
      <c r="B185" s="447">
        <v>15</v>
      </c>
      <c r="C185" s="448">
        <v>29</v>
      </c>
      <c r="D185" s="447">
        <v>16</v>
      </c>
      <c r="E185" s="449">
        <v>29</v>
      </c>
      <c r="F185" s="447">
        <v>18</v>
      </c>
      <c r="G185" s="449">
        <v>32</v>
      </c>
      <c r="H185" s="447">
        <v>19</v>
      </c>
      <c r="I185" s="449">
        <v>36</v>
      </c>
      <c r="J185" s="447">
        <v>19</v>
      </c>
      <c r="K185" s="449">
        <v>37</v>
      </c>
      <c r="L185" s="447">
        <v>16</v>
      </c>
      <c r="M185" s="449">
        <v>36</v>
      </c>
      <c r="N185" s="447">
        <v>19</v>
      </c>
      <c r="O185" s="449">
        <v>37</v>
      </c>
      <c r="P185" s="447">
        <v>25</v>
      </c>
      <c r="Q185" s="447">
        <v>42</v>
      </c>
      <c r="R185" s="436">
        <v>23</v>
      </c>
      <c r="S185" s="450">
        <v>41</v>
      </c>
      <c r="T185" s="439">
        <v>38</v>
      </c>
      <c r="U185" s="436">
        <v>57</v>
      </c>
      <c r="V185" s="439">
        <v>48</v>
      </c>
      <c r="W185" s="436">
        <v>68</v>
      </c>
      <c r="X185" s="438">
        <v>52</v>
      </c>
      <c r="Y185" s="438">
        <v>71</v>
      </c>
      <c r="Z185" s="436">
        <v>52</v>
      </c>
      <c r="AA185" s="436">
        <v>69</v>
      </c>
      <c r="AB185" s="439">
        <v>43</v>
      </c>
      <c r="AC185" s="436">
        <v>60</v>
      </c>
      <c r="AD185" s="440">
        <v>46</v>
      </c>
      <c r="AE185" s="454">
        <v>63</v>
      </c>
      <c r="AF185" s="460">
        <v>58</v>
      </c>
      <c r="AG185" s="461">
        <v>79</v>
      </c>
      <c r="AH185" s="442">
        <f t="shared" si="8"/>
        <v>12</v>
      </c>
      <c r="AI185" s="443">
        <f t="shared" si="9"/>
        <v>16</v>
      </c>
      <c r="AJ185" s="444">
        <f t="shared" si="10"/>
        <v>26.086956521739129</v>
      </c>
      <c r="AK185" s="445">
        <f t="shared" si="11"/>
        <v>25.396825396825395</v>
      </c>
      <c r="AL185" s="462" t="s">
        <v>388</v>
      </c>
      <c r="AN185" s="392" t="s">
        <v>387</v>
      </c>
      <c r="AO185" s="398" t="s">
        <v>388</v>
      </c>
      <c r="AP185" s="394">
        <v>46</v>
      </c>
      <c r="AQ185" s="394">
        <v>63</v>
      </c>
      <c r="AR185" s="397"/>
    </row>
    <row r="186" spans="1:44" ht="15.75" hidden="1" customHeight="1" thickBot="1">
      <c r="A186" s="459" t="s">
        <v>389</v>
      </c>
      <c r="B186" s="447"/>
      <c r="C186" s="448"/>
      <c r="D186" s="447"/>
      <c r="E186" s="449"/>
      <c r="F186" s="447"/>
      <c r="G186" s="449"/>
      <c r="H186" s="447"/>
      <c r="I186" s="449"/>
      <c r="J186" s="447"/>
      <c r="K186" s="449"/>
      <c r="L186" s="447"/>
      <c r="M186" s="449"/>
      <c r="N186" s="447"/>
      <c r="O186" s="449"/>
      <c r="P186" s="447">
        <v>26</v>
      </c>
      <c r="Q186" s="447">
        <v>36</v>
      </c>
      <c r="R186" s="436">
        <v>33</v>
      </c>
      <c r="S186" s="450">
        <v>47</v>
      </c>
      <c r="T186" s="439">
        <v>43</v>
      </c>
      <c r="U186" s="436">
        <v>57</v>
      </c>
      <c r="V186" s="439">
        <v>41</v>
      </c>
      <c r="W186" s="436">
        <v>56</v>
      </c>
      <c r="X186" s="438">
        <v>52</v>
      </c>
      <c r="Y186" s="438">
        <v>66</v>
      </c>
      <c r="Z186" s="436">
        <v>61</v>
      </c>
      <c r="AA186" s="436">
        <v>80</v>
      </c>
      <c r="AB186" s="439">
        <v>60</v>
      </c>
      <c r="AC186" s="436">
        <v>80</v>
      </c>
      <c r="AD186" s="440">
        <v>61</v>
      </c>
      <c r="AE186" s="454">
        <v>83</v>
      </c>
      <c r="AF186" s="460">
        <v>54</v>
      </c>
      <c r="AG186" s="461">
        <v>80</v>
      </c>
      <c r="AH186" s="442">
        <f t="shared" si="8"/>
        <v>-7</v>
      </c>
      <c r="AI186" s="443">
        <f t="shared" si="9"/>
        <v>-3</v>
      </c>
      <c r="AJ186" s="444">
        <f t="shared" si="10"/>
        <v>-11.475409836065573</v>
      </c>
      <c r="AK186" s="445">
        <f t="shared" si="11"/>
        <v>-3.6144578313253013</v>
      </c>
      <c r="AL186" s="462" t="s">
        <v>390</v>
      </c>
      <c r="AN186" s="392" t="s">
        <v>389</v>
      </c>
      <c r="AO186" s="398" t="s">
        <v>390</v>
      </c>
      <c r="AP186" s="394">
        <v>61</v>
      </c>
      <c r="AQ186" s="394">
        <v>83</v>
      </c>
      <c r="AR186" s="397"/>
    </row>
    <row r="187" spans="1:44" ht="15.75" customHeight="1" thickBot="1">
      <c r="A187" s="459">
        <v>322</v>
      </c>
      <c r="B187" s="447">
        <v>341</v>
      </c>
      <c r="C187" s="448">
        <v>530</v>
      </c>
      <c r="D187" s="447">
        <v>336</v>
      </c>
      <c r="E187" s="449">
        <v>526</v>
      </c>
      <c r="F187" s="447">
        <v>298</v>
      </c>
      <c r="G187" s="449">
        <v>491</v>
      </c>
      <c r="H187" s="447">
        <v>307</v>
      </c>
      <c r="I187" s="449">
        <v>512</v>
      </c>
      <c r="J187" s="447">
        <v>305</v>
      </c>
      <c r="K187" s="449">
        <v>500</v>
      </c>
      <c r="L187" s="447">
        <v>309</v>
      </c>
      <c r="M187" s="449">
        <v>510</v>
      </c>
      <c r="N187" s="447">
        <v>310</v>
      </c>
      <c r="O187" s="449">
        <v>500</v>
      </c>
      <c r="P187" s="447">
        <v>361</v>
      </c>
      <c r="Q187" s="447">
        <v>565</v>
      </c>
      <c r="R187" s="436">
        <v>390</v>
      </c>
      <c r="S187" s="450">
        <v>594</v>
      </c>
      <c r="T187" s="439">
        <v>421</v>
      </c>
      <c r="U187" s="436">
        <v>630</v>
      </c>
      <c r="V187" s="439">
        <v>406</v>
      </c>
      <c r="W187" s="436">
        <v>628</v>
      </c>
      <c r="X187" s="438">
        <v>448</v>
      </c>
      <c r="Y187" s="438">
        <v>676</v>
      </c>
      <c r="Z187" s="436">
        <v>473</v>
      </c>
      <c r="AA187" s="436">
        <v>709</v>
      </c>
      <c r="AB187" s="439">
        <v>472</v>
      </c>
      <c r="AC187" s="436">
        <v>723</v>
      </c>
      <c r="AD187" s="440">
        <v>498</v>
      </c>
      <c r="AE187" s="454">
        <v>757</v>
      </c>
      <c r="AF187" s="460">
        <v>513</v>
      </c>
      <c r="AG187" s="461">
        <v>772</v>
      </c>
      <c r="AH187" s="442">
        <f t="shared" si="8"/>
        <v>15</v>
      </c>
      <c r="AI187" s="443">
        <f t="shared" si="9"/>
        <v>15</v>
      </c>
      <c r="AJ187" s="444">
        <f t="shared" si="10"/>
        <v>3.0120481927710845</v>
      </c>
      <c r="AK187" s="445">
        <f t="shared" si="11"/>
        <v>1.9815059445178336</v>
      </c>
      <c r="AL187" s="462" t="s">
        <v>391</v>
      </c>
      <c r="AN187" s="392">
        <v>322</v>
      </c>
      <c r="AO187" s="398" t="s">
        <v>391</v>
      </c>
      <c r="AP187" s="394">
        <v>498</v>
      </c>
      <c r="AQ187" s="394">
        <v>757</v>
      </c>
      <c r="AR187" s="397"/>
    </row>
    <row r="188" spans="1:44" ht="15.75" hidden="1" customHeight="1" thickBot="1">
      <c r="A188" s="459" t="s">
        <v>392</v>
      </c>
      <c r="B188" s="447">
        <v>119</v>
      </c>
      <c r="C188" s="448">
        <v>180</v>
      </c>
      <c r="D188" s="447">
        <v>114</v>
      </c>
      <c r="E188" s="449">
        <v>182</v>
      </c>
      <c r="F188" s="447">
        <v>87</v>
      </c>
      <c r="G188" s="449">
        <v>152</v>
      </c>
      <c r="H188" s="447">
        <v>75</v>
      </c>
      <c r="I188" s="449">
        <v>141</v>
      </c>
      <c r="J188" s="447">
        <v>81</v>
      </c>
      <c r="K188" s="449">
        <v>146</v>
      </c>
      <c r="L188" s="447">
        <v>90</v>
      </c>
      <c r="M188" s="449">
        <v>156</v>
      </c>
      <c r="N188" s="447">
        <v>100</v>
      </c>
      <c r="O188" s="449">
        <v>160</v>
      </c>
      <c r="P188" s="447">
        <v>138</v>
      </c>
      <c r="Q188" s="447">
        <v>204</v>
      </c>
      <c r="R188" s="436">
        <v>141</v>
      </c>
      <c r="S188" s="450">
        <v>194</v>
      </c>
      <c r="T188" s="439">
        <v>147</v>
      </c>
      <c r="U188" s="436">
        <v>204</v>
      </c>
      <c r="V188" s="439">
        <v>147</v>
      </c>
      <c r="W188" s="436">
        <v>202</v>
      </c>
      <c r="X188" s="438">
        <v>160</v>
      </c>
      <c r="Y188" s="438">
        <v>216</v>
      </c>
      <c r="Z188" s="436">
        <v>189</v>
      </c>
      <c r="AA188" s="436">
        <v>246</v>
      </c>
      <c r="AB188" s="439">
        <v>174</v>
      </c>
      <c r="AC188" s="436">
        <v>235</v>
      </c>
      <c r="AD188" s="440">
        <v>188</v>
      </c>
      <c r="AE188" s="454">
        <v>249</v>
      </c>
      <c r="AF188" s="460">
        <v>178</v>
      </c>
      <c r="AG188" s="461">
        <v>244</v>
      </c>
      <c r="AH188" s="442">
        <f t="shared" si="8"/>
        <v>-10</v>
      </c>
      <c r="AI188" s="443">
        <f t="shared" si="9"/>
        <v>-5</v>
      </c>
      <c r="AJ188" s="444">
        <f t="shared" si="10"/>
        <v>-5.3191489361702127</v>
      </c>
      <c r="AK188" s="445">
        <f t="shared" si="11"/>
        <v>-2.0080321285140563</v>
      </c>
      <c r="AL188" s="462" t="s">
        <v>393</v>
      </c>
      <c r="AN188" s="392" t="s">
        <v>392</v>
      </c>
      <c r="AO188" s="398" t="s">
        <v>393</v>
      </c>
      <c r="AP188" s="394">
        <v>188</v>
      </c>
      <c r="AQ188" s="394">
        <v>249</v>
      </c>
      <c r="AR188" s="397"/>
    </row>
    <row r="189" spans="1:44" ht="15.75" hidden="1" customHeight="1" thickBot="1">
      <c r="A189" s="459" t="s">
        <v>394</v>
      </c>
      <c r="B189" s="447">
        <v>49</v>
      </c>
      <c r="C189" s="448">
        <v>78</v>
      </c>
      <c r="D189" s="447">
        <v>48</v>
      </c>
      <c r="E189" s="449">
        <v>76</v>
      </c>
      <c r="F189" s="447">
        <v>60</v>
      </c>
      <c r="G189" s="449">
        <v>89</v>
      </c>
      <c r="H189" s="447">
        <v>52</v>
      </c>
      <c r="I189" s="449">
        <v>91</v>
      </c>
      <c r="J189" s="447">
        <v>56</v>
      </c>
      <c r="K189" s="449">
        <v>94</v>
      </c>
      <c r="L189" s="447">
        <v>60</v>
      </c>
      <c r="M189" s="449">
        <v>98</v>
      </c>
      <c r="N189" s="447">
        <v>59</v>
      </c>
      <c r="O189" s="449">
        <v>100</v>
      </c>
      <c r="P189" s="447">
        <v>54</v>
      </c>
      <c r="Q189" s="447">
        <v>104</v>
      </c>
      <c r="R189" s="436">
        <v>51</v>
      </c>
      <c r="S189" s="450">
        <v>105</v>
      </c>
      <c r="T189" s="439">
        <v>52</v>
      </c>
      <c r="U189" s="436">
        <v>104</v>
      </c>
      <c r="V189" s="439">
        <v>56</v>
      </c>
      <c r="W189" s="436">
        <v>107</v>
      </c>
      <c r="X189" s="438">
        <v>54</v>
      </c>
      <c r="Y189" s="438">
        <v>105</v>
      </c>
      <c r="Z189" s="436">
        <v>41</v>
      </c>
      <c r="AA189" s="436">
        <v>93</v>
      </c>
      <c r="AB189" s="439">
        <v>60</v>
      </c>
      <c r="AC189" s="436">
        <v>119</v>
      </c>
      <c r="AD189" s="440">
        <v>51</v>
      </c>
      <c r="AE189" s="454">
        <v>111</v>
      </c>
      <c r="AF189" s="460">
        <v>56</v>
      </c>
      <c r="AG189" s="461">
        <v>108</v>
      </c>
      <c r="AH189" s="442">
        <f t="shared" si="8"/>
        <v>5</v>
      </c>
      <c r="AI189" s="443">
        <f t="shared" si="9"/>
        <v>-3</v>
      </c>
      <c r="AJ189" s="444">
        <f t="shared" si="10"/>
        <v>9.8039215686274517</v>
      </c>
      <c r="AK189" s="445">
        <f t="shared" si="11"/>
        <v>-2.7027027027027026</v>
      </c>
      <c r="AL189" s="462" t="s">
        <v>395</v>
      </c>
      <c r="AN189" s="392" t="s">
        <v>394</v>
      </c>
      <c r="AO189" s="398" t="s">
        <v>395</v>
      </c>
      <c r="AP189" s="394">
        <v>51</v>
      </c>
      <c r="AQ189" s="394">
        <v>111</v>
      </c>
      <c r="AR189" s="397"/>
    </row>
    <row r="190" spans="1:44" ht="15.75" hidden="1" customHeight="1" thickBot="1">
      <c r="A190" s="459" t="s">
        <v>396</v>
      </c>
      <c r="B190" s="447">
        <v>78</v>
      </c>
      <c r="C190" s="448">
        <v>118</v>
      </c>
      <c r="D190" s="447">
        <v>84</v>
      </c>
      <c r="E190" s="449">
        <v>127</v>
      </c>
      <c r="F190" s="447">
        <v>83</v>
      </c>
      <c r="G190" s="449">
        <v>128</v>
      </c>
      <c r="H190" s="447">
        <v>94</v>
      </c>
      <c r="I190" s="449">
        <v>143</v>
      </c>
      <c r="J190" s="447">
        <v>95</v>
      </c>
      <c r="K190" s="449">
        <v>145</v>
      </c>
      <c r="L190" s="447">
        <v>97</v>
      </c>
      <c r="M190" s="449">
        <v>149</v>
      </c>
      <c r="N190" s="447">
        <v>97</v>
      </c>
      <c r="O190" s="449">
        <v>150</v>
      </c>
      <c r="P190" s="447">
        <v>119</v>
      </c>
      <c r="Q190" s="447">
        <v>162</v>
      </c>
      <c r="R190" s="436">
        <v>122</v>
      </c>
      <c r="S190" s="450">
        <v>164</v>
      </c>
      <c r="T190" s="439">
        <v>149</v>
      </c>
      <c r="U190" s="436">
        <v>196</v>
      </c>
      <c r="V190" s="439">
        <v>144</v>
      </c>
      <c r="W190" s="436">
        <v>205</v>
      </c>
      <c r="X190" s="438">
        <v>165</v>
      </c>
      <c r="Y190" s="438">
        <v>225</v>
      </c>
      <c r="Z190" s="436">
        <v>175</v>
      </c>
      <c r="AA190" s="436">
        <v>234</v>
      </c>
      <c r="AB190" s="439">
        <v>170</v>
      </c>
      <c r="AC190" s="436">
        <v>236</v>
      </c>
      <c r="AD190" s="440">
        <v>188</v>
      </c>
      <c r="AE190" s="454">
        <v>258</v>
      </c>
      <c r="AF190" s="460">
        <v>198</v>
      </c>
      <c r="AG190" s="461">
        <v>274</v>
      </c>
      <c r="AH190" s="442">
        <f t="shared" si="8"/>
        <v>10</v>
      </c>
      <c r="AI190" s="443">
        <f t="shared" si="9"/>
        <v>16</v>
      </c>
      <c r="AJ190" s="444">
        <f t="shared" si="10"/>
        <v>5.3191489361702127</v>
      </c>
      <c r="AK190" s="445">
        <f t="shared" si="11"/>
        <v>6.2015503875968996</v>
      </c>
      <c r="AL190" s="462" t="s">
        <v>397</v>
      </c>
      <c r="AN190" s="392" t="s">
        <v>396</v>
      </c>
      <c r="AO190" s="398" t="s">
        <v>397</v>
      </c>
      <c r="AP190" s="394">
        <v>188</v>
      </c>
      <c r="AQ190" s="394">
        <v>258</v>
      </c>
      <c r="AR190" s="397"/>
    </row>
    <row r="191" spans="1:44" ht="15.75" hidden="1" customHeight="1" thickBot="1">
      <c r="A191" s="459" t="s">
        <v>398</v>
      </c>
      <c r="B191" s="447">
        <v>24</v>
      </c>
      <c r="C191" s="448">
        <v>33</v>
      </c>
      <c r="D191" s="447">
        <v>23</v>
      </c>
      <c r="E191" s="449">
        <v>33</v>
      </c>
      <c r="F191" s="447">
        <v>18</v>
      </c>
      <c r="G191" s="449">
        <v>33</v>
      </c>
      <c r="H191" s="447">
        <v>25</v>
      </c>
      <c r="I191" s="449">
        <v>33</v>
      </c>
      <c r="J191" s="447">
        <v>25</v>
      </c>
      <c r="K191" s="449">
        <v>33</v>
      </c>
      <c r="L191" s="447">
        <v>24</v>
      </c>
      <c r="M191" s="449">
        <v>34</v>
      </c>
      <c r="N191" s="447">
        <v>24</v>
      </c>
      <c r="O191" s="449">
        <v>34</v>
      </c>
      <c r="P191" s="447">
        <v>24</v>
      </c>
      <c r="Q191" s="447">
        <v>35</v>
      </c>
      <c r="R191" s="436">
        <v>24</v>
      </c>
      <c r="S191" s="450">
        <v>42</v>
      </c>
      <c r="T191" s="439">
        <v>33</v>
      </c>
      <c r="U191" s="436">
        <v>55</v>
      </c>
      <c r="V191" s="439">
        <v>27</v>
      </c>
      <c r="W191" s="436">
        <v>50</v>
      </c>
      <c r="X191" s="438">
        <v>26</v>
      </c>
      <c r="Y191" s="438">
        <v>50</v>
      </c>
      <c r="Z191" s="436">
        <v>26</v>
      </c>
      <c r="AA191" s="436">
        <v>51</v>
      </c>
      <c r="AB191" s="439">
        <v>30</v>
      </c>
      <c r="AC191" s="436">
        <v>55</v>
      </c>
      <c r="AD191" s="440">
        <v>33</v>
      </c>
      <c r="AE191" s="454">
        <v>60</v>
      </c>
      <c r="AF191" s="460">
        <v>37</v>
      </c>
      <c r="AG191" s="461">
        <v>64</v>
      </c>
      <c r="AH191" s="442">
        <f t="shared" si="8"/>
        <v>4</v>
      </c>
      <c r="AI191" s="443">
        <f t="shared" si="9"/>
        <v>4</v>
      </c>
      <c r="AJ191" s="444">
        <f t="shared" si="10"/>
        <v>12.121212121212121</v>
      </c>
      <c r="AK191" s="445">
        <f t="shared" si="11"/>
        <v>6.666666666666667</v>
      </c>
      <c r="AL191" s="462" t="s">
        <v>399</v>
      </c>
      <c r="AN191" s="392" t="s">
        <v>398</v>
      </c>
      <c r="AO191" s="398" t="s">
        <v>399</v>
      </c>
      <c r="AP191" s="394">
        <v>33</v>
      </c>
      <c r="AQ191" s="394">
        <v>60</v>
      </c>
      <c r="AR191" s="397"/>
    </row>
    <row r="192" spans="1:44" ht="15.75" hidden="1" customHeight="1" thickBot="1">
      <c r="A192" s="459" t="s">
        <v>400</v>
      </c>
      <c r="B192" s="447">
        <v>71</v>
      </c>
      <c r="C192" s="448">
        <v>121</v>
      </c>
      <c r="D192" s="447">
        <v>67</v>
      </c>
      <c r="E192" s="449">
        <v>108</v>
      </c>
      <c r="F192" s="447">
        <v>50</v>
      </c>
      <c r="G192" s="449">
        <v>89</v>
      </c>
      <c r="H192" s="447">
        <v>61</v>
      </c>
      <c r="I192" s="449">
        <v>104</v>
      </c>
      <c r="J192" s="447">
        <v>48</v>
      </c>
      <c r="K192" s="449">
        <v>82</v>
      </c>
      <c r="L192" s="447">
        <v>38</v>
      </c>
      <c r="M192" s="449">
        <v>73</v>
      </c>
      <c r="N192" s="447">
        <v>30</v>
      </c>
      <c r="O192" s="449">
        <v>56</v>
      </c>
      <c r="P192" s="447">
        <v>26</v>
      </c>
      <c r="Q192" s="447">
        <v>60</v>
      </c>
      <c r="R192" s="436">
        <v>52</v>
      </c>
      <c r="S192" s="450">
        <v>89</v>
      </c>
      <c r="T192" s="439">
        <v>40</v>
      </c>
      <c r="U192" s="436">
        <v>71</v>
      </c>
      <c r="V192" s="439">
        <v>32</v>
      </c>
      <c r="W192" s="436">
        <v>64</v>
      </c>
      <c r="X192" s="438">
        <v>43</v>
      </c>
      <c r="Y192" s="438">
        <v>80</v>
      </c>
      <c r="Z192" s="436">
        <v>42</v>
      </c>
      <c r="AA192" s="436">
        <v>85</v>
      </c>
      <c r="AB192" s="439">
        <v>38</v>
      </c>
      <c r="AC192" s="436">
        <v>78</v>
      </c>
      <c r="AD192" s="440">
        <v>38</v>
      </c>
      <c r="AE192" s="454">
        <v>79</v>
      </c>
      <c r="AF192" s="460">
        <v>44</v>
      </c>
      <c r="AG192" s="461">
        <v>82</v>
      </c>
      <c r="AH192" s="442">
        <f t="shared" si="8"/>
        <v>6</v>
      </c>
      <c r="AI192" s="443">
        <f t="shared" si="9"/>
        <v>3</v>
      </c>
      <c r="AJ192" s="444">
        <f t="shared" si="10"/>
        <v>15.789473684210526</v>
      </c>
      <c r="AK192" s="445">
        <f t="shared" si="11"/>
        <v>3.7974683544303796</v>
      </c>
      <c r="AL192" s="462" t="s">
        <v>401</v>
      </c>
      <c r="AN192" s="392" t="s">
        <v>400</v>
      </c>
      <c r="AO192" s="398" t="s">
        <v>401</v>
      </c>
      <c r="AP192" s="394">
        <v>38</v>
      </c>
      <c r="AQ192" s="394">
        <v>79</v>
      </c>
      <c r="AR192" s="397"/>
    </row>
    <row r="193" spans="1:44" ht="15.75" customHeight="1" thickBot="1">
      <c r="A193" s="459">
        <v>323</v>
      </c>
      <c r="B193" s="447">
        <v>939</v>
      </c>
      <c r="C193" s="448">
        <v>1331</v>
      </c>
      <c r="D193" s="447">
        <v>946</v>
      </c>
      <c r="E193" s="449">
        <v>1341</v>
      </c>
      <c r="F193" s="447">
        <v>903</v>
      </c>
      <c r="G193" s="449">
        <v>1302</v>
      </c>
      <c r="H193" s="447">
        <v>862</v>
      </c>
      <c r="I193" s="449">
        <v>1291</v>
      </c>
      <c r="J193" s="447">
        <v>884</v>
      </c>
      <c r="K193" s="449">
        <v>1307</v>
      </c>
      <c r="L193" s="447">
        <v>865</v>
      </c>
      <c r="M193" s="449">
        <v>1294</v>
      </c>
      <c r="N193" s="447">
        <v>847</v>
      </c>
      <c r="O193" s="449">
        <v>1294</v>
      </c>
      <c r="P193" s="447">
        <v>1044</v>
      </c>
      <c r="Q193" s="447">
        <v>1531</v>
      </c>
      <c r="R193" s="436">
        <v>1089</v>
      </c>
      <c r="S193" s="450">
        <v>1625</v>
      </c>
      <c r="T193" s="439">
        <v>1149</v>
      </c>
      <c r="U193" s="436">
        <v>1690</v>
      </c>
      <c r="V193" s="439">
        <v>1199</v>
      </c>
      <c r="W193" s="436">
        <v>1771</v>
      </c>
      <c r="X193" s="438">
        <v>1290</v>
      </c>
      <c r="Y193" s="438">
        <v>1899</v>
      </c>
      <c r="Z193" s="436">
        <v>1333</v>
      </c>
      <c r="AA193" s="436">
        <v>1983</v>
      </c>
      <c r="AB193" s="439">
        <v>1298</v>
      </c>
      <c r="AC193" s="436">
        <v>1971</v>
      </c>
      <c r="AD193" s="440">
        <v>1400</v>
      </c>
      <c r="AE193" s="454">
        <v>2084</v>
      </c>
      <c r="AF193" s="460">
        <v>1425</v>
      </c>
      <c r="AG193" s="461">
        <v>2129</v>
      </c>
      <c r="AH193" s="442">
        <f t="shared" si="8"/>
        <v>25</v>
      </c>
      <c r="AI193" s="443">
        <f t="shared" si="9"/>
        <v>45</v>
      </c>
      <c r="AJ193" s="444">
        <f t="shared" si="10"/>
        <v>1.7857142857142858</v>
      </c>
      <c r="AK193" s="445">
        <f t="shared" si="11"/>
        <v>2.159309021113244</v>
      </c>
      <c r="AL193" s="462" t="s">
        <v>402</v>
      </c>
      <c r="AN193" s="392">
        <v>323</v>
      </c>
      <c r="AO193" s="398" t="s">
        <v>402</v>
      </c>
      <c r="AP193" s="394">
        <v>1400</v>
      </c>
      <c r="AQ193" s="394">
        <v>2084</v>
      </c>
      <c r="AR193" s="397"/>
    </row>
    <row r="194" spans="1:44" ht="15.75" hidden="1" customHeight="1" thickBot="1">
      <c r="A194" s="459" t="s">
        <v>403</v>
      </c>
      <c r="B194" s="447">
        <v>98</v>
      </c>
      <c r="C194" s="448">
        <v>136</v>
      </c>
      <c r="D194" s="447">
        <v>91</v>
      </c>
      <c r="E194" s="449">
        <v>127</v>
      </c>
      <c r="F194" s="447">
        <v>79</v>
      </c>
      <c r="G194" s="449">
        <v>117</v>
      </c>
      <c r="H194" s="447">
        <v>72</v>
      </c>
      <c r="I194" s="449">
        <v>114</v>
      </c>
      <c r="J194" s="447">
        <v>70</v>
      </c>
      <c r="K194" s="449">
        <v>118</v>
      </c>
      <c r="L194" s="447">
        <v>80</v>
      </c>
      <c r="M194" s="449">
        <v>125</v>
      </c>
      <c r="N194" s="447">
        <v>82</v>
      </c>
      <c r="O194" s="449">
        <v>127</v>
      </c>
      <c r="P194" s="447">
        <v>123</v>
      </c>
      <c r="Q194" s="447">
        <v>190</v>
      </c>
      <c r="R194" s="436">
        <v>135</v>
      </c>
      <c r="S194" s="450">
        <v>208</v>
      </c>
      <c r="T194" s="439">
        <v>130</v>
      </c>
      <c r="U194" s="436">
        <v>205</v>
      </c>
      <c r="V194" s="439">
        <v>153</v>
      </c>
      <c r="W194" s="436">
        <v>228</v>
      </c>
      <c r="X194" s="438">
        <v>167</v>
      </c>
      <c r="Y194" s="438">
        <v>246</v>
      </c>
      <c r="Z194" s="436">
        <v>152</v>
      </c>
      <c r="AA194" s="436">
        <v>239</v>
      </c>
      <c r="AB194" s="439">
        <v>166</v>
      </c>
      <c r="AC194" s="436">
        <v>257</v>
      </c>
      <c r="AD194" s="440">
        <v>173</v>
      </c>
      <c r="AE194" s="454">
        <v>268</v>
      </c>
      <c r="AF194" s="460">
        <v>174</v>
      </c>
      <c r="AG194" s="461">
        <v>273</v>
      </c>
      <c r="AH194" s="442">
        <f t="shared" si="8"/>
        <v>1</v>
      </c>
      <c r="AI194" s="443">
        <f t="shared" si="9"/>
        <v>5</v>
      </c>
      <c r="AJ194" s="444">
        <f t="shared" si="10"/>
        <v>0.5780346820809249</v>
      </c>
      <c r="AK194" s="445">
        <f t="shared" si="11"/>
        <v>1.8656716417910448</v>
      </c>
      <c r="AL194" s="462" t="s">
        <v>404</v>
      </c>
      <c r="AN194" s="392" t="s">
        <v>403</v>
      </c>
      <c r="AO194" s="398" t="s">
        <v>404</v>
      </c>
      <c r="AP194" s="394">
        <v>173</v>
      </c>
      <c r="AQ194" s="394">
        <v>268</v>
      </c>
      <c r="AR194" s="397"/>
    </row>
    <row r="195" spans="1:44" ht="15.75" hidden="1" customHeight="1" thickBot="1">
      <c r="A195" s="459" t="s">
        <v>405</v>
      </c>
      <c r="B195" s="447">
        <v>199</v>
      </c>
      <c r="C195" s="448">
        <v>240</v>
      </c>
      <c r="D195" s="447">
        <v>204</v>
      </c>
      <c r="E195" s="449">
        <v>255</v>
      </c>
      <c r="F195" s="447">
        <v>216</v>
      </c>
      <c r="G195" s="449">
        <v>267</v>
      </c>
      <c r="H195" s="447">
        <v>202</v>
      </c>
      <c r="I195" s="449">
        <v>262</v>
      </c>
      <c r="J195" s="447">
        <v>203</v>
      </c>
      <c r="K195" s="449">
        <v>263</v>
      </c>
      <c r="L195" s="447">
        <v>206</v>
      </c>
      <c r="M195" s="449">
        <v>268</v>
      </c>
      <c r="N195" s="447">
        <v>206</v>
      </c>
      <c r="O195" s="449">
        <v>260</v>
      </c>
      <c r="P195" s="447">
        <v>222</v>
      </c>
      <c r="Q195" s="447">
        <v>281</v>
      </c>
      <c r="R195" s="436">
        <v>194</v>
      </c>
      <c r="S195" s="450">
        <v>257</v>
      </c>
      <c r="T195" s="439">
        <v>232</v>
      </c>
      <c r="U195" s="436">
        <v>296</v>
      </c>
      <c r="V195" s="439">
        <v>223</v>
      </c>
      <c r="W195" s="436">
        <v>293</v>
      </c>
      <c r="X195" s="438">
        <v>234</v>
      </c>
      <c r="Y195" s="438">
        <v>306</v>
      </c>
      <c r="Z195" s="436">
        <v>247</v>
      </c>
      <c r="AA195" s="436">
        <v>318</v>
      </c>
      <c r="AB195" s="439">
        <v>254</v>
      </c>
      <c r="AC195" s="436">
        <v>330</v>
      </c>
      <c r="AD195" s="440">
        <v>296</v>
      </c>
      <c r="AE195" s="454">
        <v>367</v>
      </c>
      <c r="AF195" s="460">
        <v>328</v>
      </c>
      <c r="AG195" s="461">
        <v>407</v>
      </c>
      <c r="AH195" s="442">
        <f t="shared" si="8"/>
        <v>32</v>
      </c>
      <c r="AI195" s="443">
        <f t="shared" si="9"/>
        <v>40</v>
      </c>
      <c r="AJ195" s="444">
        <f t="shared" si="10"/>
        <v>10.810810810810811</v>
      </c>
      <c r="AK195" s="445">
        <f t="shared" si="11"/>
        <v>10.899182561307901</v>
      </c>
      <c r="AL195" s="462" t="s">
        <v>406</v>
      </c>
      <c r="AN195" s="392" t="s">
        <v>405</v>
      </c>
      <c r="AO195" s="398" t="s">
        <v>406</v>
      </c>
      <c r="AP195" s="394">
        <v>296</v>
      </c>
      <c r="AQ195" s="394">
        <v>367</v>
      </c>
      <c r="AR195" s="397"/>
    </row>
    <row r="196" spans="1:44" ht="15.75" hidden="1" customHeight="1" thickBot="1">
      <c r="A196" s="459" t="s">
        <v>407</v>
      </c>
      <c r="B196" s="447">
        <v>173</v>
      </c>
      <c r="C196" s="448">
        <v>239</v>
      </c>
      <c r="D196" s="447">
        <v>157</v>
      </c>
      <c r="E196" s="449">
        <v>218</v>
      </c>
      <c r="F196" s="447">
        <v>147</v>
      </c>
      <c r="G196" s="449">
        <v>202</v>
      </c>
      <c r="H196" s="447">
        <v>129</v>
      </c>
      <c r="I196" s="449">
        <v>190</v>
      </c>
      <c r="J196" s="447">
        <v>134</v>
      </c>
      <c r="K196" s="449">
        <v>190</v>
      </c>
      <c r="L196" s="447">
        <v>117</v>
      </c>
      <c r="M196" s="449">
        <v>173</v>
      </c>
      <c r="N196" s="447">
        <v>121</v>
      </c>
      <c r="O196" s="449">
        <v>186</v>
      </c>
      <c r="P196" s="447">
        <v>121</v>
      </c>
      <c r="Q196" s="447">
        <v>189</v>
      </c>
      <c r="R196" s="436">
        <v>128</v>
      </c>
      <c r="S196" s="450">
        <v>196</v>
      </c>
      <c r="T196" s="439">
        <v>135</v>
      </c>
      <c r="U196" s="436">
        <v>210</v>
      </c>
      <c r="V196" s="439">
        <v>143</v>
      </c>
      <c r="W196" s="436">
        <v>219</v>
      </c>
      <c r="X196" s="438">
        <v>153</v>
      </c>
      <c r="Y196" s="438">
        <v>235</v>
      </c>
      <c r="Z196" s="436">
        <v>165</v>
      </c>
      <c r="AA196" s="436">
        <v>255</v>
      </c>
      <c r="AB196" s="439">
        <v>140</v>
      </c>
      <c r="AC196" s="436">
        <v>237</v>
      </c>
      <c r="AD196" s="440">
        <v>145</v>
      </c>
      <c r="AE196" s="454">
        <v>251</v>
      </c>
      <c r="AF196" s="460">
        <v>144</v>
      </c>
      <c r="AG196" s="461">
        <v>245</v>
      </c>
      <c r="AH196" s="442">
        <f t="shared" si="8"/>
        <v>-1</v>
      </c>
      <c r="AI196" s="443">
        <f t="shared" si="9"/>
        <v>-6</v>
      </c>
      <c r="AJ196" s="444">
        <f t="shared" si="10"/>
        <v>-0.68965517241379315</v>
      </c>
      <c r="AK196" s="445">
        <f t="shared" si="11"/>
        <v>-2.3904382470119523</v>
      </c>
      <c r="AL196" s="462" t="s">
        <v>408</v>
      </c>
      <c r="AN196" s="392" t="s">
        <v>407</v>
      </c>
      <c r="AO196" s="398" t="s">
        <v>408</v>
      </c>
      <c r="AP196" s="394">
        <v>145</v>
      </c>
      <c r="AQ196" s="394">
        <v>251</v>
      </c>
      <c r="AR196" s="397"/>
    </row>
    <row r="197" spans="1:44" ht="15.75" hidden="1" customHeight="1" thickBot="1">
      <c r="A197" s="459" t="s">
        <v>409</v>
      </c>
      <c r="B197" s="447">
        <v>117</v>
      </c>
      <c r="C197" s="448">
        <v>164</v>
      </c>
      <c r="D197" s="447">
        <v>118</v>
      </c>
      <c r="E197" s="449">
        <v>163</v>
      </c>
      <c r="F197" s="447">
        <v>117</v>
      </c>
      <c r="G197" s="449">
        <v>160</v>
      </c>
      <c r="H197" s="447">
        <v>128</v>
      </c>
      <c r="I197" s="449">
        <v>176</v>
      </c>
      <c r="J197" s="447">
        <v>132</v>
      </c>
      <c r="K197" s="449">
        <v>185</v>
      </c>
      <c r="L197" s="447">
        <v>124</v>
      </c>
      <c r="M197" s="449">
        <v>184</v>
      </c>
      <c r="N197" s="447">
        <v>109</v>
      </c>
      <c r="O197" s="449">
        <v>174</v>
      </c>
      <c r="P197" s="447">
        <v>150</v>
      </c>
      <c r="Q197" s="447">
        <v>217</v>
      </c>
      <c r="R197" s="436">
        <v>165</v>
      </c>
      <c r="S197" s="450">
        <v>237</v>
      </c>
      <c r="T197" s="439">
        <v>188</v>
      </c>
      <c r="U197" s="436">
        <v>260</v>
      </c>
      <c r="V197" s="439">
        <v>217</v>
      </c>
      <c r="W197" s="436">
        <v>293</v>
      </c>
      <c r="X197" s="438">
        <v>231</v>
      </c>
      <c r="Y197" s="438">
        <v>322</v>
      </c>
      <c r="Z197" s="436">
        <v>239</v>
      </c>
      <c r="AA197" s="436">
        <v>338</v>
      </c>
      <c r="AB197" s="439">
        <v>233</v>
      </c>
      <c r="AC197" s="436">
        <v>340</v>
      </c>
      <c r="AD197" s="440">
        <v>237</v>
      </c>
      <c r="AE197" s="454">
        <v>345</v>
      </c>
      <c r="AF197" s="460">
        <v>220</v>
      </c>
      <c r="AG197" s="461">
        <v>330</v>
      </c>
      <c r="AH197" s="442">
        <f t="shared" si="8"/>
        <v>-17</v>
      </c>
      <c r="AI197" s="443">
        <f t="shared" si="9"/>
        <v>-15</v>
      </c>
      <c r="AJ197" s="444">
        <f t="shared" si="10"/>
        <v>-7.1729957805907176</v>
      </c>
      <c r="AK197" s="445">
        <f t="shared" si="11"/>
        <v>-4.3478260869565215</v>
      </c>
      <c r="AL197" s="462" t="s">
        <v>410</v>
      </c>
      <c r="AN197" s="392" t="s">
        <v>409</v>
      </c>
      <c r="AO197" s="398" t="s">
        <v>1109</v>
      </c>
      <c r="AP197" s="394">
        <v>237</v>
      </c>
      <c r="AQ197" s="394">
        <v>345</v>
      </c>
      <c r="AR197" s="397"/>
    </row>
    <row r="198" spans="1:44" ht="15.75" hidden="1" customHeight="1" thickBot="1">
      <c r="A198" s="459" t="s">
        <v>411</v>
      </c>
      <c r="B198" s="447">
        <v>159</v>
      </c>
      <c r="C198" s="448">
        <v>278</v>
      </c>
      <c r="D198" s="447">
        <v>163</v>
      </c>
      <c r="E198" s="449">
        <v>281</v>
      </c>
      <c r="F198" s="447">
        <v>158</v>
      </c>
      <c r="G198" s="449">
        <v>283</v>
      </c>
      <c r="H198" s="447">
        <v>145</v>
      </c>
      <c r="I198" s="449">
        <v>273</v>
      </c>
      <c r="J198" s="447">
        <v>161</v>
      </c>
      <c r="K198" s="449">
        <v>279</v>
      </c>
      <c r="L198" s="447">
        <v>149</v>
      </c>
      <c r="M198" s="449">
        <v>273</v>
      </c>
      <c r="N198" s="447">
        <v>150</v>
      </c>
      <c r="O198" s="449">
        <v>283</v>
      </c>
      <c r="P198" s="447">
        <v>181</v>
      </c>
      <c r="Q198" s="447">
        <v>321</v>
      </c>
      <c r="R198" s="436">
        <v>196</v>
      </c>
      <c r="S198" s="450">
        <v>330</v>
      </c>
      <c r="T198" s="439">
        <v>192</v>
      </c>
      <c r="U198" s="436">
        <v>318</v>
      </c>
      <c r="V198" s="439">
        <v>192</v>
      </c>
      <c r="W198" s="436">
        <v>328</v>
      </c>
      <c r="X198" s="438">
        <v>211</v>
      </c>
      <c r="Y198" s="438">
        <v>344</v>
      </c>
      <c r="Z198" s="436">
        <v>223</v>
      </c>
      <c r="AA198" s="436">
        <v>368</v>
      </c>
      <c r="AB198" s="439">
        <v>198</v>
      </c>
      <c r="AC198" s="436">
        <v>345</v>
      </c>
      <c r="AD198" s="440">
        <v>242</v>
      </c>
      <c r="AE198" s="454">
        <v>393</v>
      </c>
      <c r="AF198" s="460">
        <v>229</v>
      </c>
      <c r="AG198" s="461">
        <v>389</v>
      </c>
      <c r="AH198" s="442">
        <f t="shared" si="8"/>
        <v>-13</v>
      </c>
      <c r="AI198" s="443">
        <f t="shared" si="9"/>
        <v>-4</v>
      </c>
      <c r="AJ198" s="444">
        <f t="shared" si="10"/>
        <v>-5.3719008264462813</v>
      </c>
      <c r="AK198" s="445">
        <f t="shared" si="11"/>
        <v>-1.0178117048346056</v>
      </c>
      <c r="AL198" s="462" t="s">
        <v>412</v>
      </c>
      <c r="AN198" s="392" t="s">
        <v>411</v>
      </c>
      <c r="AO198" s="398" t="s">
        <v>412</v>
      </c>
      <c r="AP198" s="394">
        <v>242</v>
      </c>
      <c r="AQ198" s="394">
        <v>393</v>
      </c>
      <c r="AR198" s="397"/>
    </row>
    <row r="199" spans="1:44" ht="15.75" hidden="1" customHeight="1" thickBot="1">
      <c r="A199" s="459" t="s">
        <v>413</v>
      </c>
      <c r="B199" s="447">
        <v>56</v>
      </c>
      <c r="C199" s="448">
        <v>75</v>
      </c>
      <c r="D199" s="447">
        <v>67</v>
      </c>
      <c r="E199" s="449">
        <v>88</v>
      </c>
      <c r="F199" s="447">
        <v>47</v>
      </c>
      <c r="G199" s="449">
        <v>66</v>
      </c>
      <c r="H199" s="447">
        <v>52</v>
      </c>
      <c r="I199" s="449">
        <v>73</v>
      </c>
      <c r="J199" s="447">
        <v>50</v>
      </c>
      <c r="K199" s="449">
        <v>70</v>
      </c>
      <c r="L199" s="447">
        <v>55</v>
      </c>
      <c r="M199" s="449">
        <v>74</v>
      </c>
      <c r="N199" s="447">
        <v>47</v>
      </c>
      <c r="O199" s="449">
        <v>67</v>
      </c>
      <c r="P199" s="447">
        <v>57</v>
      </c>
      <c r="Q199" s="447">
        <v>79</v>
      </c>
      <c r="R199" s="436">
        <v>62</v>
      </c>
      <c r="S199" s="450">
        <v>88</v>
      </c>
      <c r="T199" s="439">
        <v>70</v>
      </c>
      <c r="U199" s="436">
        <v>95</v>
      </c>
      <c r="V199" s="439">
        <v>74</v>
      </c>
      <c r="W199" s="436">
        <v>100</v>
      </c>
      <c r="X199" s="438">
        <v>71</v>
      </c>
      <c r="Y199" s="438">
        <v>107</v>
      </c>
      <c r="Z199" s="436">
        <v>71</v>
      </c>
      <c r="AA199" s="436">
        <v>109</v>
      </c>
      <c r="AB199" s="439">
        <v>60</v>
      </c>
      <c r="AC199" s="436">
        <v>94</v>
      </c>
      <c r="AD199" s="440">
        <v>57</v>
      </c>
      <c r="AE199" s="454">
        <v>93</v>
      </c>
      <c r="AF199" s="460">
        <v>63</v>
      </c>
      <c r="AG199" s="461">
        <v>97</v>
      </c>
      <c r="AH199" s="442">
        <f t="shared" ref="AH199:AH262" si="12">AF199-AD199</f>
        <v>6</v>
      </c>
      <c r="AI199" s="443">
        <f t="shared" ref="AI199:AI262" si="13">AG199-AE199</f>
        <v>4</v>
      </c>
      <c r="AJ199" s="444">
        <f t="shared" ref="AJ199:AJ262" si="14">IF(AD199=0,100,100*AH199/AD199)</f>
        <v>10.526315789473685</v>
      </c>
      <c r="AK199" s="445">
        <f t="shared" si="11"/>
        <v>4.301075268817204</v>
      </c>
      <c r="AL199" s="462" t="s">
        <v>414</v>
      </c>
      <c r="AN199" s="392" t="s">
        <v>413</v>
      </c>
      <c r="AO199" s="398" t="s">
        <v>414</v>
      </c>
      <c r="AP199" s="394">
        <v>57</v>
      </c>
      <c r="AQ199" s="394">
        <v>93</v>
      </c>
      <c r="AR199" s="397"/>
    </row>
    <row r="200" spans="1:44" ht="15.75" hidden="1" customHeight="1" thickBot="1">
      <c r="A200" s="459" t="s">
        <v>415</v>
      </c>
      <c r="B200" s="447">
        <v>35</v>
      </c>
      <c r="C200" s="448">
        <v>54</v>
      </c>
      <c r="D200" s="447">
        <v>38</v>
      </c>
      <c r="E200" s="449">
        <v>56</v>
      </c>
      <c r="F200" s="447">
        <v>34</v>
      </c>
      <c r="G200" s="449">
        <v>53</v>
      </c>
      <c r="H200" s="447">
        <v>35</v>
      </c>
      <c r="I200" s="449">
        <v>53</v>
      </c>
      <c r="J200" s="447">
        <v>46</v>
      </c>
      <c r="K200" s="449">
        <v>68</v>
      </c>
      <c r="L200" s="447">
        <v>49</v>
      </c>
      <c r="M200" s="449">
        <v>72</v>
      </c>
      <c r="N200" s="447">
        <v>53</v>
      </c>
      <c r="O200" s="449">
        <v>79</v>
      </c>
      <c r="P200" s="447">
        <v>88</v>
      </c>
      <c r="Q200" s="447">
        <v>110</v>
      </c>
      <c r="R200" s="436">
        <v>81</v>
      </c>
      <c r="S200" s="450">
        <v>105</v>
      </c>
      <c r="T200" s="439">
        <v>74</v>
      </c>
      <c r="U200" s="436">
        <v>102</v>
      </c>
      <c r="V200" s="439">
        <v>77</v>
      </c>
      <c r="W200" s="436">
        <v>108</v>
      </c>
      <c r="X200" s="438">
        <v>77</v>
      </c>
      <c r="Y200" s="438">
        <v>109</v>
      </c>
      <c r="Z200" s="436">
        <v>83</v>
      </c>
      <c r="AA200" s="436">
        <v>115</v>
      </c>
      <c r="AB200" s="439">
        <v>87</v>
      </c>
      <c r="AC200" s="436">
        <v>124</v>
      </c>
      <c r="AD200" s="440">
        <v>106</v>
      </c>
      <c r="AE200" s="454">
        <v>144</v>
      </c>
      <c r="AF200" s="460">
        <v>109</v>
      </c>
      <c r="AG200" s="461">
        <v>152</v>
      </c>
      <c r="AH200" s="442">
        <f t="shared" si="12"/>
        <v>3</v>
      </c>
      <c r="AI200" s="443">
        <f t="shared" si="13"/>
        <v>8</v>
      </c>
      <c r="AJ200" s="444">
        <f t="shared" si="14"/>
        <v>2.8301886792452828</v>
      </c>
      <c r="AK200" s="445">
        <f t="shared" ref="AK200:AK263" si="15">IF(AE200=0,100,100*AI200/AE200)</f>
        <v>5.5555555555555554</v>
      </c>
      <c r="AL200" s="462" t="s">
        <v>416</v>
      </c>
      <c r="AN200" s="392" t="s">
        <v>415</v>
      </c>
      <c r="AO200" s="398" t="s">
        <v>416</v>
      </c>
      <c r="AP200" s="394">
        <v>106</v>
      </c>
      <c r="AQ200" s="394">
        <v>144</v>
      </c>
      <c r="AR200" s="397"/>
    </row>
    <row r="201" spans="1:44" ht="15.75" hidden="1" customHeight="1" thickBot="1">
      <c r="A201" s="459" t="s">
        <v>417</v>
      </c>
      <c r="B201" s="447">
        <v>102</v>
      </c>
      <c r="C201" s="448">
        <v>145</v>
      </c>
      <c r="D201" s="447">
        <v>108</v>
      </c>
      <c r="E201" s="449">
        <v>153</v>
      </c>
      <c r="F201" s="447">
        <v>105</v>
      </c>
      <c r="G201" s="449">
        <v>154</v>
      </c>
      <c r="H201" s="447">
        <v>99</v>
      </c>
      <c r="I201" s="449">
        <v>150</v>
      </c>
      <c r="J201" s="447">
        <v>88</v>
      </c>
      <c r="K201" s="449">
        <v>134</v>
      </c>
      <c r="L201" s="447">
        <v>85</v>
      </c>
      <c r="M201" s="449">
        <v>125</v>
      </c>
      <c r="N201" s="447">
        <v>79</v>
      </c>
      <c r="O201" s="449">
        <v>118</v>
      </c>
      <c r="P201" s="447">
        <v>26</v>
      </c>
      <c r="Q201" s="447">
        <v>60</v>
      </c>
      <c r="R201" s="436">
        <v>24</v>
      </c>
      <c r="S201" s="450">
        <v>57</v>
      </c>
      <c r="T201" s="439">
        <v>21</v>
      </c>
      <c r="U201" s="436">
        <v>53</v>
      </c>
      <c r="V201" s="439">
        <v>20</v>
      </c>
      <c r="W201" s="436">
        <v>53</v>
      </c>
      <c r="X201" s="438">
        <v>24</v>
      </c>
      <c r="Y201" s="438">
        <v>55</v>
      </c>
      <c r="Z201" s="436">
        <v>24</v>
      </c>
      <c r="AA201" s="436">
        <v>59</v>
      </c>
      <c r="AB201" s="439">
        <v>26</v>
      </c>
      <c r="AC201" s="436">
        <v>57</v>
      </c>
      <c r="AD201" s="440">
        <v>27</v>
      </c>
      <c r="AE201" s="454">
        <v>57</v>
      </c>
      <c r="AF201" s="460">
        <v>28</v>
      </c>
      <c r="AG201" s="461">
        <v>58</v>
      </c>
      <c r="AH201" s="442">
        <f t="shared" si="12"/>
        <v>1</v>
      </c>
      <c r="AI201" s="443">
        <f t="shared" si="13"/>
        <v>1</v>
      </c>
      <c r="AJ201" s="444">
        <f t="shared" si="14"/>
        <v>3.7037037037037037</v>
      </c>
      <c r="AK201" s="445">
        <f t="shared" si="15"/>
        <v>1.7543859649122806</v>
      </c>
      <c r="AL201" s="462" t="s">
        <v>418</v>
      </c>
      <c r="AN201" s="392" t="s">
        <v>417</v>
      </c>
      <c r="AO201" s="398" t="s">
        <v>418</v>
      </c>
      <c r="AP201" s="394">
        <v>27</v>
      </c>
      <c r="AQ201" s="394">
        <v>57</v>
      </c>
      <c r="AR201" s="397"/>
    </row>
    <row r="202" spans="1:44" ht="15.75" hidden="1" customHeight="1" thickBot="1">
      <c r="A202" s="459" t="s">
        <v>419</v>
      </c>
      <c r="B202" s="447">
        <v>199</v>
      </c>
      <c r="C202" s="448">
        <v>303</v>
      </c>
      <c r="D202" s="447">
        <v>192</v>
      </c>
      <c r="E202" s="449">
        <v>300</v>
      </c>
      <c r="F202" s="447">
        <v>173</v>
      </c>
      <c r="G202" s="449">
        <v>290</v>
      </c>
      <c r="H202" s="447">
        <v>180</v>
      </c>
      <c r="I202" s="449">
        <v>302</v>
      </c>
      <c r="J202" s="447">
        <v>189</v>
      </c>
      <c r="K202" s="449">
        <v>313</v>
      </c>
      <c r="L202" s="447">
        <v>213</v>
      </c>
      <c r="M202" s="449">
        <v>335</v>
      </c>
      <c r="N202" s="447">
        <v>197</v>
      </c>
      <c r="O202" s="449">
        <v>321</v>
      </c>
      <c r="P202" s="447">
        <v>102</v>
      </c>
      <c r="Q202" s="447">
        <v>144</v>
      </c>
      <c r="R202" s="436">
        <v>104</v>
      </c>
      <c r="S202" s="450">
        <v>147</v>
      </c>
      <c r="T202" s="439">
        <v>107</v>
      </c>
      <c r="U202" s="436">
        <v>151</v>
      </c>
      <c r="V202" s="439">
        <v>100</v>
      </c>
      <c r="W202" s="436">
        <v>149</v>
      </c>
      <c r="X202" s="438">
        <v>122</v>
      </c>
      <c r="Y202" s="438">
        <v>175</v>
      </c>
      <c r="Z202" s="436">
        <v>129</v>
      </c>
      <c r="AA202" s="436">
        <v>182</v>
      </c>
      <c r="AB202" s="439">
        <v>134</v>
      </c>
      <c r="AC202" s="436">
        <v>187</v>
      </c>
      <c r="AD202" s="440">
        <v>117</v>
      </c>
      <c r="AE202" s="454">
        <v>166</v>
      </c>
      <c r="AF202" s="460">
        <v>130</v>
      </c>
      <c r="AG202" s="461">
        <v>178</v>
      </c>
      <c r="AH202" s="442">
        <f t="shared" si="12"/>
        <v>13</v>
      </c>
      <c r="AI202" s="443">
        <f t="shared" si="13"/>
        <v>12</v>
      </c>
      <c r="AJ202" s="444">
        <f t="shared" si="14"/>
        <v>11.111111111111111</v>
      </c>
      <c r="AK202" s="445">
        <f t="shared" si="15"/>
        <v>7.2289156626506026</v>
      </c>
      <c r="AL202" s="462" t="s">
        <v>420</v>
      </c>
      <c r="AN202" s="392" t="s">
        <v>419</v>
      </c>
      <c r="AO202" s="398" t="s">
        <v>420</v>
      </c>
      <c r="AP202" s="394">
        <v>117</v>
      </c>
      <c r="AQ202" s="394">
        <v>166</v>
      </c>
      <c r="AR202" s="397"/>
    </row>
    <row r="203" spans="1:44" ht="15.75" customHeight="1" thickBot="1">
      <c r="A203" s="459">
        <v>324</v>
      </c>
      <c r="B203" s="447">
        <v>55</v>
      </c>
      <c r="C203" s="448">
        <v>74</v>
      </c>
      <c r="D203" s="447">
        <v>41</v>
      </c>
      <c r="E203" s="449">
        <v>63</v>
      </c>
      <c r="F203" s="447">
        <v>35</v>
      </c>
      <c r="G203" s="449">
        <v>55</v>
      </c>
      <c r="H203" s="447">
        <v>46</v>
      </c>
      <c r="I203" s="449">
        <v>66</v>
      </c>
      <c r="J203" s="447">
        <v>40</v>
      </c>
      <c r="K203" s="449">
        <v>64</v>
      </c>
      <c r="L203" s="447">
        <v>47</v>
      </c>
      <c r="M203" s="449">
        <v>64</v>
      </c>
      <c r="N203" s="447">
        <v>34</v>
      </c>
      <c r="O203" s="449">
        <v>48</v>
      </c>
      <c r="P203" s="447">
        <v>270</v>
      </c>
      <c r="Q203" s="447">
        <v>398</v>
      </c>
      <c r="R203" s="436">
        <v>298</v>
      </c>
      <c r="S203" s="450">
        <v>425</v>
      </c>
      <c r="T203" s="439">
        <v>278</v>
      </c>
      <c r="U203" s="436">
        <v>406</v>
      </c>
      <c r="V203" s="439">
        <v>293</v>
      </c>
      <c r="W203" s="436">
        <v>428</v>
      </c>
      <c r="X203" s="438">
        <v>291</v>
      </c>
      <c r="Y203" s="438">
        <v>426</v>
      </c>
      <c r="Z203" s="436">
        <v>294</v>
      </c>
      <c r="AA203" s="436">
        <v>434</v>
      </c>
      <c r="AB203" s="439">
        <v>267</v>
      </c>
      <c r="AC203" s="436">
        <v>414</v>
      </c>
      <c r="AD203" s="440">
        <v>305</v>
      </c>
      <c r="AE203" s="454">
        <v>463</v>
      </c>
      <c r="AF203" s="460">
        <v>320</v>
      </c>
      <c r="AG203" s="461">
        <v>484</v>
      </c>
      <c r="AH203" s="442">
        <f t="shared" si="12"/>
        <v>15</v>
      </c>
      <c r="AI203" s="443">
        <f t="shared" si="13"/>
        <v>21</v>
      </c>
      <c r="AJ203" s="444">
        <f t="shared" si="14"/>
        <v>4.918032786885246</v>
      </c>
      <c r="AK203" s="445">
        <f t="shared" si="15"/>
        <v>4.5356371490280774</v>
      </c>
      <c r="AL203" s="462" t="s">
        <v>421</v>
      </c>
      <c r="AN203" s="392">
        <v>324</v>
      </c>
      <c r="AO203" s="398" t="s">
        <v>421</v>
      </c>
      <c r="AP203" s="394">
        <v>305</v>
      </c>
      <c r="AQ203" s="394">
        <v>463</v>
      </c>
      <c r="AR203" s="397"/>
    </row>
    <row r="204" spans="1:44" ht="15.75" hidden="1" customHeight="1" thickBot="1">
      <c r="A204" s="459" t="s">
        <v>422</v>
      </c>
      <c r="B204" s="447">
        <v>9</v>
      </c>
      <c r="C204" s="448">
        <v>23</v>
      </c>
      <c r="D204" s="447">
        <v>11</v>
      </c>
      <c r="E204" s="449">
        <v>30</v>
      </c>
      <c r="F204" s="447">
        <v>9</v>
      </c>
      <c r="G204" s="449">
        <v>30</v>
      </c>
      <c r="H204" s="447">
        <v>7</v>
      </c>
      <c r="I204" s="449">
        <v>31</v>
      </c>
      <c r="J204" s="447">
        <v>16</v>
      </c>
      <c r="K204" s="449">
        <v>39</v>
      </c>
      <c r="L204" s="447">
        <v>14</v>
      </c>
      <c r="M204" s="449">
        <v>34</v>
      </c>
      <c r="N204" s="447">
        <v>16</v>
      </c>
      <c r="O204" s="449">
        <v>37</v>
      </c>
      <c r="P204" s="447">
        <v>60</v>
      </c>
      <c r="Q204" s="447">
        <v>77</v>
      </c>
      <c r="R204" s="436">
        <v>61</v>
      </c>
      <c r="S204" s="450">
        <v>78</v>
      </c>
      <c r="T204" s="439">
        <v>58</v>
      </c>
      <c r="U204" s="436">
        <v>75</v>
      </c>
      <c r="V204" s="439">
        <v>55</v>
      </c>
      <c r="W204" s="436">
        <v>74</v>
      </c>
      <c r="X204" s="438">
        <v>65</v>
      </c>
      <c r="Y204" s="438">
        <v>84</v>
      </c>
      <c r="Z204" s="436">
        <v>62</v>
      </c>
      <c r="AA204" s="436">
        <v>81</v>
      </c>
      <c r="AB204" s="439">
        <v>57</v>
      </c>
      <c r="AC204" s="436">
        <v>77</v>
      </c>
      <c r="AD204" s="440">
        <v>72</v>
      </c>
      <c r="AE204" s="454">
        <v>93</v>
      </c>
      <c r="AF204" s="460">
        <v>75</v>
      </c>
      <c r="AG204" s="461">
        <v>97</v>
      </c>
      <c r="AH204" s="442">
        <f t="shared" si="12"/>
        <v>3</v>
      </c>
      <c r="AI204" s="443">
        <f t="shared" si="13"/>
        <v>4</v>
      </c>
      <c r="AJ204" s="444">
        <f t="shared" si="14"/>
        <v>4.166666666666667</v>
      </c>
      <c r="AK204" s="445">
        <f t="shared" si="15"/>
        <v>4.301075268817204</v>
      </c>
      <c r="AL204" s="462" t="s">
        <v>423</v>
      </c>
      <c r="AN204" s="392" t="s">
        <v>422</v>
      </c>
      <c r="AO204" s="398" t="s">
        <v>423</v>
      </c>
      <c r="AP204" s="394">
        <v>72</v>
      </c>
      <c r="AQ204" s="394">
        <v>93</v>
      </c>
      <c r="AR204" s="397"/>
    </row>
    <row r="205" spans="1:44" ht="15.75" hidden="1" customHeight="1" thickBot="1">
      <c r="A205" s="459" t="s">
        <v>424</v>
      </c>
      <c r="B205" s="447">
        <v>68</v>
      </c>
      <c r="C205" s="448">
        <v>96</v>
      </c>
      <c r="D205" s="447">
        <v>67</v>
      </c>
      <c r="E205" s="449">
        <v>94</v>
      </c>
      <c r="F205" s="447">
        <v>54</v>
      </c>
      <c r="G205" s="449">
        <v>86</v>
      </c>
      <c r="H205" s="447">
        <v>52</v>
      </c>
      <c r="I205" s="449">
        <v>82</v>
      </c>
      <c r="J205" s="447">
        <v>59</v>
      </c>
      <c r="K205" s="449">
        <v>92</v>
      </c>
      <c r="L205" s="447">
        <v>65</v>
      </c>
      <c r="M205" s="449">
        <v>100</v>
      </c>
      <c r="N205" s="447">
        <v>68</v>
      </c>
      <c r="O205" s="449">
        <v>106</v>
      </c>
      <c r="P205" s="447">
        <v>22</v>
      </c>
      <c r="Q205" s="447">
        <v>39</v>
      </c>
      <c r="R205" s="436">
        <v>22</v>
      </c>
      <c r="S205" s="450">
        <v>38</v>
      </c>
      <c r="T205" s="439">
        <v>24</v>
      </c>
      <c r="U205" s="436">
        <v>40</v>
      </c>
      <c r="V205" s="439">
        <v>24</v>
      </c>
      <c r="W205" s="436">
        <v>41</v>
      </c>
      <c r="X205" s="438">
        <v>25</v>
      </c>
      <c r="Y205" s="438">
        <v>41</v>
      </c>
      <c r="Z205" s="436">
        <v>24</v>
      </c>
      <c r="AA205" s="436">
        <v>41</v>
      </c>
      <c r="AB205" s="439">
        <v>27</v>
      </c>
      <c r="AC205" s="436">
        <v>46</v>
      </c>
      <c r="AD205" s="440">
        <v>29</v>
      </c>
      <c r="AE205" s="454">
        <v>52</v>
      </c>
      <c r="AF205" s="460">
        <v>30</v>
      </c>
      <c r="AG205" s="461">
        <v>54</v>
      </c>
      <c r="AH205" s="442">
        <f t="shared" si="12"/>
        <v>1</v>
      </c>
      <c r="AI205" s="443">
        <f t="shared" si="13"/>
        <v>2</v>
      </c>
      <c r="AJ205" s="444">
        <f t="shared" si="14"/>
        <v>3.4482758620689653</v>
      </c>
      <c r="AK205" s="445">
        <f t="shared" si="15"/>
        <v>3.8461538461538463</v>
      </c>
      <c r="AL205" s="462" t="s">
        <v>425</v>
      </c>
      <c r="AN205" s="392" t="s">
        <v>424</v>
      </c>
      <c r="AO205" s="398" t="s">
        <v>425</v>
      </c>
      <c r="AP205" s="394">
        <v>29</v>
      </c>
      <c r="AQ205" s="394">
        <v>52</v>
      </c>
      <c r="AR205" s="397"/>
    </row>
    <row r="206" spans="1:44" ht="15.75" hidden="1" customHeight="1" thickBot="1">
      <c r="A206" s="459" t="s">
        <v>426</v>
      </c>
      <c r="B206" s="447">
        <v>53</v>
      </c>
      <c r="C206" s="448">
        <v>69</v>
      </c>
      <c r="D206" s="447">
        <v>59</v>
      </c>
      <c r="E206" s="449">
        <v>76</v>
      </c>
      <c r="F206" s="447">
        <v>65</v>
      </c>
      <c r="G206" s="449">
        <v>83</v>
      </c>
      <c r="H206" s="447">
        <v>55</v>
      </c>
      <c r="I206" s="449">
        <v>76</v>
      </c>
      <c r="J206" s="447">
        <v>58</v>
      </c>
      <c r="K206" s="449">
        <v>76</v>
      </c>
      <c r="L206" s="447">
        <v>65</v>
      </c>
      <c r="M206" s="449">
        <v>86</v>
      </c>
      <c r="N206" s="447">
        <v>59</v>
      </c>
      <c r="O206" s="449">
        <v>83</v>
      </c>
      <c r="P206" s="447">
        <v>72</v>
      </c>
      <c r="Q206" s="447">
        <v>113</v>
      </c>
      <c r="R206" s="436">
        <v>76</v>
      </c>
      <c r="S206" s="450">
        <v>117</v>
      </c>
      <c r="T206" s="439">
        <v>81</v>
      </c>
      <c r="U206" s="436">
        <v>124</v>
      </c>
      <c r="V206" s="439">
        <v>88</v>
      </c>
      <c r="W206" s="436">
        <v>137</v>
      </c>
      <c r="X206" s="438">
        <v>91</v>
      </c>
      <c r="Y206" s="438">
        <v>141</v>
      </c>
      <c r="Z206" s="436">
        <v>102</v>
      </c>
      <c r="AA206" s="436">
        <v>154</v>
      </c>
      <c r="AB206" s="439">
        <v>97</v>
      </c>
      <c r="AC206" s="436">
        <v>153</v>
      </c>
      <c r="AD206" s="440">
        <v>101</v>
      </c>
      <c r="AE206" s="454">
        <v>162</v>
      </c>
      <c r="AF206" s="460">
        <v>92</v>
      </c>
      <c r="AG206" s="461">
        <v>153</v>
      </c>
      <c r="AH206" s="442">
        <f t="shared" si="12"/>
        <v>-9</v>
      </c>
      <c r="AI206" s="443">
        <f t="shared" si="13"/>
        <v>-9</v>
      </c>
      <c r="AJ206" s="444">
        <f t="shared" si="14"/>
        <v>-8.9108910891089117</v>
      </c>
      <c r="AK206" s="445">
        <f t="shared" si="15"/>
        <v>-5.5555555555555554</v>
      </c>
      <c r="AL206" s="462" t="s">
        <v>427</v>
      </c>
      <c r="AN206" s="392" t="s">
        <v>426</v>
      </c>
      <c r="AO206" s="398" t="s">
        <v>427</v>
      </c>
      <c r="AP206" s="394">
        <v>101</v>
      </c>
      <c r="AQ206" s="394">
        <v>162</v>
      </c>
      <c r="AR206" s="397"/>
    </row>
    <row r="207" spans="1:44" ht="15.75" hidden="1" customHeight="1" thickBot="1">
      <c r="A207" s="459" t="s">
        <v>428</v>
      </c>
      <c r="B207" s="447">
        <v>14</v>
      </c>
      <c r="C207" s="448">
        <v>41</v>
      </c>
      <c r="D207" s="447">
        <v>14</v>
      </c>
      <c r="E207" s="449">
        <v>37</v>
      </c>
      <c r="F207" s="447">
        <v>10</v>
      </c>
      <c r="G207" s="449">
        <v>36</v>
      </c>
      <c r="H207" s="447">
        <v>20</v>
      </c>
      <c r="I207" s="449">
        <v>47</v>
      </c>
      <c r="J207" s="447">
        <v>16</v>
      </c>
      <c r="K207" s="449">
        <v>42</v>
      </c>
      <c r="L207" s="447">
        <v>22</v>
      </c>
      <c r="M207" s="449">
        <v>51</v>
      </c>
      <c r="N207" s="447">
        <v>20</v>
      </c>
      <c r="O207" s="449">
        <v>47</v>
      </c>
      <c r="P207" s="447">
        <v>91</v>
      </c>
      <c r="Q207" s="447">
        <v>119</v>
      </c>
      <c r="R207" s="436">
        <v>117</v>
      </c>
      <c r="S207" s="450">
        <v>147</v>
      </c>
      <c r="T207" s="439">
        <v>96</v>
      </c>
      <c r="U207" s="436">
        <v>126</v>
      </c>
      <c r="V207" s="439">
        <v>102</v>
      </c>
      <c r="W207" s="436">
        <v>131</v>
      </c>
      <c r="X207" s="438">
        <v>88</v>
      </c>
      <c r="Y207" s="438">
        <v>120</v>
      </c>
      <c r="Z207" s="436">
        <v>84</v>
      </c>
      <c r="AA207" s="436">
        <v>116</v>
      </c>
      <c r="AB207" s="439">
        <v>66</v>
      </c>
      <c r="AC207" s="436">
        <v>99</v>
      </c>
      <c r="AD207" s="440">
        <v>72</v>
      </c>
      <c r="AE207" s="454">
        <v>107</v>
      </c>
      <c r="AF207" s="460">
        <v>87</v>
      </c>
      <c r="AG207" s="461">
        <v>125</v>
      </c>
      <c r="AH207" s="442">
        <f t="shared" si="12"/>
        <v>15</v>
      </c>
      <c r="AI207" s="443">
        <f t="shared" si="13"/>
        <v>18</v>
      </c>
      <c r="AJ207" s="444">
        <f t="shared" si="14"/>
        <v>20.833333333333332</v>
      </c>
      <c r="AK207" s="445">
        <f t="shared" si="15"/>
        <v>16.822429906542055</v>
      </c>
      <c r="AL207" s="462" t="s">
        <v>429</v>
      </c>
      <c r="AN207" s="392" t="s">
        <v>428</v>
      </c>
      <c r="AO207" s="398" t="s">
        <v>429</v>
      </c>
      <c r="AP207" s="394">
        <v>72</v>
      </c>
      <c r="AQ207" s="394">
        <v>107</v>
      </c>
      <c r="AR207" s="397"/>
    </row>
    <row r="208" spans="1:44" ht="15.75" hidden="1" customHeight="1" thickBot="1">
      <c r="A208" s="459" t="s">
        <v>430</v>
      </c>
      <c r="B208" s="447">
        <v>101</v>
      </c>
      <c r="C208" s="448">
        <v>187</v>
      </c>
      <c r="D208" s="447">
        <v>113</v>
      </c>
      <c r="E208" s="449">
        <v>191</v>
      </c>
      <c r="F208" s="447">
        <v>126</v>
      </c>
      <c r="G208" s="449">
        <v>227</v>
      </c>
      <c r="H208" s="447">
        <v>97</v>
      </c>
      <c r="I208" s="449">
        <v>193</v>
      </c>
      <c r="J208" s="447">
        <v>98</v>
      </c>
      <c r="K208" s="449">
        <v>210</v>
      </c>
      <c r="L208" s="447">
        <v>108</v>
      </c>
      <c r="M208" s="449">
        <v>211</v>
      </c>
      <c r="N208" s="447">
        <v>158</v>
      </c>
      <c r="O208" s="449">
        <v>278</v>
      </c>
      <c r="P208" s="447">
        <v>25</v>
      </c>
      <c r="Q208" s="447">
        <v>50</v>
      </c>
      <c r="R208" s="436">
        <v>22</v>
      </c>
      <c r="S208" s="450">
        <v>45</v>
      </c>
      <c r="T208" s="439">
        <v>19</v>
      </c>
      <c r="U208" s="436">
        <v>41</v>
      </c>
      <c r="V208" s="439">
        <v>24</v>
      </c>
      <c r="W208" s="436">
        <v>45</v>
      </c>
      <c r="X208" s="438">
        <v>22</v>
      </c>
      <c r="Y208" s="438">
        <v>40</v>
      </c>
      <c r="Z208" s="436">
        <v>22</v>
      </c>
      <c r="AA208" s="436">
        <v>42</v>
      </c>
      <c r="AB208" s="439">
        <v>20</v>
      </c>
      <c r="AC208" s="436">
        <v>39</v>
      </c>
      <c r="AD208" s="440">
        <v>31</v>
      </c>
      <c r="AE208" s="454">
        <v>49</v>
      </c>
      <c r="AF208" s="460">
        <v>36</v>
      </c>
      <c r="AG208" s="461">
        <v>55</v>
      </c>
      <c r="AH208" s="442">
        <f t="shared" si="12"/>
        <v>5</v>
      </c>
      <c r="AI208" s="443">
        <f t="shared" si="13"/>
        <v>6</v>
      </c>
      <c r="AJ208" s="444">
        <f t="shared" si="14"/>
        <v>16.129032258064516</v>
      </c>
      <c r="AK208" s="445">
        <f t="shared" si="15"/>
        <v>12.244897959183673</v>
      </c>
      <c r="AL208" s="462" t="s">
        <v>431</v>
      </c>
      <c r="AN208" s="392" t="s">
        <v>430</v>
      </c>
      <c r="AO208" s="398" t="s">
        <v>431</v>
      </c>
      <c r="AP208" s="394">
        <v>31</v>
      </c>
      <c r="AQ208" s="394">
        <v>49</v>
      </c>
      <c r="AR208" s="397"/>
    </row>
    <row r="209" spans="1:44" ht="15.75" customHeight="1" thickBot="1">
      <c r="A209" s="459">
        <v>326</v>
      </c>
      <c r="B209" s="447">
        <v>40</v>
      </c>
      <c r="C209" s="448">
        <v>96</v>
      </c>
      <c r="D209" s="447">
        <v>44</v>
      </c>
      <c r="E209" s="449">
        <v>91</v>
      </c>
      <c r="F209" s="447">
        <v>36</v>
      </c>
      <c r="G209" s="449">
        <v>80</v>
      </c>
      <c r="H209" s="447">
        <v>22</v>
      </c>
      <c r="I209" s="449">
        <v>61</v>
      </c>
      <c r="J209" s="447">
        <v>35</v>
      </c>
      <c r="K209" s="449">
        <v>76</v>
      </c>
      <c r="L209" s="447">
        <v>44</v>
      </c>
      <c r="M209" s="449">
        <v>83</v>
      </c>
      <c r="N209" s="447">
        <v>57</v>
      </c>
      <c r="O209" s="449">
        <v>95</v>
      </c>
      <c r="P209" s="447">
        <v>207</v>
      </c>
      <c r="Q209" s="447">
        <v>346</v>
      </c>
      <c r="R209" s="436">
        <v>213</v>
      </c>
      <c r="S209" s="450">
        <v>308</v>
      </c>
      <c r="T209" s="439">
        <v>198</v>
      </c>
      <c r="U209" s="436">
        <v>277</v>
      </c>
      <c r="V209" s="439">
        <v>224</v>
      </c>
      <c r="W209" s="436">
        <v>301</v>
      </c>
      <c r="X209" s="438">
        <v>235</v>
      </c>
      <c r="Y209" s="438">
        <v>320</v>
      </c>
      <c r="Z209" s="436">
        <v>276</v>
      </c>
      <c r="AA209" s="436">
        <v>366</v>
      </c>
      <c r="AB209" s="439">
        <v>276</v>
      </c>
      <c r="AC209" s="436">
        <v>380</v>
      </c>
      <c r="AD209" s="440">
        <v>295</v>
      </c>
      <c r="AE209" s="454">
        <v>398</v>
      </c>
      <c r="AF209" s="460">
        <v>298</v>
      </c>
      <c r="AG209" s="461">
        <v>400</v>
      </c>
      <c r="AH209" s="442">
        <f t="shared" si="12"/>
        <v>3</v>
      </c>
      <c r="AI209" s="443">
        <f t="shared" si="13"/>
        <v>2</v>
      </c>
      <c r="AJ209" s="444">
        <f t="shared" si="14"/>
        <v>1.0169491525423728</v>
      </c>
      <c r="AK209" s="445">
        <f t="shared" si="15"/>
        <v>0.50251256281407031</v>
      </c>
      <c r="AL209" s="462" t="s">
        <v>432</v>
      </c>
      <c r="AN209" s="392">
        <v>326</v>
      </c>
      <c r="AO209" s="398" t="s">
        <v>432</v>
      </c>
      <c r="AP209" s="394">
        <v>295</v>
      </c>
      <c r="AQ209" s="394">
        <v>398</v>
      </c>
      <c r="AR209" s="397"/>
    </row>
    <row r="210" spans="1:44" ht="15.75" hidden="1" customHeight="1" thickBot="1">
      <c r="A210" s="459" t="s">
        <v>433</v>
      </c>
      <c r="B210" s="447">
        <v>42</v>
      </c>
      <c r="C210" s="448">
        <v>57</v>
      </c>
      <c r="D210" s="447">
        <v>49</v>
      </c>
      <c r="E210" s="449">
        <v>66</v>
      </c>
      <c r="F210" s="447">
        <v>41</v>
      </c>
      <c r="G210" s="449">
        <v>64</v>
      </c>
      <c r="H210" s="447">
        <v>36</v>
      </c>
      <c r="I210" s="449">
        <v>58</v>
      </c>
      <c r="J210" s="447">
        <v>37</v>
      </c>
      <c r="K210" s="449">
        <v>66</v>
      </c>
      <c r="L210" s="447">
        <v>33</v>
      </c>
      <c r="M210" s="449">
        <v>60</v>
      </c>
      <c r="N210" s="447">
        <v>34</v>
      </c>
      <c r="O210" s="449">
        <v>62</v>
      </c>
      <c r="P210" s="447">
        <v>78</v>
      </c>
      <c r="Q210" s="447">
        <v>114</v>
      </c>
      <c r="R210" s="436">
        <v>90</v>
      </c>
      <c r="S210" s="450">
        <v>121</v>
      </c>
      <c r="T210" s="439">
        <v>92</v>
      </c>
      <c r="U210" s="436">
        <v>123</v>
      </c>
      <c r="V210" s="439">
        <v>103</v>
      </c>
      <c r="W210" s="436">
        <v>135</v>
      </c>
      <c r="X210" s="438">
        <v>112</v>
      </c>
      <c r="Y210" s="438">
        <v>144</v>
      </c>
      <c r="Z210" s="436">
        <v>125</v>
      </c>
      <c r="AA210" s="436">
        <v>159</v>
      </c>
      <c r="AB210" s="439">
        <v>136</v>
      </c>
      <c r="AC210" s="436">
        <v>176</v>
      </c>
      <c r="AD210" s="440">
        <v>146</v>
      </c>
      <c r="AE210" s="454">
        <v>188</v>
      </c>
      <c r="AF210" s="460">
        <v>142</v>
      </c>
      <c r="AG210" s="461">
        <v>191</v>
      </c>
      <c r="AH210" s="442">
        <f t="shared" si="12"/>
        <v>-4</v>
      </c>
      <c r="AI210" s="443">
        <f t="shared" si="13"/>
        <v>3</v>
      </c>
      <c r="AJ210" s="444">
        <f t="shared" si="14"/>
        <v>-2.7397260273972601</v>
      </c>
      <c r="AK210" s="445">
        <f t="shared" si="15"/>
        <v>1.5957446808510638</v>
      </c>
      <c r="AL210" s="462" t="s">
        <v>434</v>
      </c>
      <c r="AN210" s="392" t="s">
        <v>433</v>
      </c>
      <c r="AO210" s="398" t="s">
        <v>434</v>
      </c>
      <c r="AP210" s="394">
        <v>146</v>
      </c>
      <c r="AQ210" s="394">
        <v>188</v>
      </c>
      <c r="AR210" s="397"/>
    </row>
    <row r="211" spans="1:44" ht="15.75" hidden="1" customHeight="1" thickBot="1">
      <c r="A211" s="459" t="s">
        <v>435</v>
      </c>
      <c r="B211" s="447">
        <v>19</v>
      </c>
      <c r="C211" s="448">
        <v>34</v>
      </c>
      <c r="D211" s="447">
        <v>20</v>
      </c>
      <c r="E211" s="449">
        <v>34</v>
      </c>
      <c r="F211" s="447">
        <v>23</v>
      </c>
      <c r="G211" s="449">
        <v>38</v>
      </c>
      <c r="H211" s="447">
        <v>19</v>
      </c>
      <c r="I211" s="449">
        <v>33</v>
      </c>
      <c r="J211" s="447">
        <v>11</v>
      </c>
      <c r="K211" s="449">
        <v>28</v>
      </c>
      <c r="L211" s="447">
        <v>14</v>
      </c>
      <c r="M211" s="449">
        <v>28</v>
      </c>
      <c r="N211" s="447">
        <v>12</v>
      </c>
      <c r="O211" s="449">
        <v>32</v>
      </c>
      <c r="P211" s="447">
        <v>41</v>
      </c>
      <c r="Q211" s="447">
        <v>72</v>
      </c>
      <c r="R211" s="436">
        <v>48</v>
      </c>
      <c r="S211" s="450">
        <v>74</v>
      </c>
      <c r="T211" s="439">
        <v>50</v>
      </c>
      <c r="U211" s="436">
        <v>75</v>
      </c>
      <c r="V211" s="439">
        <v>65</v>
      </c>
      <c r="W211" s="436">
        <v>90</v>
      </c>
      <c r="X211" s="438">
        <v>62</v>
      </c>
      <c r="Y211" s="438">
        <v>94</v>
      </c>
      <c r="Z211" s="436">
        <v>88</v>
      </c>
      <c r="AA211" s="436">
        <v>122</v>
      </c>
      <c r="AB211" s="439">
        <v>86</v>
      </c>
      <c r="AC211" s="436">
        <v>126</v>
      </c>
      <c r="AD211" s="440">
        <v>92</v>
      </c>
      <c r="AE211" s="454">
        <v>131</v>
      </c>
      <c r="AF211" s="460">
        <v>95</v>
      </c>
      <c r="AG211" s="461">
        <v>125</v>
      </c>
      <c r="AH211" s="442">
        <f t="shared" si="12"/>
        <v>3</v>
      </c>
      <c r="AI211" s="443">
        <f t="shared" si="13"/>
        <v>-6</v>
      </c>
      <c r="AJ211" s="444">
        <f t="shared" si="14"/>
        <v>3.2608695652173911</v>
      </c>
      <c r="AK211" s="445">
        <f t="shared" si="15"/>
        <v>-4.5801526717557248</v>
      </c>
      <c r="AL211" s="462" t="s">
        <v>436</v>
      </c>
      <c r="AN211" s="392" t="s">
        <v>435</v>
      </c>
      <c r="AO211" s="398" t="s">
        <v>436</v>
      </c>
      <c r="AP211" s="394">
        <v>92</v>
      </c>
      <c r="AQ211" s="394">
        <v>131</v>
      </c>
      <c r="AR211" s="397"/>
    </row>
    <row r="212" spans="1:44" ht="15.75" hidden="1" customHeight="1" thickBot="1">
      <c r="A212" s="459" t="s">
        <v>437</v>
      </c>
      <c r="B212" s="447"/>
      <c r="C212" s="448"/>
      <c r="D212" s="447"/>
      <c r="E212" s="449"/>
      <c r="F212" s="447"/>
      <c r="G212" s="449"/>
      <c r="H212" s="447"/>
      <c r="I212" s="449"/>
      <c r="J212" s="447"/>
      <c r="K212" s="449"/>
      <c r="L212" s="447">
        <v>0</v>
      </c>
      <c r="M212" s="449">
        <v>0</v>
      </c>
      <c r="N212" s="447">
        <v>37</v>
      </c>
      <c r="O212" s="449">
        <v>54</v>
      </c>
      <c r="P212" s="447">
        <v>59</v>
      </c>
      <c r="Q212" s="447">
        <v>76</v>
      </c>
      <c r="R212" s="436">
        <v>63</v>
      </c>
      <c r="S212" s="450">
        <v>79</v>
      </c>
      <c r="T212" s="439">
        <v>56</v>
      </c>
      <c r="U212" s="436">
        <v>76</v>
      </c>
      <c r="V212" s="439">
        <v>56</v>
      </c>
      <c r="W212" s="436">
        <v>76</v>
      </c>
      <c r="X212" s="438">
        <v>61</v>
      </c>
      <c r="Y212" s="438">
        <v>82</v>
      </c>
      <c r="Z212" s="436">
        <v>63</v>
      </c>
      <c r="AA212" s="436">
        <v>85</v>
      </c>
      <c r="AB212" s="439">
        <v>54</v>
      </c>
      <c r="AC212" s="436">
        <v>78</v>
      </c>
      <c r="AD212" s="440">
        <v>57</v>
      </c>
      <c r="AE212" s="454">
        <v>79</v>
      </c>
      <c r="AF212" s="460">
        <v>61</v>
      </c>
      <c r="AG212" s="461">
        <v>84</v>
      </c>
      <c r="AH212" s="442">
        <f t="shared" si="12"/>
        <v>4</v>
      </c>
      <c r="AI212" s="443">
        <f t="shared" si="13"/>
        <v>5</v>
      </c>
      <c r="AJ212" s="444">
        <f t="shared" si="14"/>
        <v>7.0175438596491224</v>
      </c>
      <c r="AK212" s="445">
        <f t="shared" si="15"/>
        <v>6.3291139240506329</v>
      </c>
      <c r="AL212" s="462" t="s">
        <v>438</v>
      </c>
      <c r="AN212" s="392" t="s">
        <v>437</v>
      </c>
      <c r="AO212" s="398" t="s">
        <v>438</v>
      </c>
      <c r="AP212" s="394">
        <v>57</v>
      </c>
      <c r="AQ212" s="394">
        <v>79</v>
      </c>
      <c r="AR212" s="397"/>
    </row>
    <row r="213" spans="1:44" ht="15.75" customHeight="1" thickBot="1">
      <c r="A213" s="459">
        <v>410</v>
      </c>
      <c r="B213" s="447">
        <v>19</v>
      </c>
      <c r="C213" s="448">
        <v>53</v>
      </c>
      <c r="D213" s="447">
        <v>14</v>
      </c>
      <c r="E213" s="449">
        <v>44</v>
      </c>
      <c r="F213" s="447">
        <v>23</v>
      </c>
      <c r="G213" s="449">
        <v>57</v>
      </c>
      <c r="H213" s="447">
        <v>18</v>
      </c>
      <c r="I213" s="449">
        <v>51</v>
      </c>
      <c r="J213" s="447">
        <v>12</v>
      </c>
      <c r="K213" s="449">
        <v>45</v>
      </c>
      <c r="L213" s="447">
        <v>7</v>
      </c>
      <c r="M213" s="449">
        <v>40</v>
      </c>
      <c r="N213" s="447">
        <v>10</v>
      </c>
      <c r="O213" s="449">
        <v>45</v>
      </c>
      <c r="P213" s="447">
        <v>412</v>
      </c>
      <c r="Q213" s="447">
        <v>707</v>
      </c>
      <c r="R213" s="436">
        <v>418</v>
      </c>
      <c r="S213" s="450">
        <v>713</v>
      </c>
      <c r="T213" s="439">
        <v>447</v>
      </c>
      <c r="U213" s="436">
        <v>736</v>
      </c>
      <c r="V213" s="439">
        <v>451</v>
      </c>
      <c r="W213" s="436">
        <v>732</v>
      </c>
      <c r="X213" s="438">
        <v>490</v>
      </c>
      <c r="Y213" s="438">
        <v>781</v>
      </c>
      <c r="Z213" s="436">
        <v>556</v>
      </c>
      <c r="AA213" s="436">
        <v>850</v>
      </c>
      <c r="AB213" s="439">
        <v>533</v>
      </c>
      <c r="AC213" s="436">
        <v>847</v>
      </c>
      <c r="AD213" s="440">
        <v>526</v>
      </c>
      <c r="AE213" s="454">
        <v>851</v>
      </c>
      <c r="AF213" s="460">
        <v>535</v>
      </c>
      <c r="AG213" s="461">
        <v>866</v>
      </c>
      <c r="AH213" s="442">
        <f t="shared" si="12"/>
        <v>9</v>
      </c>
      <c r="AI213" s="443">
        <f t="shared" si="13"/>
        <v>15</v>
      </c>
      <c r="AJ213" s="444">
        <f t="shared" si="14"/>
        <v>1.7110266159695817</v>
      </c>
      <c r="AK213" s="445">
        <f t="shared" si="15"/>
        <v>1.762632197414806</v>
      </c>
      <c r="AL213" s="462" t="s">
        <v>37</v>
      </c>
      <c r="AN213" s="392">
        <v>410</v>
      </c>
      <c r="AO213" s="398" t="s">
        <v>37</v>
      </c>
      <c r="AP213" s="394">
        <v>526</v>
      </c>
      <c r="AQ213" s="394">
        <v>851</v>
      </c>
      <c r="AR213" s="397"/>
    </row>
    <row r="214" spans="1:44" ht="15.75" hidden="1" customHeight="1" thickBot="1">
      <c r="A214" s="459" t="s">
        <v>439</v>
      </c>
      <c r="B214" s="447">
        <v>24</v>
      </c>
      <c r="C214" s="448">
        <v>40</v>
      </c>
      <c r="D214" s="447">
        <v>26</v>
      </c>
      <c r="E214" s="449">
        <v>40</v>
      </c>
      <c r="F214" s="447">
        <v>26</v>
      </c>
      <c r="G214" s="449">
        <v>42</v>
      </c>
      <c r="H214" s="447">
        <v>25</v>
      </c>
      <c r="I214" s="449">
        <v>42</v>
      </c>
      <c r="J214" s="447">
        <v>13</v>
      </c>
      <c r="K214" s="449">
        <v>29</v>
      </c>
      <c r="L214" s="447">
        <v>12</v>
      </c>
      <c r="M214" s="449">
        <v>29</v>
      </c>
      <c r="N214" s="447">
        <v>18</v>
      </c>
      <c r="O214" s="449">
        <v>35</v>
      </c>
      <c r="P214" s="447">
        <v>6</v>
      </c>
      <c r="Q214" s="447">
        <v>34</v>
      </c>
      <c r="R214" s="436">
        <v>3</v>
      </c>
      <c r="S214" s="450">
        <v>28</v>
      </c>
      <c r="T214" s="439">
        <v>6</v>
      </c>
      <c r="U214" s="436">
        <v>30</v>
      </c>
      <c r="V214" s="439">
        <v>7</v>
      </c>
      <c r="W214" s="436">
        <v>31</v>
      </c>
      <c r="X214" s="438">
        <v>5</v>
      </c>
      <c r="Y214" s="438">
        <v>29</v>
      </c>
      <c r="Z214" s="436">
        <v>9</v>
      </c>
      <c r="AA214" s="436">
        <v>33</v>
      </c>
      <c r="AB214" s="439">
        <v>7</v>
      </c>
      <c r="AC214" s="436">
        <v>28</v>
      </c>
      <c r="AD214" s="440">
        <v>9</v>
      </c>
      <c r="AE214" s="454">
        <v>31</v>
      </c>
      <c r="AF214" s="460">
        <v>10</v>
      </c>
      <c r="AG214" s="461">
        <v>26</v>
      </c>
      <c r="AH214" s="442">
        <f t="shared" si="12"/>
        <v>1</v>
      </c>
      <c r="AI214" s="443">
        <f t="shared" si="13"/>
        <v>-5</v>
      </c>
      <c r="AJ214" s="444">
        <f t="shared" si="14"/>
        <v>11.111111111111111</v>
      </c>
      <c r="AK214" s="445">
        <f t="shared" si="15"/>
        <v>-16.129032258064516</v>
      </c>
      <c r="AL214" s="462" t="s">
        <v>440</v>
      </c>
      <c r="AN214" s="392" t="s">
        <v>439</v>
      </c>
      <c r="AO214" s="398" t="s">
        <v>440</v>
      </c>
      <c r="AP214" s="394">
        <v>9</v>
      </c>
      <c r="AQ214" s="394">
        <v>31</v>
      </c>
      <c r="AR214" s="397"/>
    </row>
    <row r="215" spans="1:44" ht="15.75" hidden="1" customHeight="1" thickBot="1">
      <c r="A215" s="459" t="s">
        <v>441</v>
      </c>
      <c r="B215" s="447">
        <v>38</v>
      </c>
      <c r="C215" s="448">
        <v>60</v>
      </c>
      <c r="D215" s="447">
        <v>39</v>
      </c>
      <c r="E215" s="449">
        <v>64</v>
      </c>
      <c r="F215" s="447">
        <v>40</v>
      </c>
      <c r="G215" s="449">
        <v>64</v>
      </c>
      <c r="H215" s="447">
        <v>55</v>
      </c>
      <c r="I215" s="449">
        <v>79</v>
      </c>
      <c r="J215" s="447">
        <v>62</v>
      </c>
      <c r="K215" s="449">
        <v>88</v>
      </c>
      <c r="L215" s="447">
        <v>61</v>
      </c>
      <c r="M215" s="449">
        <v>85</v>
      </c>
      <c r="N215" s="447">
        <v>75</v>
      </c>
      <c r="O215" s="449">
        <v>101</v>
      </c>
      <c r="P215" s="447">
        <v>19</v>
      </c>
      <c r="Q215" s="447">
        <v>37</v>
      </c>
      <c r="R215" s="436">
        <v>24</v>
      </c>
      <c r="S215" s="450">
        <v>43</v>
      </c>
      <c r="T215" s="439">
        <v>28</v>
      </c>
      <c r="U215" s="436">
        <v>46</v>
      </c>
      <c r="V215" s="439">
        <v>36</v>
      </c>
      <c r="W215" s="436">
        <v>49</v>
      </c>
      <c r="X215" s="438">
        <v>45</v>
      </c>
      <c r="Y215" s="438">
        <v>65</v>
      </c>
      <c r="Z215" s="436">
        <v>67</v>
      </c>
      <c r="AA215" s="436">
        <v>84</v>
      </c>
      <c r="AB215" s="439">
        <v>63</v>
      </c>
      <c r="AC215" s="436">
        <v>83</v>
      </c>
      <c r="AD215" s="440">
        <v>56</v>
      </c>
      <c r="AE215" s="454">
        <v>75</v>
      </c>
      <c r="AF215" s="460">
        <v>75</v>
      </c>
      <c r="AG215" s="461">
        <v>102</v>
      </c>
      <c r="AH215" s="442">
        <f t="shared" si="12"/>
        <v>19</v>
      </c>
      <c r="AI215" s="443">
        <f t="shared" si="13"/>
        <v>27</v>
      </c>
      <c r="AJ215" s="444">
        <f t="shared" si="14"/>
        <v>33.928571428571431</v>
      </c>
      <c r="AK215" s="445">
        <f t="shared" si="15"/>
        <v>36</v>
      </c>
      <c r="AL215" s="462" t="s">
        <v>442</v>
      </c>
      <c r="AN215" s="392" t="s">
        <v>441</v>
      </c>
      <c r="AO215" s="398" t="s">
        <v>442</v>
      </c>
      <c r="AP215" s="394">
        <v>56</v>
      </c>
      <c r="AQ215" s="394">
        <v>75</v>
      </c>
      <c r="AR215" s="397"/>
    </row>
    <row r="216" spans="1:44" ht="15.75" hidden="1" customHeight="1" thickBot="1">
      <c r="A216" s="459" t="s">
        <v>443</v>
      </c>
      <c r="B216" s="447">
        <v>0</v>
      </c>
      <c r="C216" s="448">
        <v>22</v>
      </c>
      <c r="D216" s="447">
        <v>0</v>
      </c>
      <c r="E216" s="449">
        <v>21</v>
      </c>
      <c r="F216" s="447">
        <v>0</v>
      </c>
      <c r="G216" s="449">
        <v>21</v>
      </c>
      <c r="H216" s="447">
        <v>0</v>
      </c>
      <c r="I216" s="449">
        <v>21</v>
      </c>
      <c r="J216" s="447">
        <v>0</v>
      </c>
      <c r="K216" s="449">
        <v>21</v>
      </c>
      <c r="L216" s="447">
        <v>0</v>
      </c>
      <c r="M216" s="449">
        <v>21</v>
      </c>
      <c r="N216" s="447">
        <v>0</v>
      </c>
      <c r="O216" s="449">
        <v>21</v>
      </c>
      <c r="P216" s="447">
        <v>63</v>
      </c>
      <c r="Q216" s="447">
        <v>86</v>
      </c>
      <c r="R216" s="436">
        <v>69</v>
      </c>
      <c r="S216" s="450">
        <v>95</v>
      </c>
      <c r="T216" s="439">
        <v>71</v>
      </c>
      <c r="U216" s="436">
        <v>100</v>
      </c>
      <c r="V216" s="439">
        <v>67</v>
      </c>
      <c r="W216" s="436">
        <v>98</v>
      </c>
      <c r="X216" s="438">
        <v>83</v>
      </c>
      <c r="Y216" s="438">
        <v>115</v>
      </c>
      <c r="Z216" s="436">
        <v>85</v>
      </c>
      <c r="AA216" s="436">
        <v>121</v>
      </c>
      <c r="AB216" s="439">
        <v>70</v>
      </c>
      <c r="AC216" s="436">
        <v>105</v>
      </c>
      <c r="AD216" s="440">
        <v>69</v>
      </c>
      <c r="AE216" s="454">
        <v>109</v>
      </c>
      <c r="AF216" s="460">
        <v>78</v>
      </c>
      <c r="AG216" s="461">
        <v>118</v>
      </c>
      <c r="AH216" s="442">
        <f t="shared" si="12"/>
        <v>9</v>
      </c>
      <c r="AI216" s="443">
        <f t="shared" si="13"/>
        <v>9</v>
      </c>
      <c r="AJ216" s="444">
        <f t="shared" si="14"/>
        <v>13.043478260869565</v>
      </c>
      <c r="AK216" s="445">
        <f t="shared" si="15"/>
        <v>8.2568807339449535</v>
      </c>
      <c r="AL216" s="462" t="s">
        <v>444</v>
      </c>
      <c r="AN216" s="392" t="s">
        <v>443</v>
      </c>
      <c r="AO216" s="398" t="s">
        <v>444</v>
      </c>
      <c r="AP216" s="394">
        <v>69</v>
      </c>
      <c r="AQ216" s="394">
        <v>109</v>
      </c>
      <c r="AR216" s="397"/>
    </row>
    <row r="217" spans="1:44" ht="15.75" hidden="1" customHeight="1" thickBot="1">
      <c r="A217" s="459" t="s">
        <v>445</v>
      </c>
      <c r="B217" s="447">
        <v>19</v>
      </c>
      <c r="C217" s="448">
        <v>36</v>
      </c>
      <c r="D217" s="447">
        <v>21</v>
      </c>
      <c r="E217" s="449">
        <v>39</v>
      </c>
      <c r="F217" s="447">
        <v>20</v>
      </c>
      <c r="G217" s="449">
        <v>40</v>
      </c>
      <c r="H217" s="447">
        <v>13</v>
      </c>
      <c r="I217" s="449">
        <v>32</v>
      </c>
      <c r="J217" s="447">
        <v>18</v>
      </c>
      <c r="K217" s="449">
        <v>34</v>
      </c>
      <c r="L217" s="447">
        <v>17</v>
      </c>
      <c r="M217" s="449">
        <v>32</v>
      </c>
      <c r="N217" s="447">
        <v>24</v>
      </c>
      <c r="O217" s="449">
        <v>39</v>
      </c>
      <c r="P217" s="447">
        <v>46</v>
      </c>
      <c r="Q217" s="447">
        <v>73</v>
      </c>
      <c r="R217" s="436">
        <v>48</v>
      </c>
      <c r="S217" s="450">
        <v>75</v>
      </c>
      <c r="T217" s="439">
        <v>36</v>
      </c>
      <c r="U217" s="436">
        <v>62</v>
      </c>
      <c r="V217" s="439">
        <v>43</v>
      </c>
      <c r="W217" s="436">
        <v>63</v>
      </c>
      <c r="X217" s="438">
        <v>54</v>
      </c>
      <c r="Y217" s="438">
        <v>73</v>
      </c>
      <c r="Z217" s="436">
        <v>68</v>
      </c>
      <c r="AA217" s="436">
        <v>90</v>
      </c>
      <c r="AB217" s="439">
        <v>55</v>
      </c>
      <c r="AC217" s="436">
        <v>79</v>
      </c>
      <c r="AD217" s="440">
        <v>62</v>
      </c>
      <c r="AE217" s="454">
        <v>87</v>
      </c>
      <c r="AF217" s="460">
        <v>54</v>
      </c>
      <c r="AG217" s="461">
        <v>80</v>
      </c>
      <c r="AH217" s="442">
        <f t="shared" si="12"/>
        <v>-8</v>
      </c>
      <c r="AI217" s="443">
        <f t="shared" si="13"/>
        <v>-7</v>
      </c>
      <c r="AJ217" s="444">
        <f t="shared" si="14"/>
        <v>-12.903225806451612</v>
      </c>
      <c r="AK217" s="445">
        <f t="shared" si="15"/>
        <v>-8.0459770114942533</v>
      </c>
      <c r="AL217" s="462" t="s">
        <v>446</v>
      </c>
      <c r="AN217" s="392" t="s">
        <v>445</v>
      </c>
      <c r="AO217" s="398" t="s">
        <v>446</v>
      </c>
      <c r="AP217" s="394">
        <v>62</v>
      </c>
      <c r="AQ217" s="394">
        <v>87</v>
      </c>
      <c r="AR217" s="397"/>
    </row>
    <row r="218" spans="1:44" ht="15.75" hidden="1" customHeight="1" thickBot="1">
      <c r="A218" s="459" t="s">
        <v>447</v>
      </c>
      <c r="B218" s="447">
        <v>13</v>
      </c>
      <c r="C218" s="448">
        <v>26</v>
      </c>
      <c r="D218" s="447">
        <v>17</v>
      </c>
      <c r="E218" s="449">
        <v>28</v>
      </c>
      <c r="F218" s="447">
        <v>19</v>
      </c>
      <c r="G218" s="449">
        <v>28</v>
      </c>
      <c r="H218" s="447">
        <v>26</v>
      </c>
      <c r="I218" s="449">
        <v>34</v>
      </c>
      <c r="J218" s="447">
        <v>21</v>
      </c>
      <c r="K218" s="449">
        <v>29</v>
      </c>
      <c r="L218" s="447">
        <v>14</v>
      </c>
      <c r="M218" s="449">
        <v>23</v>
      </c>
      <c r="N218" s="447">
        <v>16</v>
      </c>
      <c r="O218" s="449">
        <v>27</v>
      </c>
      <c r="P218" s="447">
        <v>19</v>
      </c>
      <c r="Q218" s="447">
        <v>36</v>
      </c>
      <c r="R218" s="436">
        <v>18</v>
      </c>
      <c r="S218" s="450">
        <v>36</v>
      </c>
      <c r="T218" s="439">
        <v>21</v>
      </c>
      <c r="U218" s="436">
        <v>41</v>
      </c>
      <c r="V218" s="439">
        <v>17</v>
      </c>
      <c r="W218" s="436">
        <v>34</v>
      </c>
      <c r="X218" s="438">
        <v>21</v>
      </c>
      <c r="Y218" s="438">
        <v>37</v>
      </c>
      <c r="Z218" s="436">
        <v>27</v>
      </c>
      <c r="AA218" s="436">
        <v>43</v>
      </c>
      <c r="AB218" s="439">
        <v>30</v>
      </c>
      <c r="AC218" s="436">
        <v>44</v>
      </c>
      <c r="AD218" s="440">
        <v>21</v>
      </c>
      <c r="AE218" s="454">
        <v>34</v>
      </c>
      <c r="AF218" s="460">
        <v>19</v>
      </c>
      <c r="AG218" s="461">
        <v>33</v>
      </c>
      <c r="AH218" s="442">
        <f t="shared" si="12"/>
        <v>-2</v>
      </c>
      <c r="AI218" s="443">
        <f t="shared" si="13"/>
        <v>-1</v>
      </c>
      <c r="AJ218" s="444">
        <f t="shared" si="14"/>
        <v>-9.5238095238095237</v>
      </c>
      <c r="AK218" s="445">
        <f t="shared" si="15"/>
        <v>-2.9411764705882355</v>
      </c>
      <c r="AL218" s="462" t="s">
        <v>448</v>
      </c>
      <c r="AN218" s="392" t="s">
        <v>447</v>
      </c>
      <c r="AO218" s="398" t="s">
        <v>448</v>
      </c>
      <c r="AP218" s="394">
        <v>21</v>
      </c>
      <c r="AQ218" s="394">
        <v>34</v>
      </c>
      <c r="AR218" s="397"/>
    </row>
    <row r="219" spans="1:44" ht="15.75" hidden="1" customHeight="1" thickBot="1">
      <c r="A219" s="459" t="s">
        <v>449</v>
      </c>
      <c r="B219" s="447">
        <v>32</v>
      </c>
      <c r="C219" s="448">
        <v>44</v>
      </c>
      <c r="D219" s="447">
        <v>29</v>
      </c>
      <c r="E219" s="449">
        <v>39</v>
      </c>
      <c r="F219" s="447">
        <v>25</v>
      </c>
      <c r="G219" s="449">
        <v>35</v>
      </c>
      <c r="H219" s="447">
        <v>37</v>
      </c>
      <c r="I219" s="449">
        <v>48</v>
      </c>
      <c r="J219" s="447">
        <v>31</v>
      </c>
      <c r="K219" s="449">
        <v>42</v>
      </c>
      <c r="L219" s="447">
        <v>35</v>
      </c>
      <c r="M219" s="449">
        <v>48</v>
      </c>
      <c r="N219" s="447">
        <v>21</v>
      </c>
      <c r="O219" s="449">
        <v>35</v>
      </c>
      <c r="P219" s="447">
        <v>9</v>
      </c>
      <c r="Q219" s="447">
        <v>18</v>
      </c>
      <c r="R219" s="436">
        <v>9</v>
      </c>
      <c r="S219" s="450">
        <v>17</v>
      </c>
      <c r="T219" s="439">
        <v>7</v>
      </c>
      <c r="U219" s="436">
        <v>16</v>
      </c>
      <c r="V219" s="439">
        <v>8</v>
      </c>
      <c r="W219" s="436">
        <v>17</v>
      </c>
      <c r="X219" s="438">
        <v>5</v>
      </c>
      <c r="Y219" s="438">
        <v>14</v>
      </c>
      <c r="Z219" s="436">
        <v>5</v>
      </c>
      <c r="AA219" s="436">
        <v>14</v>
      </c>
      <c r="AB219" s="439">
        <v>2</v>
      </c>
      <c r="AC219" s="436">
        <v>12</v>
      </c>
      <c r="AD219" s="440">
        <v>9</v>
      </c>
      <c r="AE219" s="454">
        <v>20</v>
      </c>
      <c r="AF219" s="460">
        <v>14</v>
      </c>
      <c r="AG219" s="461">
        <v>25</v>
      </c>
      <c r="AH219" s="442">
        <f t="shared" si="12"/>
        <v>5</v>
      </c>
      <c r="AI219" s="443">
        <f t="shared" si="13"/>
        <v>5</v>
      </c>
      <c r="AJ219" s="444">
        <f t="shared" si="14"/>
        <v>55.555555555555557</v>
      </c>
      <c r="AK219" s="445">
        <f t="shared" si="15"/>
        <v>25</v>
      </c>
      <c r="AL219" s="462" t="s">
        <v>450</v>
      </c>
      <c r="AN219" s="392" t="s">
        <v>449</v>
      </c>
      <c r="AO219" s="398" t="s">
        <v>450</v>
      </c>
      <c r="AP219" s="394">
        <v>9</v>
      </c>
      <c r="AQ219" s="394">
        <v>20</v>
      </c>
      <c r="AR219" s="397"/>
    </row>
    <row r="220" spans="1:44" ht="15.75" hidden="1" customHeight="1" thickBot="1">
      <c r="A220" s="459" t="s">
        <v>451</v>
      </c>
      <c r="B220" s="447">
        <v>56</v>
      </c>
      <c r="C220" s="448">
        <v>87</v>
      </c>
      <c r="D220" s="447">
        <v>54</v>
      </c>
      <c r="E220" s="449">
        <v>83</v>
      </c>
      <c r="F220" s="447">
        <v>56</v>
      </c>
      <c r="G220" s="449">
        <v>86</v>
      </c>
      <c r="H220" s="447">
        <v>45</v>
      </c>
      <c r="I220" s="449">
        <v>73</v>
      </c>
      <c r="J220" s="447">
        <v>54</v>
      </c>
      <c r="K220" s="449">
        <v>86</v>
      </c>
      <c r="L220" s="447">
        <v>66</v>
      </c>
      <c r="M220" s="449">
        <v>99</v>
      </c>
      <c r="N220" s="447">
        <v>59</v>
      </c>
      <c r="O220" s="449">
        <v>93</v>
      </c>
      <c r="P220" s="447">
        <v>20</v>
      </c>
      <c r="Q220" s="447">
        <v>36</v>
      </c>
      <c r="R220" s="436">
        <v>24</v>
      </c>
      <c r="S220" s="450">
        <v>40</v>
      </c>
      <c r="T220" s="439">
        <v>25</v>
      </c>
      <c r="U220" s="436">
        <v>41</v>
      </c>
      <c r="V220" s="439">
        <v>21</v>
      </c>
      <c r="W220" s="436">
        <v>38</v>
      </c>
      <c r="X220" s="438">
        <v>19</v>
      </c>
      <c r="Y220" s="438">
        <v>38</v>
      </c>
      <c r="Z220" s="436">
        <v>15</v>
      </c>
      <c r="AA220" s="436">
        <v>31</v>
      </c>
      <c r="AB220" s="439">
        <v>12</v>
      </c>
      <c r="AC220" s="436">
        <v>28</v>
      </c>
      <c r="AD220" s="440">
        <v>11</v>
      </c>
      <c r="AE220" s="454">
        <v>29</v>
      </c>
      <c r="AF220" s="460">
        <v>7</v>
      </c>
      <c r="AG220" s="461">
        <v>24</v>
      </c>
      <c r="AH220" s="442">
        <f t="shared" si="12"/>
        <v>-4</v>
      </c>
      <c r="AI220" s="443">
        <f t="shared" si="13"/>
        <v>-5</v>
      </c>
      <c r="AJ220" s="444">
        <f t="shared" si="14"/>
        <v>-36.363636363636367</v>
      </c>
      <c r="AK220" s="445">
        <f t="shared" si="15"/>
        <v>-17.241379310344829</v>
      </c>
      <c r="AL220" s="462" t="s">
        <v>452</v>
      </c>
      <c r="AN220" s="392" t="s">
        <v>451</v>
      </c>
      <c r="AO220" s="398" t="s">
        <v>452</v>
      </c>
      <c r="AP220" s="394">
        <v>11</v>
      </c>
      <c r="AQ220" s="394">
        <v>29</v>
      </c>
      <c r="AR220" s="397"/>
    </row>
    <row r="221" spans="1:44" ht="15.75" hidden="1" customHeight="1" thickBot="1">
      <c r="A221" s="459" t="s">
        <v>453</v>
      </c>
      <c r="B221" s="447">
        <v>26</v>
      </c>
      <c r="C221" s="448">
        <v>35</v>
      </c>
      <c r="D221" s="447">
        <v>14</v>
      </c>
      <c r="E221" s="449">
        <v>20</v>
      </c>
      <c r="F221" s="447">
        <v>11</v>
      </c>
      <c r="G221" s="449">
        <v>19</v>
      </c>
      <c r="H221" s="447">
        <v>13</v>
      </c>
      <c r="I221" s="449">
        <v>26</v>
      </c>
      <c r="J221" s="447">
        <v>1</v>
      </c>
      <c r="K221" s="449">
        <v>14</v>
      </c>
      <c r="L221" s="447">
        <v>10</v>
      </c>
      <c r="M221" s="449">
        <v>17</v>
      </c>
      <c r="N221" s="447">
        <v>9</v>
      </c>
      <c r="O221" s="449">
        <v>16</v>
      </c>
      <c r="P221" s="447">
        <v>86</v>
      </c>
      <c r="Q221" s="447">
        <v>127</v>
      </c>
      <c r="R221" s="436">
        <v>83</v>
      </c>
      <c r="S221" s="450">
        <v>128</v>
      </c>
      <c r="T221" s="439">
        <v>108</v>
      </c>
      <c r="U221" s="436">
        <v>156</v>
      </c>
      <c r="V221" s="439">
        <v>105</v>
      </c>
      <c r="W221" s="436">
        <v>153</v>
      </c>
      <c r="X221" s="438">
        <v>106</v>
      </c>
      <c r="Y221" s="438">
        <v>160</v>
      </c>
      <c r="Z221" s="436">
        <v>116</v>
      </c>
      <c r="AA221" s="436">
        <v>168</v>
      </c>
      <c r="AB221" s="439">
        <v>118</v>
      </c>
      <c r="AC221" s="436">
        <v>184</v>
      </c>
      <c r="AD221" s="440">
        <v>104</v>
      </c>
      <c r="AE221" s="454">
        <v>168</v>
      </c>
      <c r="AF221" s="460">
        <v>105</v>
      </c>
      <c r="AG221" s="461">
        <v>174</v>
      </c>
      <c r="AH221" s="442">
        <f t="shared" si="12"/>
        <v>1</v>
      </c>
      <c r="AI221" s="443">
        <f t="shared" si="13"/>
        <v>6</v>
      </c>
      <c r="AJ221" s="444">
        <f t="shared" si="14"/>
        <v>0.96153846153846156</v>
      </c>
      <c r="AK221" s="445">
        <f t="shared" si="15"/>
        <v>3.5714285714285716</v>
      </c>
      <c r="AL221" s="462" t="s">
        <v>454</v>
      </c>
      <c r="AN221" s="392" t="s">
        <v>453</v>
      </c>
      <c r="AO221" s="398" t="s">
        <v>454</v>
      </c>
      <c r="AP221" s="394">
        <v>104</v>
      </c>
      <c r="AQ221" s="394">
        <v>168</v>
      </c>
      <c r="AR221" s="397"/>
    </row>
    <row r="222" spans="1:44" ht="15.75" hidden="1" customHeight="1" thickBot="1">
      <c r="A222" s="459" t="s">
        <v>455</v>
      </c>
      <c r="B222" s="447">
        <v>33</v>
      </c>
      <c r="C222" s="448">
        <v>58</v>
      </c>
      <c r="D222" s="447">
        <v>34</v>
      </c>
      <c r="E222" s="449">
        <v>56</v>
      </c>
      <c r="F222" s="447">
        <v>28</v>
      </c>
      <c r="G222" s="449">
        <v>50</v>
      </c>
      <c r="H222" s="447">
        <v>28</v>
      </c>
      <c r="I222" s="449">
        <v>47</v>
      </c>
      <c r="J222" s="447">
        <v>27</v>
      </c>
      <c r="K222" s="449">
        <v>46</v>
      </c>
      <c r="L222" s="447">
        <v>38</v>
      </c>
      <c r="M222" s="449">
        <v>65</v>
      </c>
      <c r="N222" s="447">
        <v>36</v>
      </c>
      <c r="O222" s="449">
        <v>61</v>
      </c>
      <c r="P222" s="447">
        <v>27</v>
      </c>
      <c r="Q222" s="447">
        <v>45</v>
      </c>
      <c r="R222" s="436">
        <v>24</v>
      </c>
      <c r="S222" s="450">
        <v>38</v>
      </c>
      <c r="T222" s="439">
        <v>32</v>
      </c>
      <c r="U222" s="436">
        <v>46</v>
      </c>
      <c r="V222" s="439">
        <v>32</v>
      </c>
      <c r="W222" s="436">
        <v>47</v>
      </c>
      <c r="X222" s="438">
        <v>32</v>
      </c>
      <c r="Y222" s="438">
        <v>49</v>
      </c>
      <c r="Z222" s="436">
        <v>42</v>
      </c>
      <c r="AA222" s="436">
        <v>59</v>
      </c>
      <c r="AB222" s="439">
        <v>42</v>
      </c>
      <c r="AC222" s="436">
        <v>58</v>
      </c>
      <c r="AD222" s="440">
        <v>36</v>
      </c>
      <c r="AE222" s="454">
        <v>55</v>
      </c>
      <c r="AF222" s="460">
        <v>29</v>
      </c>
      <c r="AG222" s="461">
        <v>50</v>
      </c>
      <c r="AH222" s="442">
        <f t="shared" si="12"/>
        <v>-7</v>
      </c>
      <c r="AI222" s="443">
        <f t="shared" si="13"/>
        <v>-5</v>
      </c>
      <c r="AJ222" s="444">
        <f t="shared" si="14"/>
        <v>-19.444444444444443</v>
      </c>
      <c r="AK222" s="445">
        <f t="shared" si="15"/>
        <v>-9.0909090909090917</v>
      </c>
      <c r="AL222" s="462" t="s">
        <v>456</v>
      </c>
      <c r="AN222" s="392" t="s">
        <v>455</v>
      </c>
      <c r="AO222" s="398" t="s">
        <v>456</v>
      </c>
      <c r="AP222" s="394">
        <v>36</v>
      </c>
      <c r="AQ222" s="394">
        <v>55</v>
      </c>
      <c r="AR222" s="397"/>
    </row>
    <row r="223" spans="1:44" ht="15.75" hidden="1" customHeight="1" thickBot="1">
      <c r="A223" s="459" t="s">
        <v>457</v>
      </c>
      <c r="B223" s="447">
        <v>38</v>
      </c>
      <c r="C223" s="448">
        <v>63</v>
      </c>
      <c r="D223" s="447">
        <v>35</v>
      </c>
      <c r="E223" s="449">
        <v>59</v>
      </c>
      <c r="F223" s="447">
        <v>31</v>
      </c>
      <c r="G223" s="449">
        <v>58</v>
      </c>
      <c r="H223" s="447">
        <v>36</v>
      </c>
      <c r="I223" s="449">
        <v>61</v>
      </c>
      <c r="J223" s="447">
        <v>27</v>
      </c>
      <c r="K223" s="449">
        <v>52</v>
      </c>
      <c r="L223" s="447">
        <v>22</v>
      </c>
      <c r="M223" s="449">
        <v>49</v>
      </c>
      <c r="N223" s="447">
        <v>30</v>
      </c>
      <c r="O223" s="449">
        <v>60</v>
      </c>
      <c r="P223" s="447">
        <v>26</v>
      </c>
      <c r="Q223" s="447">
        <v>53</v>
      </c>
      <c r="R223" s="436">
        <v>21</v>
      </c>
      <c r="S223" s="450">
        <v>47</v>
      </c>
      <c r="T223" s="439">
        <v>20</v>
      </c>
      <c r="U223" s="436">
        <v>45</v>
      </c>
      <c r="V223" s="439">
        <v>19</v>
      </c>
      <c r="W223" s="436">
        <v>43</v>
      </c>
      <c r="X223" s="438">
        <v>25</v>
      </c>
      <c r="Y223" s="438">
        <v>49</v>
      </c>
      <c r="Z223" s="436">
        <v>17</v>
      </c>
      <c r="AA223" s="436">
        <v>41</v>
      </c>
      <c r="AB223" s="439">
        <v>15</v>
      </c>
      <c r="AC223" s="436">
        <v>37</v>
      </c>
      <c r="AD223" s="440">
        <v>18</v>
      </c>
      <c r="AE223" s="454">
        <v>40</v>
      </c>
      <c r="AF223" s="460">
        <v>17</v>
      </c>
      <c r="AG223" s="461">
        <v>39</v>
      </c>
      <c r="AH223" s="442">
        <f t="shared" si="12"/>
        <v>-1</v>
      </c>
      <c r="AI223" s="443">
        <f t="shared" si="13"/>
        <v>-1</v>
      </c>
      <c r="AJ223" s="444">
        <f t="shared" si="14"/>
        <v>-5.5555555555555554</v>
      </c>
      <c r="AK223" s="445">
        <f t="shared" si="15"/>
        <v>-2.5</v>
      </c>
      <c r="AL223" s="462" t="s">
        <v>458</v>
      </c>
      <c r="AN223" s="392" t="s">
        <v>457</v>
      </c>
      <c r="AO223" s="398" t="s">
        <v>458</v>
      </c>
      <c r="AP223" s="394">
        <v>18</v>
      </c>
      <c r="AQ223" s="394">
        <v>40</v>
      </c>
      <c r="AR223" s="397"/>
    </row>
    <row r="224" spans="1:44" ht="15.75" hidden="1" customHeight="1" thickBot="1">
      <c r="A224" s="459" t="s">
        <v>459</v>
      </c>
      <c r="B224" s="447">
        <v>57</v>
      </c>
      <c r="C224" s="448">
        <v>89</v>
      </c>
      <c r="D224" s="447">
        <v>59</v>
      </c>
      <c r="E224" s="449">
        <v>91</v>
      </c>
      <c r="F224" s="447">
        <v>60</v>
      </c>
      <c r="G224" s="449">
        <v>91</v>
      </c>
      <c r="H224" s="447">
        <v>47</v>
      </c>
      <c r="I224" s="449">
        <v>83</v>
      </c>
      <c r="J224" s="447">
        <v>49</v>
      </c>
      <c r="K224" s="449">
        <v>82</v>
      </c>
      <c r="L224" s="447">
        <v>49</v>
      </c>
      <c r="M224" s="449">
        <v>86</v>
      </c>
      <c r="N224" s="447">
        <v>46</v>
      </c>
      <c r="O224" s="449">
        <v>78</v>
      </c>
      <c r="P224" s="447">
        <v>33</v>
      </c>
      <c r="Q224" s="447">
        <v>61</v>
      </c>
      <c r="R224" s="436">
        <v>37</v>
      </c>
      <c r="S224" s="450">
        <v>68</v>
      </c>
      <c r="T224" s="439">
        <v>39</v>
      </c>
      <c r="U224" s="436">
        <v>70</v>
      </c>
      <c r="V224" s="439">
        <v>44</v>
      </c>
      <c r="W224" s="436">
        <v>77</v>
      </c>
      <c r="X224" s="438">
        <v>38</v>
      </c>
      <c r="Y224" s="438">
        <v>69</v>
      </c>
      <c r="Z224" s="436">
        <v>49</v>
      </c>
      <c r="AA224" s="436">
        <v>81</v>
      </c>
      <c r="AB224" s="439">
        <v>60</v>
      </c>
      <c r="AC224" s="436">
        <v>93</v>
      </c>
      <c r="AD224" s="440">
        <v>71</v>
      </c>
      <c r="AE224" s="454">
        <v>105</v>
      </c>
      <c r="AF224" s="460">
        <v>69</v>
      </c>
      <c r="AG224" s="461">
        <v>100</v>
      </c>
      <c r="AH224" s="442">
        <f t="shared" si="12"/>
        <v>-2</v>
      </c>
      <c r="AI224" s="443">
        <f t="shared" si="13"/>
        <v>-5</v>
      </c>
      <c r="AJ224" s="444">
        <f t="shared" si="14"/>
        <v>-2.816901408450704</v>
      </c>
      <c r="AK224" s="445">
        <f t="shared" si="15"/>
        <v>-4.7619047619047619</v>
      </c>
      <c r="AL224" s="462" t="s">
        <v>460</v>
      </c>
      <c r="AN224" s="392" t="s">
        <v>459</v>
      </c>
      <c r="AO224" s="398" t="s">
        <v>460</v>
      </c>
      <c r="AP224" s="394">
        <v>71</v>
      </c>
      <c r="AQ224" s="394">
        <v>105</v>
      </c>
      <c r="AR224" s="397"/>
    </row>
    <row r="225" spans="1:44" ht="15.75" hidden="1" customHeight="1" thickBot="1">
      <c r="A225" s="459" t="s">
        <v>461</v>
      </c>
      <c r="B225" s="447">
        <v>24</v>
      </c>
      <c r="C225" s="448">
        <v>32</v>
      </c>
      <c r="D225" s="447">
        <v>16</v>
      </c>
      <c r="E225" s="449">
        <v>21</v>
      </c>
      <c r="F225" s="447">
        <v>19</v>
      </c>
      <c r="G225" s="449">
        <v>24</v>
      </c>
      <c r="H225" s="447">
        <v>23</v>
      </c>
      <c r="I225" s="449">
        <v>29</v>
      </c>
      <c r="J225" s="447">
        <v>22</v>
      </c>
      <c r="K225" s="449">
        <v>30</v>
      </c>
      <c r="L225" s="447">
        <v>16</v>
      </c>
      <c r="M225" s="449">
        <v>24</v>
      </c>
      <c r="N225" s="447">
        <v>16</v>
      </c>
      <c r="O225" s="449">
        <v>27</v>
      </c>
      <c r="P225" s="447">
        <v>35</v>
      </c>
      <c r="Q225" s="447">
        <v>42</v>
      </c>
      <c r="R225" s="436">
        <v>35</v>
      </c>
      <c r="S225" s="450">
        <v>43</v>
      </c>
      <c r="T225" s="439">
        <v>31</v>
      </c>
      <c r="U225" s="436">
        <v>39</v>
      </c>
      <c r="V225" s="439">
        <v>31</v>
      </c>
      <c r="W225" s="436">
        <v>39</v>
      </c>
      <c r="X225" s="438">
        <v>32</v>
      </c>
      <c r="Y225" s="438">
        <v>41</v>
      </c>
      <c r="Z225" s="436">
        <v>34</v>
      </c>
      <c r="AA225" s="436">
        <v>44</v>
      </c>
      <c r="AB225" s="439">
        <v>41</v>
      </c>
      <c r="AC225" s="436">
        <v>56</v>
      </c>
      <c r="AD225" s="440">
        <v>39</v>
      </c>
      <c r="AE225" s="454">
        <v>55</v>
      </c>
      <c r="AF225" s="460">
        <v>38</v>
      </c>
      <c r="AG225" s="461">
        <v>54</v>
      </c>
      <c r="AH225" s="442">
        <f t="shared" si="12"/>
        <v>-1</v>
      </c>
      <c r="AI225" s="443">
        <f t="shared" si="13"/>
        <v>-1</v>
      </c>
      <c r="AJ225" s="444">
        <f t="shared" si="14"/>
        <v>-2.5641025641025643</v>
      </c>
      <c r="AK225" s="445">
        <f t="shared" si="15"/>
        <v>-1.8181818181818181</v>
      </c>
      <c r="AL225" s="462" t="s">
        <v>462</v>
      </c>
      <c r="AN225" s="392" t="s">
        <v>461</v>
      </c>
      <c r="AO225" s="398" t="s">
        <v>462</v>
      </c>
      <c r="AP225" s="394">
        <v>39</v>
      </c>
      <c r="AQ225" s="394">
        <v>55</v>
      </c>
      <c r="AR225" s="397"/>
    </row>
    <row r="226" spans="1:44" ht="15.75" hidden="1" customHeight="1" thickBot="1">
      <c r="A226" s="459" t="s">
        <v>463</v>
      </c>
      <c r="B226" s="447">
        <v>0</v>
      </c>
      <c r="C226" s="448">
        <v>0</v>
      </c>
      <c r="D226" s="447">
        <v>12</v>
      </c>
      <c r="E226" s="449">
        <v>20</v>
      </c>
      <c r="F226" s="447">
        <v>20</v>
      </c>
      <c r="G226" s="449">
        <v>28</v>
      </c>
      <c r="H226" s="447">
        <v>19</v>
      </c>
      <c r="I226" s="449">
        <v>27</v>
      </c>
      <c r="J226" s="447">
        <v>22</v>
      </c>
      <c r="K226" s="449">
        <v>29</v>
      </c>
      <c r="L226" s="447">
        <v>27</v>
      </c>
      <c r="M226" s="449">
        <v>38</v>
      </c>
      <c r="N226" s="447">
        <v>23</v>
      </c>
      <c r="O226" s="449">
        <v>34</v>
      </c>
      <c r="P226" s="447">
        <v>23</v>
      </c>
      <c r="Q226" s="447">
        <v>36</v>
      </c>
      <c r="R226" s="436">
        <v>23</v>
      </c>
      <c r="S226" s="450">
        <v>34</v>
      </c>
      <c r="T226" s="439">
        <v>23</v>
      </c>
      <c r="U226" s="436">
        <v>44</v>
      </c>
      <c r="V226" s="439">
        <v>21</v>
      </c>
      <c r="W226" s="436">
        <v>43</v>
      </c>
      <c r="X226" s="438">
        <v>25</v>
      </c>
      <c r="Y226" s="438">
        <v>42</v>
      </c>
      <c r="Z226" s="436">
        <v>22</v>
      </c>
      <c r="AA226" s="436">
        <v>41</v>
      </c>
      <c r="AB226" s="439">
        <v>18</v>
      </c>
      <c r="AC226" s="436">
        <v>40</v>
      </c>
      <c r="AD226" s="440">
        <v>21</v>
      </c>
      <c r="AE226" s="454">
        <v>43</v>
      </c>
      <c r="AF226" s="460">
        <v>20</v>
      </c>
      <c r="AG226" s="461">
        <v>41</v>
      </c>
      <c r="AH226" s="442">
        <f t="shared" si="12"/>
        <v>-1</v>
      </c>
      <c r="AI226" s="443">
        <f t="shared" si="13"/>
        <v>-2</v>
      </c>
      <c r="AJ226" s="444">
        <f t="shared" si="14"/>
        <v>-4.7619047619047619</v>
      </c>
      <c r="AK226" s="445">
        <f t="shared" si="15"/>
        <v>-4.6511627906976747</v>
      </c>
      <c r="AL226" s="462" t="s">
        <v>464</v>
      </c>
      <c r="AN226" s="392" t="s">
        <v>463</v>
      </c>
      <c r="AO226" s="398" t="s">
        <v>464</v>
      </c>
      <c r="AP226" s="394">
        <v>21</v>
      </c>
      <c r="AQ226" s="394">
        <v>43</v>
      </c>
      <c r="AR226" s="397"/>
    </row>
    <row r="227" spans="1:44" ht="15.75" customHeight="1" thickBot="1">
      <c r="A227" s="459">
        <v>420</v>
      </c>
      <c r="B227" s="447">
        <v>1081</v>
      </c>
      <c r="C227" s="448">
        <v>1620</v>
      </c>
      <c r="D227" s="447">
        <v>1084</v>
      </c>
      <c r="E227" s="449">
        <v>1643</v>
      </c>
      <c r="F227" s="447">
        <v>966</v>
      </c>
      <c r="G227" s="449">
        <v>1526</v>
      </c>
      <c r="H227" s="447">
        <v>1025</v>
      </c>
      <c r="I227" s="449">
        <v>1559</v>
      </c>
      <c r="J227" s="447">
        <v>1083</v>
      </c>
      <c r="K227" s="449">
        <v>1619</v>
      </c>
      <c r="L227" s="447">
        <v>1083</v>
      </c>
      <c r="M227" s="449">
        <v>1639</v>
      </c>
      <c r="N227" s="447">
        <v>1093</v>
      </c>
      <c r="O227" s="449">
        <v>1648</v>
      </c>
      <c r="P227" s="447">
        <v>1161</v>
      </c>
      <c r="Q227" s="447">
        <v>1725</v>
      </c>
      <c r="R227" s="436">
        <v>1236</v>
      </c>
      <c r="S227" s="450">
        <v>1820</v>
      </c>
      <c r="T227" s="439">
        <v>1215</v>
      </c>
      <c r="U227" s="436">
        <v>1835</v>
      </c>
      <c r="V227" s="439">
        <v>1381</v>
      </c>
      <c r="W227" s="436">
        <v>2015</v>
      </c>
      <c r="X227" s="438">
        <v>1471</v>
      </c>
      <c r="Y227" s="438">
        <v>2149</v>
      </c>
      <c r="Z227" s="436">
        <v>1598</v>
      </c>
      <c r="AA227" s="436">
        <v>2297</v>
      </c>
      <c r="AB227" s="439">
        <v>1467</v>
      </c>
      <c r="AC227" s="436">
        <v>2174</v>
      </c>
      <c r="AD227" s="440">
        <v>1613</v>
      </c>
      <c r="AE227" s="454">
        <v>2369</v>
      </c>
      <c r="AF227" s="460">
        <v>1636</v>
      </c>
      <c r="AG227" s="461">
        <v>2396</v>
      </c>
      <c r="AH227" s="442">
        <f t="shared" si="12"/>
        <v>23</v>
      </c>
      <c r="AI227" s="443">
        <f t="shared" si="13"/>
        <v>27</v>
      </c>
      <c r="AJ227" s="444">
        <f t="shared" si="14"/>
        <v>1.4259144451332919</v>
      </c>
      <c r="AK227" s="445">
        <f t="shared" si="15"/>
        <v>1.1397214014352046</v>
      </c>
      <c r="AL227" s="462" t="s">
        <v>38</v>
      </c>
      <c r="AN227" s="392">
        <v>420</v>
      </c>
      <c r="AO227" s="398" t="s">
        <v>38</v>
      </c>
      <c r="AP227" s="394">
        <v>1613</v>
      </c>
      <c r="AQ227" s="394">
        <v>2369</v>
      </c>
      <c r="AR227" s="397"/>
    </row>
    <row r="228" spans="1:44" ht="15.75" hidden="1" customHeight="1" thickBot="1">
      <c r="A228" s="459" t="s">
        <v>465</v>
      </c>
      <c r="B228" s="447">
        <v>37</v>
      </c>
      <c r="C228" s="448">
        <v>60</v>
      </c>
      <c r="D228" s="447">
        <v>40</v>
      </c>
      <c r="E228" s="449">
        <v>65</v>
      </c>
      <c r="F228" s="447">
        <v>42</v>
      </c>
      <c r="G228" s="449">
        <v>62</v>
      </c>
      <c r="H228" s="447">
        <v>35</v>
      </c>
      <c r="I228" s="449">
        <v>51</v>
      </c>
      <c r="J228" s="447">
        <v>32</v>
      </c>
      <c r="K228" s="449">
        <v>48</v>
      </c>
      <c r="L228" s="447">
        <v>30</v>
      </c>
      <c r="M228" s="449">
        <v>60</v>
      </c>
      <c r="N228" s="447">
        <v>30</v>
      </c>
      <c r="O228" s="449">
        <v>59</v>
      </c>
      <c r="P228" s="447">
        <v>18</v>
      </c>
      <c r="Q228" s="447">
        <v>44</v>
      </c>
      <c r="R228" s="436">
        <v>24</v>
      </c>
      <c r="S228" s="450">
        <v>55</v>
      </c>
      <c r="T228" s="439">
        <v>31</v>
      </c>
      <c r="U228" s="436">
        <v>63</v>
      </c>
      <c r="V228" s="439">
        <v>28</v>
      </c>
      <c r="W228" s="436">
        <v>64</v>
      </c>
      <c r="X228" s="438">
        <v>32</v>
      </c>
      <c r="Y228" s="438">
        <v>70</v>
      </c>
      <c r="Z228" s="436">
        <v>28</v>
      </c>
      <c r="AA228" s="436">
        <v>67</v>
      </c>
      <c r="AB228" s="439">
        <v>25</v>
      </c>
      <c r="AC228" s="436">
        <v>43</v>
      </c>
      <c r="AD228" s="440">
        <v>28</v>
      </c>
      <c r="AE228" s="454">
        <v>48</v>
      </c>
      <c r="AF228" s="460">
        <v>28</v>
      </c>
      <c r="AG228" s="461">
        <v>48</v>
      </c>
      <c r="AH228" s="442">
        <f t="shared" si="12"/>
        <v>0</v>
      </c>
      <c r="AI228" s="443">
        <f t="shared" si="13"/>
        <v>0</v>
      </c>
      <c r="AJ228" s="444">
        <f t="shared" si="14"/>
        <v>0</v>
      </c>
      <c r="AK228" s="445">
        <f t="shared" si="15"/>
        <v>0</v>
      </c>
      <c r="AL228" s="462" t="s">
        <v>466</v>
      </c>
      <c r="AN228" s="392">
        <v>421</v>
      </c>
      <c r="AO228" s="398" t="s">
        <v>485</v>
      </c>
      <c r="AP228" s="394">
        <v>236</v>
      </c>
      <c r="AQ228" s="394">
        <v>354</v>
      </c>
      <c r="AR228" s="397"/>
    </row>
    <row r="229" spans="1:44" ht="15.75" hidden="1" customHeight="1" thickBot="1">
      <c r="A229" s="459" t="s">
        <v>467</v>
      </c>
      <c r="B229" s="447">
        <v>85</v>
      </c>
      <c r="C229" s="448">
        <v>108</v>
      </c>
      <c r="D229" s="447">
        <v>72</v>
      </c>
      <c r="E229" s="449">
        <v>100</v>
      </c>
      <c r="F229" s="447">
        <v>63</v>
      </c>
      <c r="G229" s="449">
        <v>92</v>
      </c>
      <c r="H229" s="447">
        <v>73</v>
      </c>
      <c r="I229" s="449">
        <v>105</v>
      </c>
      <c r="J229" s="447">
        <v>91</v>
      </c>
      <c r="K229" s="449">
        <v>125</v>
      </c>
      <c r="L229" s="447">
        <v>87</v>
      </c>
      <c r="M229" s="449">
        <v>121</v>
      </c>
      <c r="N229" s="447">
        <v>83</v>
      </c>
      <c r="O229" s="449">
        <v>114</v>
      </c>
      <c r="P229" s="447">
        <v>94</v>
      </c>
      <c r="Q229" s="447">
        <v>124</v>
      </c>
      <c r="R229" s="436">
        <v>95</v>
      </c>
      <c r="S229" s="450">
        <v>136</v>
      </c>
      <c r="T229" s="439">
        <v>95</v>
      </c>
      <c r="U229" s="436">
        <v>140</v>
      </c>
      <c r="V229" s="439">
        <v>105</v>
      </c>
      <c r="W229" s="436">
        <v>149</v>
      </c>
      <c r="X229" s="438">
        <v>118</v>
      </c>
      <c r="Y229" s="438">
        <v>166</v>
      </c>
      <c r="Z229" s="436">
        <v>112</v>
      </c>
      <c r="AA229" s="436">
        <v>163</v>
      </c>
      <c r="AB229" s="439">
        <v>81</v>
      </c>
      <c r="AC229" s="436">
        <v>127</v>
      </c>
      <c r="AD229" s="440">
        <v>91</v>
      </c>
      <c r="AE229" s="454">
        <v>139</v>
      </c>
      <c r="AF229" s="460">
        <v>99</v>
      </c>
      <c r="AG229" s="461">
        <v>144</v>
      </c>
      <c r="AH229" s="442">
        <f t="shared" si="12"/>
        <v>8</v>
      </c>
      <c r="AI229" s="443">
        <f t="shared" si="13"/>
        <v>5</v>
      </c>
      <c r="AJ229" s="444">
        <f t="shared" si="14"/>
        <v>8.791208791208792</v>
      </c>
      <c r="AK229" s="445">
        <f t="shared" si="15"/>
        <v>3.5971223021582732</v>
      </c>
      <c r="AL229" s="462" t="s">
        <v>468</v>
      </c>
      <c r="AN229" s="392" t="s">
        <v>486</v>
      </c>
      <c r="AO229" s="398" t="s">
        <v>487</v>
      </c>
      <c r="AP229" s="394">
        <v>93</v>
      </c>
      <c r="AQ229" s="394">
        <v>137</v>
      </c>
      <c r="AR229" s="397"/>
    </row>
    <row r="230" spans="1:44" ht="15.75" hidden="1" customHeight="1" thickBot="1">
      <c r="A230" s="459" t="s">
        <v>469</v>
      </c>
      <c r="B230" s="447">
        <v>43</v>
      </c>
      <c r="C230" s="448">
        <v>60</v>
      </c>
      <c r="D230" s="447">
        <v>43</v>
      </c>
      <c r="E230" s="449">
        <v>64</v>
      </c>
      <c r="F230" s="447">
        <v>43</v>
      </c>
      <c r="G230" s="449">
        <v>68</v>
      </c>
      <c r="H230" s="447">
        <v>51</v>
      </c>
      <c r="I230" s="449">
        <v>76</v>
      </c>
      <c r="J230" s="447">
        <v>47</v>
      </c>
      <c r="K230" s="449">
        <v>70</v>
      </c>
      <c r="L230" s="447">
        <v>42</v>
      </c>
      <c r="M230" s="449">
        <v>65</v>
      </c>
      <c r="N230" s="447">
        <v>38</v>
      </c>
      <c r="O230" s="449">
        <v>60</v>
      </c>
      <c r="P230" s="447">
        <v>27</v>
      </c>
      <c r="Q230" s="447">
        <v>50</v>
      </c>
      <c r="R230" s="436">
        <v>36</v>
      </c>
      <c r="S230" s="450">
        <v>57</v>
      </c>
      <c r="T230" s="439">
        <v>34</v>
      </c>
      <c r="U230" s="436">
        <v>55</v>
      </c>
      <c r="V230" s="439">
        <v>45</v>
      </c>
      <c r="W230" s="436">
        <v>67</v>
      </c>
      <c r="X230" s="438">
        <v>40</v>
      </c>
      <c r="Y230" s="438">
        <v>62</v>
      </c>
      <c r="Z230" s="436">
        <v>51</v>
      </c>
      <c r="AA230" s="436">
        <v>77</v>
      </c>
      <c r="AB230" s="439">
        <v>45</v>
      </c>
      <c r="AC230" s="436">
        <v>68</v>
      </c>
      <c r="AD230" s="440">
        <v>42</v>
      </c>
      <c r="AE230" s="454">
        <v>68</v>
      </c>
      <c r="AF230" s="460">
        <v>40</v>
      </c>
      <c r="AG230" s="461">
        <v>64</v>
      </c>
      <c r="AH230" s="442">
        <f t="shared" si="12"/>
        <v>-2</v>
      </c>
      <c r="AI230" s="443">
        <f t="shared" si="13"/>
        <v>-4</v>
      </c>
      <c r="AJ230" s="444">
        <f t="shared" si="14"/>
        <v>-4.7619047619047619</v>
      </c>
      <c r="AK230" s="445">
        <f t="shared" si="15"/>
        <v>-5.882352941176471</v>
      </c>
      <c r="AL230" s="462" t="s">
        <v>470</v>
      </c>
      <c r="AN230" s="392" t="s">
        <v>488</v>
      </c>
      <c r="AO230" s="398" t="s">
        <v>489</v>
      </c>
      <c r="AP230" s="394">
        <v>47</v>
      </c>
      <c r="AQ230" s="394">
        <v>71</v>
      </c>
      <c r="AR230" s="397"/>
    </row>
    <row r="231" spans="1:44" ht="15.75" hidden="1" customHeight="1" thickBot="1">
      <c r="A231" s="459" t="s">
        <v>471</v>
      </c>
      <c r="B231" s="447">
        <v>25</v>
      </c>
      <c r="C231" s="448">
        <v>38</v>
      </c>
      <c r="D231" s="447">
        <v>31</v>
      </c>
      <c r="E231" s="449">
        <v>44</v>
      </c>
      <c r="F231" s="447">
        <v>43</v>
      </c>
      <c r="G231" s="449">
        <v>57</v>
      </c>
      <c r="H231" s="447">
        <v>29</v>
      </c>
      <c r="I231" s="449">
        <v>45</v>
      </c>
      <c r="J231" s="447">
        <v>17</v>
      </c>
      <c r="K231" s="449">
        <v>28</v>
      </c>
      <c r="L231" s="447">
        <v>15</v>
      </c>
      <c r="M231" s="449">
        <v>30</v>
      </c>
      <c r="N231" s="447">
        <v>15</v>
      </c>
      <c r="O231" s="449">
        <v>29</v>
      </c>
      <c r="P231" s="447">
        <v>16</v>
      </c>
      <c r="Q231" s="447">
        <v>28</v>
      </c>
      <c r="R231" s="436">
        <v>16</v>
      </c>
      <c r="S231" s="450">
        <v>27</v>
      </c>
      <c r="T231" s="439">
        <v>20</v>
      </c>
      <c r="U231" s="436">
        <v>31</v>
      </c>
      <c r="V231" s="439">
        <v>21</v>
      </c>
      <c r="W231" s="436">
        <v>32</v>
      </c>
      <c r="X231" s="438">
        <v>23</v>
      </c>
      <c r="Y231" s="438">
        <v>33</v>
      </c>
      <c r="Z231" s="436">
        <v>19</v>
      </c>
      <c r="AA231" s="436">
        <v>28</v>
      </c>
      <c r="AB231" s="439">
        <v>19</v>
      </c>
      <c r="AC231" s="436">
        <v>28</v>
      </c>
      <c r="AD231" s="440">
        <v>20</v>
      </c>
      <c r="AE231" s="454">
        <v>28</v>
      </c>
      <c r="AF231" s="460">
        <v>21</v>
      </c>
      <c r="AG231" s="461">
        <v>29</v>
      </c>
      <c r="AH231" s="442">
        <f t="shared" si="12"/>
        <v>1</v>
      </c>
      <c r="AI231" s="443">
        <f t="shared" si="13"/>
        <v>1</v>
      </c>
      <c r="AJ231" s="444">
        <f t="shared" si="14"/>
        <v>5</v>
      </c>
      <c r="AK231" s="445">
        <f t="shared" si="15"/>
        <v>3.5714285714285716</v>
      </c>
      <c r="AL231" s="462" t="s">
        <v>472</v>
      </c>
      <c r="AN231" s="392" t="s">
        <v>490</v>
      </c>
      <c r="AO231" s="398" t="s">
        <v>491</v>
      </c>
      <c r="AP231" s="394">
        <v>39</v>
      </c>
      <c r="AQ231" s="394">
        <v>59</v>
      </c>
      <c r="AR231" s="397"/>
    </row>
    <row r="232" spans="1:44" ht="15.75" hidden="1" customHeight="1" thickBot="1">
      <c r="A232" s="459" t="s">
        <v>473</v>
      </c>
      <c r="B232" s="447">
        <v>23</v>
      </c>
      <c r="C232" s="448">
        <v>40</v>
      </c>
      <c r="D232" s="447">
        <v>24</v>
      </c>
      <c r="E232" s="449">
        <v>42</v>
      </c>
      <c r="F232" s="447">
        <v>6</v>
      </c>
      <c r="G232" s="449">
        <v>14</v>
      </c>
      <c r="H232" s="447">
        <v>6</v>
      </c>
      <c r="I232" s="449">
        <v>13</v>
      </c>
      <c r="J232" s="447">
        <v>10</v>
      </c>
      <c r="K232" s="449">
        <v>15</v>
      </c>
      <c r="L232" s="447">
        <v>7</v>
      </c>
      <c r="M232" s="449">
        <v>11</v>
      </c>
      <c r="N232" s="447">
        <v>10</v>
      </c>
      <c r="O232" s="449">
        <v>14</v>
      </c>
      <c r="P232" s="447">
        <v>24</v>
      </c>
      <c r="Q232" s="447">
        <v>30</v>
      </c>
      <c r="R232" s="436">
        <v>24</v>
      </c>
      <c r="S232" s="450">
        <v>30</v>
      </c>
      <c r="T232" s="439">
        <v>22</v>
      </c>
      <c r="U232" s="436">
        <v>28</v>
      </c>
      <c r="V232" s="439">
        <v>24</v>
      </c>
      <c r="W232" s="436">
        <v>29</v>
      </c>
      <c r="X232" s="438">
        <v>24</v>
      </c>
      <c r="Y232" s="438">
        <v>30</v>
      </c>
      <c r="Z232" s="436">
        <v>24</v>
      </c>
      <c r="AA232" s="436">
        <v>30</v>
      </c>
      <c r="AB232" s="439">
        <v>25</v>
      </c>
      <c r="AC232" s="436">
        <v>31</v>
      </c>
      <c r="AD232" s="440">
        <v>23</v>
      </c>
      <c r="AE232" s="454">
        <v>29</v>
      </c>
      <c r="AF232" s="460">
        <v>23</v>
      </c>
      <c r="AG232" s="461">
        <v>29</v>
      </c>
      <c r="AH232" s="442">
        <f t="shared" si="12"/>
        <v>0</v>
      </c>
      <c r="AI232" s="443">
        <f t="shared" si="13"/>
        <v>0</v>
      </c>
      <c r="AJ232" s="444">
        <f t="shared" si="14"/>
        <v>0</v>
      </c>
      <c r="AK232" s="445">
        <f t="shared" si="15"/>
        <v>0</v>
      </c>
      <c r="AL232" s="462" t="s">
        <v>474</v>
      </c>
      <c r="AN232" s="392" t="s">
        <v>492</v>
      </c>
      <c r="AO232" s="398" t="s">
        <v>493</v>
      </c>
      <c r="AP232" s="394">
        <v>44</v>
      </c>
      <c r="AQ232" s="394">
        <v>68</v>
      </c>
      <c r="AR232" s="397"/>
    </row>
    <row r="233" spans="1:44" ht="15.75" hidden="1" customHeight="1" thickBot="1">
      <c r="A233" s="459" t="s">
        <v>475</v>
      </c>
      <c r="B233" s="447">
        <v>93</v>
      </c>
      <c r="C233" s="448">
        <v>131</v>
      </c>
      <c r="D233" s="447">
        <v>99</v>
      </c>
      <c r="E233" s="449">
        <v>141</v>
      </c>
      <c r="F233" s="447">
        <v>84</v>
      </c>
      <c r="G233" s="449">
        <v>127</v>
      </c>
      <c r="H233" s="447">
        <v>85</v>
      </c>
      <c r="I233" s="449">
        <v>129</v>
      </c>
      <c r="J233" s="447">
        <v>98</v>
      </c>
      <c r="K233" s="449">
        <v>140</v>
      </c>
      <c r="L233" s="447">
        <v>107</v>
      </c>
      <c r="M233" s="449">
        <v>149</v>
      </c>
      <c r="N233" s="447">
        <v>108</v>
      </c>
      <c r="O233" s="449">
        <v>149</v>
      </c>
      <c r="P233" s="447">
        <v>129</v>
      </c>
      <c r="Q233" s="447">
        <v>174</v>
      </c>
      <c r="R233" s="436">
        <v>157</v>
      </c>
      <c r="S233" s="450">
        <v>203</v>
      </c>
      <c r="T233" s="439">
        <v>135</v>
      </c>
      <c r="U233" s="436">
        <v>185</v>
      </c>
      <c r="V233" s="439">
        <v>153</v>
      </c>
      <c r="W233" s="436">
        <v>206</v>
      </c>
      <c r="X233" s="438">
        <v>169</v>
      </c>
      <c r="Y233" s="438">
        <v>233</v>
      </c>
      <c r="Z233" s="436">
        <v>180</v>
      </c>
      <c r="AA233" s="436">
        <v>249</v>
      </c>
      <c r="AB233" s="439">
        <v>182</v>
      </c>
      <c r="AC233" s="436">
        <v>256</v>
      </c>
      <c r="AD233" s="440">
        <v>212</v>
      </c>
      <c r="AE233" s="454">
        <v>291</v>
      </c>
      <c r="AF233" s="460">
        <v>237</v>
      </c>
      <c r="AG233" s="461">
        <v>326</v>
      </c>
      <c r="AH233" s="442">
        <f t="shared" si="12"/>
        <v>25</v>
      </c>
      <c r="AI233" s="443">
        <f t="shared" si="13"/>
        <v>35</v>
      </c>
      <c r="AJ233" s="444">
        <f t="shared" si="14"/>
        <v>11.79245283018868</v>
      </c>
      <c r="AK233" s="445">
        <f t="shared" si="15"/>
        <v>12.027491408934708</v>
      </c>
      <c r="AL233" s="462" t="s">
        <v>476</v>
      </c>
      <c r="AN233" s="392" t="s">
        <v>494</v>
      </c>
      <c r="AO233" s="398" t="s">
        <v>495</v>
      </c>
      <c r="AP233" s="394">
        <v>13</v>
      </c>
      <c r="AQ233" s="394">
        <v>19</v>
      </c>
      <c r="AR233" s="397"/>
    </row>
    <row r="234" spans="1:44" ht="15.75" hidden="1" customHeight="1" thickBot="1">
      <c r="A234" s="459" t="s">
        <v>477</v>
      </c>
      <c r="B234" s="447">
        <v>24</v>
      </c>
      <c r="C234" s="448">
        <v>64</v>
      </c>
      <c r="D234" s="447">
        <v>25</v>
      </c>
      <c r="E234" s="449">
        <v>64</v>
      </c>
      <c r="F234" s="447">
        <v>19</v>
      </c>
      <c r="G234" s="449">
        <v>60</v>
      </c>
      <c r="H234" s="447">
        <v>23</v>
      </c>
      <c r="I234" s="449">
        <v>60</v>
      </c>
      <c r="J234" s="447">
        <v>17</v>
      </c>
      <c r="K234" s="449">
        <v>53</v>
      </c>
      <c r="L234" s="447">
        <v>20</v>
      </c>
      <c r="M234" s="449">
        <v>59</v>
      </c>
      <c r="N234" s="447">
        <v>24</v>
      </c>
      <c r="O234" s="449">
        <v>61</v>
      </c>
      <c r="P234" s="447">
        <v>29</v>
      </c>
      <c r="Q234" s="447">
        <v>65</v>
      </c>
      <c r="R234" s="436">
        <v>19</v>
      </c>
      <c r="S234" s="450">
        <v>53</v>
      </c>
      <c r="T234" s="439">
        <v>20</v>
      </c>
      <c r="U234" s="436">
        <v>55</v>
      </c>
      <c r="V234" s="439">
        <v>26</v>
      </c>
      <c r="W234" s="436">
        <v>60</v>
      </c>
      <c r="X234" s="438">
        <v>26</v>
      </c>
      <c r="Y234" s="438">
        <v>61</v>
      </c>
      <c r="Z234" s="436">
        <v>24</v>
      </c>
      <c r="AA234" s="436">
        <v>61</v>
      </c>
      <c r="AB234" s="439">
        <v>24</v>
      </c>
      <c r="AC234" s="436">
        <v>62</v>
      </c>
      <c r="AD234" s="440">
        <v>25</v>
      </c>
      <c r="AE234" s="454">
        <v>66</v>
      </c>
      <c r="AF234" s="460">
        <v>29</v>
      </c>
      <c r="AG234" s="461">
        <v>67</v>
      </c>
      <c r="AH234" s="442">
        <f t="shared" si="12"/>
        <v>4</v>
      </c>
      <c r="AI234" s="443">
        <f t="shared" si="13"/>
        <v>1</v>
      </c>
      <c r="AJ234" s="444">
        <f t="shared" si="14"/>
        <v>16</v>
      </c>
      <c r="AK234" s="445">
        <f t="shared" si="15"/>
        <v>1.5151515151515151</v>
      </c>
      <c r="AL234" s="462" t="s">
        <v>478</v>
      </c>
      <c r="AN234" s="392">
        <v>422</v>
      </c>
      <c r="AO234" s="398" t="s">
        <v>496</v>
      </c>
      <c r="AP234" s="394">
        <v>286</v>
      </c>
      <c r="AQ234" s="394">
        <v>415</v>
      </c>
      <c r="AR234" s="397"/>
    </row>
    <row r="235" spans="1:44" ht="15.75" hidden="1" customHeight="1" thickBot="1">
      <c r="A235" s="459" t="s">
        <v>479</v>
      </c>
      <c r="B235" s="447">
        <v>68</v>
      </c>
      <c r="C235" s="448">
        <v>101</v>
      </c>
      <c r="D235" s="447">
        <v>60</v>
      </c>
      <c r="E235" s="449">
        <v>99</v>
      </c>
      <c r="F235" s="447">
        <v>54</v>
      </c>
      <c r="G235" s="449">
        <v>92</v>
      </c>
      <c r="H235" s="447">
        <v>84</v>
      </c>
      <c r="I235" s="449">
        <v>119</v>
      </c>
      <c r="J235" s="447">
        <v>77</v>
      </c>
      <c r="K235" s="449">
        <v>110</v>
      </c>
      <c r="L235" s="447">
        <v>87</v>
      </c>
      <c r="M235" s="449">
        <v>121</v>
      </c>
      <c r="N235" s="447">
        <v>91</v>
      </c>
      <c r="O235" s="449">
        <v>128</v>
      </c>
      <c r="P235" s="447">
        <v>114</v>
      </c>
      <c r="Q235" s="447">
        <v>159</v>
      </c>
      <c r="R235" s="436">
        <v>111</v>
      </c>
      <c r="S235" s="450">
        <v>151</v>
      </c>
      <c r="T235" s="439">
        <v>120</v>
      </c>
      <c r="U235" s="436">
        <v>159</v>
      </c>
      <c r="V235" s="439">
        <v>136</v>
      </c>
      <c r="W235" s="436">
        <v>179</v>
      </c>
      <c r="X235" s="438">
        <v>150</v>
      </c>
      <c r="Y235" s="438">
        <v>194</v>
      </c>
      <c r="Z235" s="436">
        <v>174</v>
      </c>
      <c r="AA235" s="436">
        <v>223</v>
      </c>
      <c r="AB235" s="439">
        <v>167</v>
      </c>
      <c r="AC235" s="436">
        <v>223</v>
      </c>
      <c r="AD235" s="440">
        <v>166</v>
      </c>
      <c r="AE235" s="454">
        <v>229</v>
      </c>
      <c r="AF235" s="460">
        <v>144</v>
      </c>
      <c r="AG235" s="461">
        <v>208</v>
      </c>
      <c r="AH235" s="442">
        <f t="shared" si="12"/>
        <v>-22</v>
      </c>
      <c r="AI235" s="443">
        <f t="shared" si="13"/>
        <v>-21</v>
      </c>
      <c r="AJ235" s="444">
        <f t="shared" si="14"/>
        <v>-13.253012048192771</v>
      </c>
      <c r="AK235" s="445">
        <f t="shared" si="15"/>
        <v>-9.1703056768558948</v>
      </c>
      <c r="AL235" s="462" t="s">
        <v>480</v>
      </c>
      <c r="AN235" s="392" t="s">
        <v>497</v>
      </c>
      <c r="AO235" s="398" t="s">
        <v>498</v>
      </c>
      <c r="AP235" s="394">
        <v>106</v>
      </c>
      <c r="AQ235" s="394">
        <v>162</v>
      </c>
      <c r="AR235" s="397"/>
    </row>
    <row r="236" spans="1:44" ht="15.75" hidden="1" customHeight="1" thickBot="1">
      <c r="A236" s="459" t="s">
        <v>481</v>
      </c>
      <c r="B236" s="447">
        <v>136</v>
      </c>
      <c r="C236" s="448">
        <v>201</v>
      </c>
      <c r="D236" s="447">
        <v>115</v>
      </c>
      <c r="E236" s="449">
        <v>184</v>
      </c>
      <c r="F236" s="447">
        <v>98</v>
      </c>
      <c r="G236" s="449">
        <v>167</v>
      </c>
      <c r="H236" s="447">
        <v>123</v>
      </c>
      <c r="I236" s="449">
        <v>199</v>
      </c>
      <c r="J236" s="447">
        <v>136</v>
      </c>
      <c r="K236" s="449">
        <v>209</v>
      </c>
      <c r="L236" s="447">
        <v>144</v>
      </c>
      <c r="M236" s="449">
        <v>224</v>
      </c>
      <c r="N236" s="447">
        <v>154</v>
      </c>
      <c r="O236" s="449">
        <v>235</v>
      </c>
      <c r="P236" s="447">
        <v>44</v>
      </c>
      <c r="Q236" s="447">
        <v>110</v>
      </c>
      <c r="R236" s="436">
        <v>58</v>
      </c>
      <c r="S236" s="450">
        <v>125</v>
      </c>
      <c r="T236" s="439">
        <v>62</v>
      </c>
      <c r="U236" s="436">
        <v>125</v>
      </c>
      <c r="V236" s="439">
        <v>57</v>
      </c>
      <c r="W236" s="436">
        <v>115</v>
      </c>
      <c r="X236" s="438">
        <v>61</v>
      </c>
      <c r="Y236" s="438">
        <v>120</v>
      </c>
      <c r="Z236" s="436">
        <v>54</v>
      </c>
      <c r="AA236" s="436">
        <v>114</v>
      </c>
      <c r="AB236" s="439">
        <v>39</v>
      </c>
      <c r="AC236" s="436">
        <v>97</v>
      </c>
      <c r="AD236" s="440">
        <v>42</v>
      </c>
      <c r="AE236" s="454">
        <v>97</v>
      </c>
      <c r="AF236" s="460">
        <v>53</v>
      </c>
      <c r="AG236" s="461">
        <v>110</v>
      </c>
      <c r="AH236" s="442">
        <f t="shared" si="12"/>
        <v>11</v>
      </c>
      <c r="AI236" s="443">
        <f t="shared" si="13"/>
        <v>13</v>
      </c>
      <c r="AJ236" s="444">
        <f t="shared" si="14"/>
        <v>26.19047619047619</v>
      </c>
      <c r="AK236" s="445">
        <f t="shared" si="15"/>
        <v>13.402061855670103</v>
      </c>
      <c r="AL236" s="462" t="s">
        <v>482</v>
      </c>
      <c r="AN236" s="392" t="s">
        <v>499</v>
      </c>
      <c r="AO236" s="398" t="s">
        <v>500</v>
      </c>
      <c r="AP236" s="394">
        <v>21</v>
      </c>
      <c r="AQ236" s="394">
        <v>33</v>
      </c>
      <c r="AR236" s="397"/>
    </row>
    <row r="237" spans="1:44" ht="15.75" hidden="1" customHeight="1" thickBot="1">
      <c r="A237" s="459" t="s">
        <v>483</v>
      </c>
      <c r="B237" s="447">
        <v>78</v>
      </c>
      <c r="C237" s="448">
        <v>122</v>
      </c>
      <c r="D237" s="447">
        <v>68</v>
      </c>
      <c r="E237" s="449">
        <v>115</v>
      </c>
      <c r="F237" s="447">
        <v>58</v>
      </c>
      <c r="G237" s="449">
        <v>105</v>
      </c>
      <c r="H237" s="447">
        <v>57</v>
      </c>
      <c r="I237" s="449">
        <v>112</v>
      </c>
      <c r="J237" s="447">
        <v>62</v>
      </c>
      <c r="K237" s="449">
        <v>113</v>
      </c>
      <c r="L237" s="447">
        <v>71</v>
      </c>
      <c r="M237" s="449">
        <v>126</v>
      </c>
      <c r="N237" s="447">
        <v>80</v>
      </c>
      <c r="O237" s="449">
        <v>132</v>
      </c>
      <c r="P237" s="447">
        <v>58</v>
      </c>
      <c r="Q237" s="447">
        <v>87</v>
      </c>
      <c r="R237" s="436">
        <v>59</v>
      </c>
      <c r="S237" s="450">
        <v>90</v>
      </c>
      <c r="T237" s="439">
        <v>64</v>
      </c>
      <c r="U237" s="436">
        <v>97</v>
      </c>
      <c r="V237" s="439">
        <v>63</v>
      </c>
      <c r="W237" s="436">
        <v>100</v>
      </c>
      <c r="X237" s="438">
        <v>74</v>
      </c>
      <c r="Y237" s="438">
        <v>110</v>
      </c>
      <c r="Z237" s="436">
        <v>72</v>
      </c>
      <c r="AA237" s="436">
        <v>110</v>
      </c>
      <c r="AB237" s="439">
        <v>60</v>
      </c>
      <c r="AC237" s="436">
        <v>101</v>
      </c>
      <c r="AD237" s="440">
        <v>64</v>
      </c>
      <c r="AE237" s="454">
        <v>109</v>
      </c>
      <c r="AF237" s="460">
        <v>79</v>
      </c>
      <c r="AG237" s="461">
        <v>122</v>
      </c>
      <c r="AH237" s="442">
        <f t="shared" si="12"/>
        <v>15</v>
      </c>
      <c r="AI237" s="443">
        <f t="shared" si="13"/>
        <v>13</v>
      </c>
      <c r="AJ237" s="444">
        <f t="shared" si="14"/>
        <v>23.4375</v>
      </c>
      <c r="AK237" s="445">
        <f t="shared" si="15"/>
        <v>11.926605504587156</v>
      </c>
      <c r="AL237" s="462" t="s">
        <v>484</v>
      </c>
      <c r="AN237" s="392" t="s">
        <v>501</v>
      </c>
      <c r="AO237" s="398" t="s">
        <v>502</v>
      </c>
      <c r="AP237" s="394">
        <v>57</v>
      </c>
      <c r="AQ237" s="394">
        <v>80</v>
      </c>
      <c r="AR237" s="397"/>
    </row>
    <row r="238" spans="1:44" ht="15.75" customHeight="1" thickBot="1">
      <c r="A238" s="459">
        <v>421</v>
      </c>
      <c r="B238" s="447">
        <v>194</v>
      </c>
      <c r="C238" s="448">
        <v>275</v>
      </c>
      <c r="D238" s="447">
        <v>164</v>
      </c>
      <c r="E238" s="449">
        <v>239</v>
      </c>
      <c r="F238" s="447">
        <v>175</v>
      </c>
      <c r="G238" s="449">
        <v>255</v>
      </c>
      <c r="H238" s="447">
        <v>190</v>
      </c>
      <c r="I238" s="449">
        <v>260</v>
      </c>
      <c r="J238" s="447">
        <v>198</v>
      </c>
      <c r="K238" s="449">
        <v>287</v>
      </c>
      <c r="L238" s="447">
        <v>185</v>
      </c>
      <c r="M238" s="449">
        <v>273</v>
      </c>
      <c r="N238" s="447">
        <v>176</v>
      </c>
      <c r="O238" s="449">
        <v>267</v>
      </c>
      <c r="P238" s="447">
        <v>196</v>
      </c>
      <c r="Q238" s="447">
        <v>298</v>
      </c>
      <c r="R238" s="436">
        <v>204</v>
      </c>
      <c r="S238" s="450">
        <v>305</v>
      </c>
      <c r="T238" s="439">
        <v>190</v>
      </c>
      <c r="U238" s="436">
        <v>295</v>
      </c>
      <c r="V238" s="439">
        <v>228</v>
      </c>
      <c r="W238" s="436">
        <v>330</v>
      </c>
      <c r="X238" s="438">
        <v>221</v>
      </c>
      <c r="Y238" s="438">
        <v>331</v>
      </c>
      <c r="Z238" s="436">
        <v>240</v>
      </c>
      <c r="AA238" s="436">
        <v>345</v>
      </c>
      <c r="AB238" s="439">
        <v>209</v>
      </c>
      <c r="AC238" s="436">
        <v>317</v>
      </c>
      <c r="AD238" s="440">
        <v>236</v>
      </c>
      <c r="AE238" s="454">
        <v>354</v>
      </c>
      <c r="AF238" s="460">
        <v>228</v>
      </c>
      <c r="AG238" s="461">
        <v>348</v>
      </c>
      <c r="AH238" s="442">
        <f t="shared" si="12"/>
        <v>-8</v>
      </c>
      <c r="AI238" s="443">
        <f t="shared" si="13"/>
        <v>-6</v>
      </c>
      <c r="AJ238" s="444">
        <f t="shared" si="14"/>
        <v>-3.3898305084745761</v>
      </c>
      <c r="AK238" s="445">
        <f t="shared" si="15"/>
        <v>-1.6949152542372881</v>
      </c>
      <c r="AL238" s="462" t="s">
        <v>485</v>
      </c>
      <c r="AN238" s="392" t="s">
        <v>503</v>
      </c>
      <c r="AO238" s="398" t="s">
        <v>504</v>
      </c>
      <c r="AP238" s="394">
        <v>57</v>
      </c>
      <c r="AQ238" s="394">
        <v>76</v>
      </c>
      <c r="AR238" s="397"/>
    </row>
    <row r="239" spans="1:44" ht="15.75" hidden="1" customHeight="1" thickBot="1">
      <c r="A239" s="459" t="s">
        <v>486</v>
      </c>
      <c r="B239" s="447">
        <v>102</v>
      </c>
      <c r="C239" s="448">
        <v>152</v>
      </c>
      <c r="D239" s="447">
        <v>75</v>
      </c>
      <c r="E239" s="449">
        <v>121</v>
      </c>
      <c r="F239" s="447">
        <v>88</v>
      </c>
      <c r="G239" s="449">
        <v>134</v>
      </c>
      <c r="H239" s="447">
        <v>100</v>
      </c>
      <c r="I239" s="449">
        <v>134</v>
      </c>
      <c r="J239" s="447">
        <v>108</v>
      </c>
      <c r="K239" s="449">
        <v>167</v>
      </c>
      <c r="L239" s="447">
        <v>103</v>
      </c>
      <c r="M239" s="449">
        <v>158</v>
      </c>
      <c r="N239" s="447">
        <v>69</v>
      </c>
      <c r="O239" s="449">
        <v>108</v>
      </c>
      <c r="P239" s="447">
        <v>74</v>
      </c>
      <c r="Q239" s="447">
        <v>116</v>
      </c>
      <c r="R239" s="436">
        <v>79</v>
      </c>
      <c r="S239" s="450">
        <v>117</v>
      </c>
      <c r="T239" s="439">
        <v>69</v>
      </c>
      <c r="U239" s="436">
        <v>109</v>
      </c>
      <c r="V239" s="439">
        <v>83</v>
      </c>
      <c r="W239" s="436">
        <v>125</v>
      </c>
      <c r="X239" s="438">
        <v>95</v>
      </c>
      <c r="Y239" s="438">
        <v>141</v>
      </c>
      <c r="Z239" s="436">
        <v>98</v>
      </c>
      <c r="AA239" s="436">
        <v>141</v>
      </c>
      <c r="AB239" s="439">
        <v>84</v>
      </c>
      <c r="AC239" s="436">
        <v>129</v>
      </c>
      <c r="AD239" s="440">
        <v>93</v>
      </c>
      <c r="AE239" s="454">
        <v>137</v>
      </c>
      <c r="AF239" s="460">
        <v>94</v>
      </c>
      <c r="AG239" s="461">
        <v>133</v>
      </c>
      <c r="AH239" s="442">
        <f t="shared" si="12"/>
        <v>1</v>
      </c>
      <c r="AI239" s="443">
        <f t="shared" si="13"/>
        <v>-4</v>
      </c>
      <c r="AJ239" s="444">
        <f t="shared" si="14"/>
        <v>1.075268817204301</v>
      </c>
      <c r="AK239" s="445">
        <f t="shared" si="15"/>
        <v>-2.9197080291970803</v>
      </c>
      <c r="AL239" s="462" t="s">
        <v>487</v>
      </c>
      <c r="AN239" s="392" t="s">
        <v>505</v>
      </c>
      <c r="AO239" s="398" t="s">
        <v>506</v>
      </c>
      <c r="AP239" s="394">
        <v>45</v>
      </c>
      <c r="AQ239" s="394">
        <v>64</v>
      </c>
      <c r="AR239" s="397"/>
    </row>
    <row r="240" spans="1:44" ht="15.75" hidden="1" customHeight="1" thickBot="1">
      <c r="A240" s="459" t="s">
        <v>488</v>
      </c>
      <c r="B240" s="447">
        <v>40</v>
      </c>
      <c r="C240" s="448">
        <v>48</v>
      </c>
      <c r="D240" s="447">
        <v>40</v>
      </c>
      <c r="E240" s="449">
        <v>48</v>
      </c>
      <c r="F240" s="447">
        <v>41</v>
      </c>
      <c r="G240" s="449">
        <v>55</v>
      </c>
      <c r="H240" s="447">
        <v>41</v>
      </c>
      <c r="I240" s="449">
        <v>57</v>
      </c>
      <c r="J240" s="447">
        <v>42</v>
      </c>
      <c r="K240" s="449">
        <v>57</v>
      </c>
      <c r="L240" s="447">
        <v>32</v>
      </c>
      <c r="M240" s="449">
        <v>50</v>
      </c>
      <c r="N240" s="447">
        <v>41</v>
      </c>
      <c r="O240" s="449">
        <v>56</v>
      </c>
      <c r="P240" s="447">
        <v>57</v>
      </c>
      <c r="Q240" s="447">
        <v>81</v>
      </c>
      <c r="R240" s="436">
        <v>56</v>
      </c>
      <c r="S240" s="450">
        <v>77</v>
      </c>
      <c r="T240" s="439">
        <v>48</v>
      </c>
      <c r="U240" s="436">
        <v>70</v>
      </c>
      <c r="V240" s="439">
        <v>47</v>
      </c>
      <c r="W240" s="436">
        <v>69</v>
      </c>
      <c r="X240" s="438">
        <v>43</v>
      </c>
      <c r="Y240" s="438">
        <v>65</v>
      </c>
      <c r="Z240" s="436">
        <v>54</v>
      </c>
      <c r="AA240" s="436">
        <v>77</v>
      </c>
      <c r="AB240" s="439">
        <v>49</v>
      </c>
      <c r="AC240" s="436">
        <v>73</v>
      </c>
      <c r="AD240" s="440">
        <v>47</v>
      </c>
      <c r="AE240" s="454">
        <v>71</v>
      </c>
      <c r="AF240" s="460">
        <v>50</v>
      </c>
      <c r="AG240" s="461">
        <v>81</v>
      </c>
      <c r="AH240" s="442">
        <f t="shared" si="12"/>
        <v>3</v>
      </c>
      <c r="AI240" s="443">
        <f t="shared" si="13"/>
        <v>10</v>
      </c>
      <c r="AJ240" s="444">
        <f t="shared" si="14"/>
        <v>6.3829787234042552</v>
      </c>
      <c r="AK240" s="445">
        <f t="shared" si="15"/>
        <v>14.084507042253522</v>
      </c>
      <c r="AL240" s="462" t="s">
        <v>489</v>
      </c>
      <c r="AN240" s="392" t="s">
        <v>465</v>
      </c>
      <c r="AO240" s="398" t="s">
        <v>466</v>
      </c>
      <c r="AP240" s="394">
        <v>28</v>
      </c>
      <c r="AQ240" s="394">
        <v>48</v>
      </c>
      <c r="AR240" s="397"/>
    </row>
    <row r="241" spans="1:44" ht="15.75" hidden="1" customHeight="1" thickBot="1">
      <c r="A241" s="459" t="s">
        <v>490</v>
      </c>
      <c r="B241" s="447">
        <v>15</v>
      </c>
      <c r="C241" s="448">
        <v>24</v>
      </c>
      <c r="D241" s="447">
        <v>12</v>
      </c>
      <c r="E241" s="449">
        <v>21</v>
      </c>
      <c r="F241" s="447">
        <v>14</v>
      </c>
      <c r="G241" s="449">
        <v>19</v>
      </c>
      <c r="H241" s="447">
        <v>11</v>
      </c>
      <c r="I241" s="449">
        <v>16</v>
      </c>
      <c r="J241" s="447">
        <v>8</v>
      </c>
      <c r="K241" s="449">
        <v>13</v>
      </c>
      <c r="L241" s="447">
        <v>11</v>
      </c>
      <c r="M241" s="449">
        <v>16</v>
      </c>
      <c r="N241" s="447">
        <v>6</v>
      </c>
      <c r="O241" s="449">
        <v>10</v>
      </c>
      <c r="P241" s="447">
        <v>11</v>
      </c>
      <c r="Q241" s="447">
        <v>19</v>
      </c>
      <c r="R241" s="436">
        <v>17</v>
      </c>
      <c r="S241" s="450">
        <v>28</v>
      </c>
      <c r="T241" s="439">
        <v>8</v>
      </c>
      <c r="U241" s="436">
        <v>19</v>
      </c>
      <c r="V241" s="439">
        <v>19</v>
      </c>
      <c r="W241" s="436">
        <v>29</v>
      </c>
      <c r="X241" s="438">
        <v>18</v>
      </c>
      <c r="Y241" s="438">
        <v>33</v>
      </c>
      <c r="Z241" s="436">
        <v>22</v>
      </c>
      <c r="AA241" s="436">
        <v>33</v>
      </c>
      <c r="AB241" s="439">
        <v>21</v>
      </c>
      <c r="AC241" s="436">
        <v>32</v>
      </c>
      <c r="AD241" s="440">
        <v>39</v>
      </c>
      <c r="AE241" s="454">
        <v>59</v>
      </c>
      <c r="AF241" s="460">
        <v>33</v>
      </c>
      <c r="AG241" s="461">
        <v>53</v>
      </c>
      <c r="AH241" s="442">
        <f t="shared" si="12"/>
        <v>-6</v>
      </c>
      <c r="AI241" s="443">
        <f t="shared" si="13"/>
        <v>-6</v>
      </c>
      <c r="AJ241" s="444">
        <f t="shared" si="14"/>
        <v>-15.384615384615385</v>
      </c>
      <c r="AK241" s="445">
        <f t="shared" si="15"/>
        <v>-10.169491525423728</v>
      </c>
      <c r="AL241" s="462" t="s">
        <v>491</v>
      </c>
      <c r="AN241" s="392" t="s">
        <v>467</v>
      </c>
      <c r="AO241" s="398" t="s">
        <v>468</v>
      </c>
      <c r="AP241" s="394">
        <v>91</v>
      </c>
      <c r="AQ241" s="394">
        <v>139</v>
      </c>
      <c r="AR241" s="397"/>
    </row>
    <row r="242" spans="1:44" ht="15.75" hidden="1" customHeight="1" thickBot="1">
      <c r="A242" s="459" t="s">
        <v>492</v>
      </c>
      <c r="B242" s="447"/>
      <c r="C242" s="448"/>
      <c r="D242" s="447"/>
      <c r="E242" s="449"/>
      <c r="F242" s="447"/>
      <c r="G242" s="449"/>
      <c r="H242" s="447"/>
      <c r="I242" s="449"/>
      <c r="J242" s="447"/>
      <c r="K242" s="449"/>
      <c r="L242" s="447"/>
      <c r="M242" s="449"/>
      <c r="N242" s="447">
        <v>31</v>
      </c>
      <c r="O242" s="449">
        <v>53</v>
      </c>
      <c r="P242" s="447">
        <v>39</v>
      </c>
      <c r="Q242" s="447">
        <v>58</v>
      </c>
      <c r="R242" s="436">
        <v>44</v>
      </c>
      <c r="S242" s="450">
        <v>69</v>
      </c>
      <c r="T242" s="439">
        <v>58</v>
      </c>
      <c r="U242" s="436">
        <v>84</v>
      </c>
      <c r="V242" s="439">
        <v>74</v>
      </c>
      <c r="W242" s="436">
        <v>97</v>
      </c>
      <c r="X242" s="438">
        <v>59</v>
      </c>
      <c r="Y242" s="438">
        <v>84</v>
      </c>
      <c r="Z242" s="436">
        <v>51</v>
      </c>
      <c r="AA242" s="436">
        <v>76</v>
      </c>
      <c r="AB242" s="439">
        <v>48</v>
      </c>
      <c r="AC242" s="436">
        <v>72</v>
      </c>
      <c r="AD242" s="440">
        <v>44</v>
      </c>
      <c r="AE242" s="454">
        <v>68</v>
      </c>
      <c r="AF242" s="460">
        <v>36</v>
      </c>
      <c r="AG242" s="461">
        <v>61</v>
      </c>
      <c r="AH242" s="442">
        <f t="shared" si="12"/>
        <v>-8</v>
      </c>
      <c r="AI242" s="443">
        <f t="shared" si="13"/>
        <v>-7</v>
      </c>
      <c r="AJ242" s="444">
        <f t="shared" si="14"/>
        <v>-18.181818181818183</v>
      </c>
      <c r="AK242" s="445">
        <f t="shared" si="15"/>
        <v>-10.294117647058824</v>
      </c>
      <c r="AL242" s="462" t="s">
        <v>493</v>
      </c>
      <c r="AN242" s="392" t="s">
        <v>469</v>
      </c>
      <c r="AO242" s="398" t="s">
        <v>470</v>
      </c>
      <c r="AP242" s="394">
        <v>42</v>
      </c>
      <c r="AQ242" s="394">
        <v>68</v>
      </c>
      <c r="AR242" s="397"/>
    </row>
    <row r="243" spans="1:44" ht="15.75" hidden="1" customHeight="1" thickBot="1">
      <c r="A243" s="459" t="s">
        <v>494</v>
      </c>
      <c r="B243" s="447">
        <v>37</v>
      </c>
      <c r="C243" s="448">
        <v>51</v>
      </c>
      <c r="D243" s="447">
        <v>37</v>
      </c>
      <c r="E243" s="449">
        <v>49</v>
      </c>
      <c r="F243" s="447">
        <v>32</v>
      </c>
      <c r="G243" s="449">
        <v>47</v>
      </c>
      <c r="H243" s="447">
        <v>38</v>
      </c>
      <c r="I243" s="449">
        <v>53</v>
      </c>
      <c r="J243" s="447">
        <v>40</v>
      </c>
      <c r="K243" s="449">
        <v>50</v>
      </c>
      <c r="L243" s="447">
        <v>39</v>
      </c>
      <c r="M243" s="449">
        <v>49</v>
      </c>
      <c r="N243" s="447">
        <v>29</v>
      </c>
      <c r="O243" s="449">
        <v>40</v>
      </c>
      <c r="P243" s="447">
        <v>15</v>
      </c>
      <c r="Q243" s="447">
        <v>24</v>
      </c>
      <c r="R243" s="436">
        <v>8</v>
      </c>
      <c r="S243" s="450">
        <v>14</v>
      </c>
      <c r="T243" s="439">
        <v>7</v>
      </c>
      <c r="U243" s="436">
        <v>13</v>
      </c>
      <c r="V243" s="439">
        <v>5</v>
      </c>
      <c r="W243" s="436">
        <v>10</v>
      </c>
      <c r="X243" s="438">
        <v>6</v>
      </c>
      <c r="Y243" s="438">
        <v>8</v>
      </c>
      <c r="Z243" s="436">
        <v>15</v>
      </c>
      <c r="AA243" s="436">
        <v>18</v>
      </c>
      <c r="AB243" s="439">
        <v>7</v>
      </c>
      <c r="AC243" s="436">
        <v>11</v>
      </c>
      <c r="AD243" s="440">
        <v>13</v>
      </c>
      <c r="AE243" s="454">
        <v>19</v>
      </c>
      <c r="AF243" s="460">
        <v>15</v>
      </c>
      <c r="AG243" s="461">
        <v>20</v>
      </c>
      <c r="AH243" s="442">
        <f t="shared" si="12"/>
        <v>2</v>
      </c>
      <c r="AI243" s="443">
        <f t="shared" si="13"/>
        <v>1</v>
      </c>
      <c r="AJ243" s="444">
        <f t="shared" si="14"/>
        <v>15.384615384615385</v>
      </c>
      <c r="AK243" s="445">
        <f t="shared" si="15"/>
        <v>5.2631578947368425</v>
      </c>
      <c r="AL243" s="462" t="s">
        <v>495</v>
      </c>
      <c r="AN243" s="392" t="s">
        <v>471</v>
      </c>
      <c r="AO243" s="398" t="s">
        <v>472</v>
      </c>
      <c r="AP243" s="394">
        <v>20</v>
      </c>
      <c r="AQ243" s="394">
        <v>28</v>
      </c>
      <c r="AR243" s="397"/>
    </row>
    <row r="244" spans="1:44" ht="15.75" customHeight="1" thickBot="1">
      <c r="A244" s="459">
        <v>422</v>
      </c>
      <c r="B244" s="447">
        <v>151</v>
      </c>
      <c r="C244" s="448">
        <v>219</v>
      </c>
      <c r="D244" s="447">
        <v>164</v>
      </c>
      <c r="E244" s="449">
        <v>229</v>
      </c>
      <c r="F244" s="447">
        <v>175</v>
      </c>
      <c r="G244" s="449">
        <v>264</v>
      </c>
      <c r="H244" s="447">
        <v>162</v>
      </c>
      <c r="I244" s="449">
        <v>242</v>
      </c>
      <c r="J244" s="447">
        <v>186</v>
      </c>
      <c r="K244" s="449">
        <v>268</v>
      </c>
      <c r="L244" s="447">
        <v>171</v>
      </c>
      <c r="M244" s="449">
        <v>253</v>
      </c>
      <c r="N244" s="447">
        <v>173</v>
      </c>
      <c r="O244" s="449">
        <v>256</v>
      </c>
      <c r="P244" s="447">
        <v>219</v>
      </c>
      <c r="Q244" s="447">
        <v>297</v>
      </c>
      <c r="R244" s="436">
        <v>260</v>
      </c>
      <c r="S244" s="450">
        <v>344</v>
      </c>
      <c r="T244" s="439">
        <v>243</v>
      </c>
      <c r="U244" s="436">
        <v>346</v>
      </c>
      <c r="V244" s="439">
        <v>279</v>
      </c>
      <c r="W244" s="436">
        <v>385</v>
      </c>
      <c r="X244" s="438">
        <v>280</v>
      </c>
      <c r="Y244" s="438">
        <v>398</v>
      </c>
      <c r="Z244" s="436">
        <v>293</v>
      </c>
      <c r="AA244" s="436">
        <v>406</v>
      </c>
      <c r="AB244" s="439">
        <v>268</v>
      </c>
      <c r="AC244" s="436">
        <v>387</v>
      </c>
      <c r="AD244" s="440">
        <v>286</v>
      </c>
      <c r="AE244" s="454">
        <v>415</v>
      </c>
      <c r="AF244" s="460">
        <v>330</v>
      </c>
      <c r="AG244" s="461">
        <v>466</v>
      </c>
      <c r="AH244" s="442">
        <f t="shared" si="12"/>
        <v>44</v>
      </c>
      <c r="AI244" s="443">
        <f t="shared" si="13"/>
        <v>51</v>
      </c>
      <c r="AJ244" s="444">
        <f t="shared" si="14"/>
        <v>15.384615384615385</v>
      </c>
      <c r="AK244" s="445">
        <f t="shared" si="15"/>
        <v>12.289156626506024</v>
      </c>
      <c r="AL244" s="462" t="s">
        <v>496</v>
      </c>
      <c r="AN244" s="392" t="s">
        <v>473</v>
      </c>
      <c r="AO244" s="398" t="s">
        <v>474</v>
      </c>
      <c r="AP244" s="394">
        <v>23</v>
      </c>
      <c r="AQ244" s="394">
        <v>29</v>
      </c>
      <c r="AR244" s="397"/>
    </row>
    <row r="245" spans="1:44" ht="15.75" hidden="1" customHeight="1" thickBot="1">
      <c r="A245" s="459" t="s">
        <v>497</v>
      </c>
      <c r="B245" s="447">
        <v>37</v>
      </c>
      <c r="C245" s="448">
        <v>63</v>
      </c>
      <c r="D245" s="447">
        <v>55</v>
      </c>
      <c r="E245" s="449">
        <v>77</v>
      </c>
      <c r="F245" s="447">
        <v>38</v>
      </c>
      <c r="G245" s="449">
        <v>61</v>
      </c>
      <c r="H245" s="447">
        <v>36</v>
      </c>
      <c r="I245" s="449">
        <v>57</v>
      </c>
      <c r="J245" s="447">
        <v>43</v>
      </c>
      <c r="K245" s="449">
        <v>62</v>
      </c>
      <c r="L245" s="447">
        <v>53</v>
      </c>
      <c r="M245" s="449">
        <v>74</v>
      </c>
      <c r="N245" s="447">
        <v>55</v>
      </c>
      <c r="O245" s="449">
        <v>76</v>
      </c>
      <c r="P245" s="447">
        <v>75</v>
      </c>
      <c r="Q245" s="447">
        <v>107</v>
      </c>
      <c r="R245" s="436">
        <v>96</v>
      </c>
      <c r="S245" s="450">
        <v>132</v>
      </c>
      <c r="T245" s="439">
        <v>94</v>
      </c>
      <c r="U245" s="436">
        <v>134</v>
      </c>
      <c r="V245" s="439">
        <v>109</v>
      </c>
      <c r="W245" s="436">
        <v>153</v>
      </c>
      <c r="X245" s="438">
        <v>106</v>
      </c>
      <c r="Y245" s="438">
        <v>155</v>
      </c>
      <c r="Z245" s="436">
        <v>102</v>
      </c>
      <c r="AA245" s="436">
        <v>149</v>
      </c>
      <c r="AB245" s="439">
        <v>95</v>
      </c>
      <c r="AC245" s="436">
        <v>150</v>
      </c>
      <c r="AD245" s="440">
        <v>106</v>
      </c>
      <c r="AE245" s="454">
        <v>162</v>
      </c>
      <c r="AF245" s="460">
        <v>94</v>
      </c>
      <c r="AG245" s="461">
        <v>151</v>
      </c>
      <c r="AH245" s="442">
        <f t="shared" si="12"/>
        <v>-12</v>
      </c>
      <c r="AI245" s="443">
        <f t="shared" si="13"/>
        <v>-11</v>
      </c>
      <c r="AJ245" s="444">
        <f t="shared" si="14"/>
        <v>-11.320754716981131</v>
      </c>
      <c r="AK245" s="445">
        <f t="shared" si="15"/>
        <v>-6.7901234567901234</v>
      </c>
      <c r="AL245" s="462" t="s">
        <v>498</v>
      </c>
      <c r="AN245" s="392" t="s">
        <v>475</v>
      </c>
      <c r="AO245" s="398" t="s">
        <v>476</v>
      </c>
      <c r="AP245" s="394">
        <v>212</v>
      </c>
      <c r="AQ245" s="394">
        <v>291</v>
      </c>
      <c r="AR245" s="397"/>
    </row>
    <row r="246" spans="1:44" ht="15.75" hidden="1" customHeight="1" thickBot="1">
      <c r="A246" s="459" t="s">
        <v>499</v>
      </c>
      <c r="B246" s="447">
        <v>21</v>
      </c>
      <c r="C246" s="448">
        <v>30</v>
      </c>
      <c r="D246" s="447">
        <v>21</v>
      </c>
      <c r="E246" s="449">
        <v>32</v>
      </c>
      <c r="F246" s="447">
        <v>13</v>
      </c>
      <c r="G246" s="449">
        <v>17</v>
      </c>
      <c r="H246" s="447">
        <v>21</v>
      </c>
      <c r="I246" s="449">
        <v>27</v>
      </c>
      <c r="J246" s="447">
        <v>15</v>
      </c>
      <c r="K246" s="449">
        <v>22</v>
      </c>
      <c r="L246" s="447">
        <v>21</v>
      </c>
      <c r="M246" s="449">
        <v>27</v>
      </c>
      <c r="N246" s="447">
        <v>22</v>
      </c>
      <c r="O246" s="449">
        <v>28</v>
      </c>
      <c r="P246" s="447">
        <v>23</v>
      </c>
      <c r="Q246" s="447">
        <v>29</v>
      </c>
      <c r="R246" s="436">
        <v>23</v>
      </c>
      <c r="S246" s="450">
        <v>30</v>
      </c>
      <c r="T246" s="439">
        <v>17</v>
      </c>
      <c r="U246" s="436">
        <v>28</v>
      </c>
      <c r="V246" s="439">
        <v>14</v>
      </c>
      <c r="W246" s="436">
        <v>24</v>
      </c>
      <c r="X246" s="438">
        <v>21</v>
      </c>
      <c r="Y246" s="438">
        <v>32</v>
      </c>
      <c r="Z246" s="436">
        <v>27</v>
      </c>
      <c r="AA246" s="436">
        <v>36</v>
      </c>
      <c r="AB246" s="439">
        <v>27</v>
      </c>
      <c r="AC246" s="436">
        <v>37</v>
      </c>
      <c r="AD246" s="440">
        <v>21</v>
      </c>
      <c r="AE246" s="454">
        <v>33</v>
      </c>
      <c r="AF246" s="460">
        <v>29</v>
      </c>
      <c r="AG246" s="461">
        <v>44</v>
      </c>
      <c r="AH246" s="442">
        <f t="shared" si="12"/>
        <v>8</v>
      </c>
      <c r="AI246" s="443">
        <f t="shared" si="13"/>
        <v>11</v>
      </c>
      <c r="AJ246" s="444">
        <f t="shared" si="14"/>
        <v>38.095238095238095</v>
      </c>
      <c r="AK246" s="445">
        <f t="shared" si="15"/>
        <v>33.333333333333336</v>
      </c>
      <c r="AL246" s="462" t="s">
        <v>500</v>
      </c>
      <c r="AN246" s="392">
        <v>425</v>
      </c>
      <c r="AO246" s="398" t="s">
        <v>507</v>
      </c>
      <c r="AP246" s="394">
        <v>378</v>
      </c>
      <c r="AQ246" s="394">
        <v>496</v>
      </c>
      <c r="AR246" s="397"/>
    </row>
    <row r="247" spans="1:44" ht="15.75" hidden="1" customHeight="1" thickBot="1">
      <c r="A247" s="459" t="s">
        <v>501</v>
      </c>
      <c r="B247" s="447">
        <v>45</v>
      </c>
      <c r="C247" s="448">
        <v>57</v>
      </c>
      <c r="D247" s="447">
        <v>34</v>
      </c>
      <c r="E247" s="449">
        <v>45</v>
      </c>
      <c r="F247" s="447">
        <v>46</v>
      </c>
      <c r="G247" s="449">
        <v>57</v>
      </c>
      <c r="H247" s="447">
        <v>30</v>
      </c>
      <c r="I247" s="449">
        <v>44</v>
      </c>
      <c r="J247" s="447">
        <v>42</v>
      </c>
      <c r="K247" s="449">
        <v>57</v>
      </c>
      <c r="L247" s="447">
        <v>40</v>
      </c>
      <c r="M247" s="449">
        <v>54</v>
      </c>
      <c r="N247" s="447">
        <v>38</v>
      </c>
      <c r="O247" s="449">
        <v>54</v>
      </c>
      <c r="P247" s="447">
        <v>57</v>
      </c>
      <c r="Q247" s="447">
        <v>70</v>
      </c>
      <c r="R247" s="436">
        <v>59</v>
      </c>
      <c r="S247" s="450">
        <v>73</v>
      </c>
      <c r="T247" s="439">
        <v>53</v>
      </c>
      <c r="U247" s="436">
        <v>73</v>
      </c>
      <c r="V247" s="439">
        <v>65</v>
      </c>
      <c r="W247" s="436">
        <v>86</v>
      </c>
      <c r="X247" s="438">
        <v>61</v>
      </c>
      <c r="Y247" s="438">
        <v>84</v>
      </c>
      <c r="Z247" s="436">
        <v>61</v>
      </c>
      <c r="AA247" s="436">
        <v>81</v>
      </c>
      <c r="AB247" s="439">
        <v>44</v>
      </c>
      <c r="AC247" s="436">
        <v>63</v>
      </c>
      <c r="AD247" s="440">
        <v>57</v>
      </c>
      <c r="AE247" s="454">
        <v>80</v>
      </c>
      <c r="AF247" s="460">
        <v>84</v>
      </c>
      <c r="AG247" s="461">
        <v>116</v>
      </c>
      <c r="AH247" s="442">
        <f t="shared" si="12"/>
        <v>27</v>
      </c>
      <c r="AI247" s="443">
        <f t="shared" si="13"/>
        <v>36</v>
      </c>
      <c r="AJ247" s="444">
        <f t="shared" si="14"/>
        <v>47.368421052631582</v>
      </c>
      <c r="AK247" s="445">
        <f t="shared" si="15"/>
        <v>45</v>
      </c>
      <c r="AL247" s="462" t="s">
        <v>502</v>
      </c>
      <c r="AN247" s="392" t="s">
        <v>508</v>
      </c>
      <c r="AO247" s="398" t="s">
        <v>509</v>
      </c>
      <c r="AP247" s="394">
        <v>261</v>
      </c>
      <c r="AQ247" s="394">
        <v>317</v>
      </c>
      <c r="AR247" s="397"/>
    </row>
    <row r="248" spans="1:44" ht="15.75" hidden="1" customHeight="1" thickBot="1">
      <c r="A248" s="459" t="s">
        <v>503</v>
      </c>
      <c r="B248" s="447">
        <v>48</v>
      </c>
      <c r="C248" s="448">
        <v>69</v>
      </c>
      <c r="D248" s="447">
        <v>54</v>
      </c>
      <c r="E248" s="449">
        <v>75</v>
      </c>
      <c r="F248" s="447">
        <v>33</v>
      </c>
      <c r="G248" s="449">
        <v>54</v>
      </c>
      <c r="H248" s="447">
        <v>44</v>
      </c>
      <c r="I248" s="449">
        <v>62</v>
      </c>
      <c r="J248" s="447">
        <v>51</v>
      </c>
      <c r="K248" s="449">
        <v>73</v>
      </c>
      <c r="L248" s="447">
        <v>30</v>
      </c>
      <c r="M248" s="449">
        <v>52</v>
      </c>
      <c r="N248" s="447">
        <v>28</v>
      </c>
      <c r="O248" s="449">
        <v>49</v>
      </c>
      <c r="P248" s="447">
        <v>34</v>
      </c>
      <c r="Q248" s="447">
        <v>47</v>
      </c>
      <c r="R248" s="436">
        <v>47</v>
      </c>
      <c r="S248" s="450">
        <v>60</v>
      </c>
      <c r="T248" s="439">
        <v>47</v>
      </c>
      <c r="U248" s="436">
        <v>61</v>
      </c>
      <c r="V248" s="439">
        <v>51</v>
      </c>
      <c r="W248" s="436">
        <v>63</v>
      </c>
      <c r="X248" s="438">
        <v>51</v>
      </c>
      <c r="Y248" s="438">
        <v>64</v>
      </c>
      <c r="Z248" s="436">
        <v>54</v>
      </c>
      <c r="AA248" s="436">
        <v>70</v>
      </c>
      <c r="AB248" s="439">
        <v>51</v>
      </c>
      <c r="AC248" s="436">
        <v>68</v>
      </c>
      <c r="AD248" s="440">
        <v>57</v>
      </c>
      <c r="AE248" s="454">
        <v>76</v>
      </c>
      <c r="AF248" s="460">
        <v>66</v>
      </c>
      <c r="AG248" s="461">
        <v>79</v>
      </c>
      <c r="AH248" s="442">
        <f t="shared" si="12"/>
        <v>9</v>
      </c>
      <c r="AI248" s="443">
        <f t="shared" si="13"/>
        <v>3</v>
      </c>
      <c r="AJ248" s="444">
        <f t="shared" si="14"/>
        <v>15.789473684210526</v>
      </c>
      <c r="AK248" s="445">
        <f t="shared" si="15"/>
        <v>3.9473684210526314</v>
      </c>
      <c r="AL248" s="462" t="s">
        <v>504</v>
      </c>
      <c r="AN248" s="392" t="s">
        <v>510</v>
      </c>
      <c r="AO248" s="398" t="s">
        <v>511</v>
      </c>
      <c r="AP248" s="394">
        <v>55</v>
      </c>
      <c r="AQ248" s="394">
        <v>88</v>
      </c>
      <c r="AR248" s="397"/>
    </row>
    <row r="249" spans="1:44" ht="15.75" hidden="1" customHeight="1" thickBot="1">
      <c r="A249" s="459" t="s">
        <v>505</v>
      </c>
      <c r="B249" s="447">
        <v>25</v>
      </c>
      <c r="C249" s="448">
        <v>42</v>
      </c>
      <c r="D249" s="447">
        <v>28</v>
      </c>
      <c r="E249" s="449">
        <v>47</v>
      </c>
      <c r="F249" s="447">
        <v>29</v>
      </c>
      <c r="G249" s="449">
        <v>44</v>
      </c>
      <c r="H249" s="447">
        <v>27</v>
      </c>
      <c r="I249" s="449">
        <v>41</v>
      </c>
      <c r="J249" s="447">
        <v>21</v>
      </c>
      <c r="K249" s="449">
        <v>35</v>
      </c>
      <c r="L249" s="447">
        <v>16</v>
      </c>
      <c r="M249" s="449">
        <v>31</v>
      </c>
      <c r="N249" s="447">
        <v>26</v>
      </c>
      <c r="O249" s="449">
        <v>42</v>
      </c>
      <c r="P249" s="447">
        <v>30</v>
      </c>
      <c r="Q249" s="447">
        <v>44</v>
      </c>
      <c r="R249" s="436">
        <v>35</v>
      </c>
      <c r="S249" s="450">
        <v>49</v>
      </c>
      <c r="T249" s="439">
        <v>32</v>
      </c>
      <c r="U249" s="436">
        <v>50</v>
      </c>
      <c r="V249" s="439">
        <v>40</v>
      </c>
      <c r="W249" s="436">
        <v>59</v>
      </c>
      <c r="X249" s="438">
        <v>41</v>
      </c>
      <c r="Y249" s="438">
        <v>63</v>
      </c>
      <c r="Z249" s="436">
        <v>49</v>
      </c>
      <c r="AA249" s="436">
        <v>70</v>
      </c>
      <c r="AB249" s="439">
        <v>51</v>
      </c>
      <c r="AC249" s="436">
        <v>69</v>
      </c>
      <c r="AD249" s="440">
        <v>45</v>
      </c>
      <c r="AE249" s="454">
        <v>64</v>
      </c>
      <c r="AF249" s="460">
        <v>57</v>
      </c>
      <c r="AG249" s="461">
        <v>76</v>
      </c>
      <c r="AH249" s="442">
        <f t="shared" si="12"/>
        <v>12</v>
      </c>
      <c r="AI249" s="443">
        <f t="shared" si="13"/>
        <v>12</v>
      </c>
      <c r="AJ249" s="444">
        <f t="shared" si="14"/>
        <v>26.666666666666668</v>
      </c>
      <c r="AK249" s="445">
        <f t="shared" si="15"/>
        <v>18.75</v>
      </c>
      <c r="AL249" s="462" t="s">
        <v>506</v>
      </c>
      <c r="AN249" s="392" t="s">
        <v>512</v>
      </c>
      <c r="AO249" s="398" t="s">
        <v>513</v>
      </c>
      <c r="AP249" s="394">
        <v>62</v>
      </c>
      <c r="AQ249" s="394">
        <v>91</v>
      </c>
      <c r="AR249" s="397"/>
    </row>
    <row r="250" spans="1:44" ht="15.75" customHeight="1" thickBot="1">
      <c r="A250" s="459">
        <v>425</v>
      </c>
      <c r="B250" s="447">
        <v>96</v>
      </c>
      <c r="C250" s="448">
        <v>151</v>
      </c>
      <c r="D250" s="447">
        <v>147</v>
      </c>
      <c r="E250" s="449">
        <v>206</v>
      </c>
      <c r="F250" s="447">
        <v>145</v>
      </c>
      <c r="G250" s="449">
        <v>238</v>
      </c>
      <c r="H250" s="447">
        <v>146</v>
      </c>
      <c r="I250" s="449">
        <v>228</v>
      </c>
      <c r="J250" s="447">
        <v>159</v>
      </c>
      <c r="K250" s="449">
        <v>236</v>
      </c>
      <c r="L250" s="447">
        <v>175</v>
      </c>
      <c r="M250" s="449">
        <v>246</v>
      </c>
      <c r="N250" s="447">
        <v>181</v>
      </c>
      <c r="O250" s="449">
        <v>251</v>
      </c>
      <c r="P250" s="447">
        <v>193</v>
      </c>
      <c r="Q250" s="447">
        <v>259</v>
      </c>
      <c r="R250" s="436">
        <v>173</v>
      </c>
      <c r="S250" s="450">
        <v>244</v>
      </c>
      <c r="T250" s="439">
        <v>179</v>
      </c>
      <c r="U250" s="436">
        <v>256</v>
      </c>
      <c r="V250" s="439">
        <v>216</v>
      </c>
      <c r="W250" s="436">
        <v>299</v>
      </c>
      <c r="X250" s="438">
        <v>253</v>
      </c>
      <c r="Y250" s="438">
        <v>341</v>
      </c>
      <c r="Z250" s="436">
        <v>327</v>
      </c>
      <c r="AA250" s="436">
        <v>424</v>
      </c>
      <c r="AB250" s="439">
        <v>323</v>
      </c>
      <c r="AC250" s="436">
        <v>434</v>
      </c>
      <c r="AD250" s="440">
        <v>378</v>
      </c>
      <c r="AE250" s="454">
        <v>496</v>
      </c>
      <c r="AF250" s="460">
        <v>325</v>
      </c>
      <c r="AG250" s="461">
        <v>435</v>
      </c>
      <c r="AH250" s="442">
        <f t="shared" si="12"/>
        <v>-53</v>
      </c>
      <c r="AI250" s="443">
        <f t="shared" si="13"/>
        <v>-61</v>
      </c>
      <c r="AJ250" s="444">
        <f t="shared" si="14"/>
        <v>-14.02116402116402</v>
      </c>
      <c r="AK250" s="445">
        <f t="shared" si="15"/>
        <v>-12.298387096774194</v>
      </c>
      <c r="AL250" s="462" t="s">
        <v>507</v>
      </c>
      <c r="AN250" s="392" t="s">
        <v>477</v>
      </c>
      <c r="AO250" s="398" t="s">
        <v>478</v>
      </c>
      <c r="AP250" s="394">
        <v>25</v>
      </c>
      <c r="AQ250" s="394">
        <v>66</v>
      </c>
      <c r="AR250" s="397"/>
    </row>
    <row r="251" spans="1:44" ht="15.75" hidden="1" customHeight="1" thickBot="1">
      <c r="A251" s="459" t="s">
        <v>508</v>
      </c>
      <c r="B251" s="447">
        <v>61</v>
      </c>
      <c r="C251" s="448">
        <v>96</v>
      </c>
      <c r="D251" s="447">
        <v>110</v>
      </c>
      <c r="E251" s="449">
        <v>146</v>
      </c>
      <c r="F251" s="447">
        <v>92</v>
      </c>
      <c r="G251" s="449">
        <v>128</v>
      </c>
      <c r="H251" s="447">
        <v>94</v>
      </c>
      <c r="I251" s="449">
        <v>129</v>
      </c>
      <c r="J251" s="447">
        <v>111</v>
      </c>
      <c r="K251" s="449">
        <v>145</v>
      </c>
      <c r="L251" s="447">
        <v>124</v>
      </c>
      <c r="M251" s="449">
        <v>152</v>
      </c>
      <c r="N251" s="447">
        <v>129</v>
      </c>
      <c r="O251" s="449">
        <v>158</v>
      </c>
      <c r="P251" s="447">
        <v>115</v>
      </c>
      <c r="Q251" s="447">
        <v>146</v>
      </c>
      <c r="R251" s="436">
        <v>98</v>
      </c>
      <c r="S251" s="450">
        <v>131</v>
      </c>
      <c r="T251" s="439">
        <v>101</v>
      </c>
      <c r="U251" s="436">
        <v>137</v>
      </c>
      <c r="V251" s="439">
        <v>117</v>
      </c>
      <c r="W251" s="436">
        <v>155</v>
      </c>
      <c r="X251" s="438">
        <v>154</v>
      </c>
      <c r="Y251" s="438">
        <v>192</v>
      </c>
      <c r="Z251" s="436">
        <v>214</v>
      </c>
      <c r="AA251" s="436">
        <v>255</v>
      </c>
      <c r="AB251" s="439">
        <v>209</v>
      </c>
      <c r="AC251" s="436">
        <v>262</v>
      </c>
      <c r="AD251" s="440">
        <v>261</v>
      </c>
      <c r="AE251" s="454">
        <v>317</v>
      </c>
      <c r="AF251" s="460">
        <v>187</v>
      </c>
      <c r="AG251" s="461">
        <v>229</v>
      </c>
      <c r="AH251" s="442">
        <f t="shared" si="12"/>
        <v>-74</v>
      </c>
      <c r="AI251" s="443">
        <f t="shared" si="13"/>
        <v>-88</v>
      </c>
      <c r="AJ251" s="444">
        <f t="shared" si="14"/>
        <v>-28.35249042145594</v>
      </c>
      <c r="AK251" s="445">
        <f t="shared" si="15"/>
        <v>-27.760252365930601</v>
      </c>
      <c r="AL251" s="462" t="s">
        <v>509</v>
      </c>
      <c r="AN251" s="392" t="s">
        <v>479</v>
      </c>
      <c r="AO251" s="398" t="s">
        <v>480</v>
      </c>
      <c r="AP251" s="394">
        <v>166</v>
      </c>
      <c r="AQ251" s="394">
        <v>229</v>
      </c>
      <c r="AR251" s="397"/>
    </row>
    <row r="252" spans="1:44" ht="15.75" hidden="1" customHeight="1" thickBot="1">
      <c r="A252" s="459" t="s">
        <v>510</v>
      </c>
      <c r="B252" s="447">
        <v>35</v>
      </c>
      <c r="C252" s="448">
        <v>55</v>
      </c>
      <c r="D252" s="447">
        <v>37</v>
      </c>
      <c r="E252" s="449">
        <v>60</v>
      </c>
      <c r="F252" s="447">
        <v>32</v>
      </c>
      <c r="G252" s="449">
        <v>59</v>
      </c>
      <c r="H252" s="447">
        <v>33</v>
      </c>
      <c r="I252" s="449">
        <v>55</v>
      </c>
      <c r="J252" s="447">
        <v>30</v>
      </c>
      <c r="K252" s="449">
        <v>50</v>
      </c>
      <c r="L252" s="447">
        <v>28</v>
      </c>
      <c r="M252" s="449">
        <v>49</v>
      </c>
      <c r="N252" s="447">
        <v>31</v>
      </c>
      <c r="O252" s="449">
        <v>52</v>
      </c>
      <c r="P252" s="447">
        <v>41</v>
      </c>
      <c r="Q252" s="447">
        <v>57</v>
      </c>
      <c r="R252" s="436">
        <v>33</v>
      </c>
      <c r="S252" s="450">
        <v>51</v>
      </c>
      <c r="T252" s="439">
        <v>30</v>
      </c>
      <c r="U252" s="436">
        <v>51</v>
      </c>
      <c r="V252" s="439">
        <v>39</v>
      </c>
      <c r="W252" s="436">
        <v>64</v>
      </c>
      <c r="X252" s="438">
        <v>34</v>
      </c>
      <c r="Y252" s="438">
        <v>63</v>
      </c>
      <c r="Z252" s="436">
        <v>52</v>
      </c>
      <c r="AA252" s="436">
        <v>82</v>
      </c>
      <c r="AB252" s="439">
        <v>55</v>
      </c>
      <c r="AC252" s="436">
        <v>87</v>
      </c>
      <c r="AD252" s="440">
        <v>55</v>
      </c>
      <c r="AE252" s="454">
        <v>88</v>
      </c>
      <c r="AF252" s="460">
        <v>67</v>
      </c>
      <c r="AG252" s="461">
        <v>105</v>
      </c>
      <c r="AH252" s="442">
        <f t="shared" si="12"/>
        <v>12</v>
      </c>
      <c r="AI252" s="443">
        <f t="shared" si="13"/>
        <v>17</v>
      </c>
      <c r="AJ252" s="444">
        <f t="shared" si="14"/>
        <v>21.818181818181817</v>
      </c>
      <c r="AK252" s="445">
        <f t="shared" si="15"/>
        <v>19.318181818181817</v>
      </c>
      <c r="AL252" s="462" t="s">
        <v>511</v>
      </c>
      <c r="AN252" s="392" t="s">
        <v>481</v>
      </c>
      <c r="AO252" s="398" t="s">
        <v>482</v>
      </c>
      <c r="AP252" s="394">
        <v>42</v>
      </c>
      <c r="AQ252" s="394">
        <v>97</v>
      </c>
      <c r="AR252" s="397"/>
    </row>
    <row r="253" spans="1:44" ht="15.75" hidden="1" customHeight="1" thickBot="1">
      <c r="A253" s="459" t="s">
        <v>512</v>
      </c>
      <c r="B253" s="447">
        <v>25</v>
      </c>
      <c r="C253" s="448">
        <v>36</v>
      </c>
      <c r="D253" s="447">
        <v>25</v>
      </c>
      <c r="E253" s="449">
        <v>37</v>
      </c>
      <c r="F253" s="447">
        <v>21</v>
      </c>
      <c r="G253" s="449">
        <v>51</v>
      </c>
      <c r="H253" s="447">
        <v>19</v>
      </c>
      <c r="I253" s="449">
        <v>44</v>
      </c>
      <c r="J253" s="447">
        <v>18</v>
      </c>
      <c r="K253" s="449">
        <v>41</v>
      </c>
      <c r="L253" s="447">
        <v>23</v>
      </c>
      <c r="M253" s="449">
        <v>45</v>
      </c>
      <c r="N253" s="447">
        <v>21</v>
      </c>
      <c r="O253" s="449">
        <v>41</v>
      </c>
      <c r="P253" s="447">
        <v>37</v>
      </c>
      <c r="Q253" s="447">
        <v>56</v>
      </c>
      <c r="R253" s="436">
        <v>42</v>
      </c>
      <c r="S253" s="450">
        <v>62</v>
      </c>
      <c r="T253" s="439">
        <v>48</v>
      </c>
      <c r="U253" s="436">
        <v>68</v>
      </c>
      <c r="V253" s="439">
        <v>60</v>
      </c>
      <c r="W253" s="436">
        <v>80</v>
      </c>
      <c r="X253" s="438">
        <v>65</v>
      </c>
      <c r="Y253" s="438">
        <v>86</v>
      </c>
      <c r="Z253" s="436">
        <v>61</v>
      </c>
      <c r="AA253" s="436">
        <v>87</v>
      </c>
      <c r="AB253" s="439">
        <v>59</v>
      </c>
      <c r="AC253" s="436">
        <v>85</v>
      </c>
      <c r="AD253" s="440">
        <v>62</v>
      </c>
      <c r="AE253" s="454">
        <v>91</v>
      </c>
      <c r="AF253" s="460">
        <v>71</v>
      </c>
      <c r="AG253" s="461">
        <v>101</v>
      </c>
      <c r="AH253" s="442">
        <f t="shared" si="12"/>
        <v>9</v>
      </c>
      <c r="AI253" s="443">
        <f t="shared" si="13"/>
        <v>10</v>
      </c>
      <c r="AJ253" s="444">
        <f t="shared" si="14"/>
        <v>14.516129032258064</v>
      </c>
      <c r="AK253" s="445">
        <f t="shared" si="15"/>
        <v>10.989010989010989</v>
      </c>
      <c r="AL253" s="462" t="s">
        <v>513</v>
      </c>
      <c r="AN253" s="392" t="s">
        <v>483</v>
      </c>
      <c r="AO253" s="398" t="s">
        <v>484</v>
      </c>
      <c r="AP253" s="394">
        <v>64</v>
      </c>
      <c r="AQ253" s="394">
        <v>109</v>
      </c>
      <c r="AR253" s="397"/>
    </row>
    <row r="254" spans="1:44" ht="15.75" customHeight="1" thickBot="1">
      <c r="A254" s="459">
        <v>510</v>
      </c>
      <c r="B254" s="447">
        <v>58</v>
      </c>
      <c r="C254" s="448">
        <v>79</v>
      </c>
      <c r="D254" s="447">
        <v>47</v>
      </c>
      <c r="E254" s="449">
        <v>69</v>
      </c>
      <c r="F254" s="447">
        <v>40</v>
      </c>
      <c r="G254" s="449">
        <v>62</v>
      </c>
      <c r="H254" s="447">
        <v>66</v>
      </c>
      <c r="I254" s="449">
        <v>87</v>
      </c>
      <c r="J254" s="447">
        <v>74</v>
      </c>
      <c r="K254" s="449">
        <v>96</v>
      </c>
      <c r="L254" s="447">
        <v>73</v>
      </c>
      <c r="M254" s="449">
        <v>98</v>
      </c>
      <c r="N254" s="447">
        <v>74</v>
      </c>
      <c r="O254" s="449">
        <v>103</v>
      </c>
      <c r="P254" s="447">
        <v>1405</v>
      </c>
      <c r="Q254" s="447">
        <v>2255</v>
      </c>
      <c r="R254" s="436">
        <v>1566</v>
      </c>
      <c r="S254" s="450">
        <v>2412</v>
      </c>
      <c r="T254" s="439">
        <v>1615</v>
      </c>
      <c r="U254" s="436">
        <v>2485</v>
      </c>
      <c r="V254" s="439">
        <v>1686</v>
      </c>
      <c r="W254" s="436">
        <v>2607</v>
      </c>
      <c r="X254" s="438">
        <v>1803</v>
      </c>
      <c r="Y254" s="438">
        <v>2746</v>
      </c>
      <c r="Z254" s="436">
        <v>1878</v>
      </c>
      <c r="AA254" s="436">
        <v>2859</v>
      </c>
      <c r="AB254" s="439">
        <v>1885</v>
      </c>
      <c r="AC254" s="436">
        <v>2906</v>
      </c>
      <c r="AD254" s="440">
        <v>1990</v>
      </c>
      <c r="AE254" s="454">
        <v>3076</v>
      </c>
      <c r="AF254" s="460">
        <v>1997</v>
      </c>
      <c r="AG254" s="461">
        <v>3111</v>
      </c>
      <c r="AH254" s="442">
        <f t="shared" si="12"/>
        <v>7</v>
      </c>
      <c r="AI254" s="443">
        <f t="shared" si="13"/>
        <v>35</v>
      </c>
      <c r="AJ254" s="444">
        <f t="shared" si="14"/>
        <v>0.35175879396984927</v>
      </c>
      <c r="AK254" s="445">
        <f t="shared" si="15"/>
        <v>1.1378413524057218</v>
      </c>
      <c r="AL254" s="462" t="s">
        <v>39</v>
      </c>
      <c r="AN254" s="392">
        <v>510</v>
      </c>
      <c r="AO254" s="398" t="s">
        <v>39</v>
      </c>
      <c r="AP254" s="394">
        <v>1990</v>
      </c>
      <c r="AQ254" s="394">
        <v>3076</v>
      </c>
      <c r="AR254" s="397"/>
    </row>
    <row r="255" spans="1:44" ht="15.75" hidden="1" customHeight="1" thickBot="1">
      <c r="A255" s="459" t="s">
        <v>1114</v>
      </c>
      <c r="B255" s="447"/>
      <c r="C255" s="448"/>
      <c r="D255" s="447"/>
      <c r="E255" s="449"/>
      <c r="F255" s="447"/>
      <c r="G255" s="449"/>
      <c r="H255" s="447"/>
      <c r="I255" s="449"/>
      <c r="J255" s="447"/>
      <c r="K255" s="449"/>
      <c r="L255" s="447"/>
      <c r="M255" s="449"/>
      <c r="N255" s="447"/>
      <c r="O255" s="449"/>
      <c r="P255" s="447"/>
      <c r="Q255" s="447"/>
      <c r="R255" s="436"/>
      <c r="S255" s="450"/>
      <c r="T255" s="439"/>
      <c r="U255" s="436"/>
      <c r="V255" s="439"/>
      <c r="W255" s="436"/>
      <c r="X255" s="438"/>
      <c r="Y255" s="438"/>
      <c r="Z255" s="436"/>
      <c r="AA255" s="436"/>
      <c r="AB255" s="439"/>
      <c r="AC255" s="436"/>
      <c r="AD255" s="440"/>
      <c r="AE255" s="454"/>
      <c r="AF255" s="460">
        <v>50</v>
      </c>
      <c r="AG255" s="461">
        <v>70</v>
      </c>
      <c r="AH255" s="442">
        <f t="shared" si="12"/>
        <v>50</v>
      </c>
      <c r="AI255" s="443">
        <f t="shared" si="13"/>
        <v>70</v>
      </c>
      <c r="AJ255" s="444">
        <f t="shared" si="14"/>
        <v>100</v>
      </c>
      <c r="AK255" s="445">
        <f t="shared" si="15"/>
        <v>100</v>
      </c>
      <c r="AL255" s="462" t="s">
        <v>1113</v>
      </c>
      <c r="AN255" s="392"/>
      <c r="AO255" s="398"/>
      <c r="AP255" s="394"/>
      <c r="AQ255" s="394"/>
      <c r="AR255" s="397"/>
    </row>
    <row r="256" spans="1:44" ht="15.75" hidden="1" customHeight="1" thickBot="1">
      <c r="A256" s="459" t="s">
        <v>514</v>
      </c>
      <c r="B256" s="447">
        <v>1458</v>
      </c>
      <c r="C256" s="448">
        <v>2198</v>
      </c>
      <c r="D256" s="447">
        <v>1367</v>
      </c>
      <c r="E256" s="449">
        <v>2140</v>
      </c>
      <c r="F256" s="447">
        <v>1372</v>
      </c>
      <c r="G256" s="449">
        <v>2152</v>
      </c>
      <c r="H256" s="447">
        <v>1301</v>
      </c>
      <c r="I256" s="449">
        <v>2066</v>
      </c>
      <c r="J256" s="447">
        <v>1296</v>
      </c>
      <c r="K256" s="449">
        <v>2048</v>
      </c>
      <c r="L256" s="447">
        <v>1251</v>
      </c>
      <c r="M256" s="449">
        <v>2042</v>
      </c>
      <c r="N256" s="447">
        <v>1280</v>
      </c>
      <c r="O256" s="449">
        <v>2094</v>
      </c>
      <c r="P256" s="447">
        <v>92</v>
      </c>
      <c r="Q256" s="447">
        <v>174</v>
      </c>
      <c r="R256" s="436">
        <v>100</v>
      </c>
      <c r="S256" s="450">
        <v>179</v>
      </c>
      <c r="T256" s="439">
        <v>91</v>
      </c>
      <c r="U256" s="436">
        <v>173</v>
      </c>
      <c r="V256" s="439">
        <v>87</v>
      </c>
      <c r="W256" s="436">
        <v>167</v>
      </c>
      <c r="X256" s="438">
        <v>67</v>
      </c>
      <c r="Y256" s="438">
        <v>142</v>
      </c>
      <c r="Z256" s="436">
        <v>93</v>
      </c>
      <c r="AA256" s="436">
        <v>174</v>
      </c>
      <c r="AB256" s="439">
        <v>97</v>
      </c>
      <c r="AC256" s="436">
        <v>171</v>
      </c>
      <c r="AD256" s="440">
        <v>97</v>
      </c>
      <c r="AE256" s="454">
        <v>186</v>
      </c>
      <c r="AF256" s="460">
        <v>94</v>
      </c>
      <c r="AG256" s="461">
        <v>183</v>
      </c>
      <c r="AH256" s="442">
        <f t="shared" si="12"/>
        <v>-3</v>
      </c>
      <c r="AI256" s="443">
        <f t="shared" si="13"/>
        <v>-3</v>
      </c>
      <c r="AJ256" s="444">
        <f t="shared" si="14"/>
        <v>-3.0927835051546393</v>
      </c>
      <c r="AK256" s="445">
        <f t="shared" si="15"/>
        <v>-1.6129032258064515</v>
      </c>
      <c r="AL256" s="462" t="s">
        <v>515</v>
      </c>
      <c r="AN256" s="392" t="s">
        <v>514</v>
      </c>
      <c r="AO256" s="398" t="s">
        <v>515</v>
      </c>
      <c r="AP256" s="394">
        <v>97</v>
      </c>
      <c r="AQ256" s="394">
        <v>186</v>
      </c>
      <c r="AR256" s="397"/>
    </row>
    <row r="257" spans="1:44" ht="15.75" hidden="1" customHeight="1" thickBot="1">
      <c r="A257" s="459" t="s">
        <v>516</v>
      </c>
      <c r="B257" s="447">
        <v>140</v>
      </c>
      <c r="C257" s="448">
        <v>224</v>
      </c>
      <c r="D257" s="447">
        <v>111</v>
      </c>
      <c r="E257" s="449">
        <v>200</v>
      </c>
      <c r="F257" s="447">
        <v>97</v>
      </c>
      <c r="G257" s="449">
        <v>182</v>
      </c>
      <c r="H257" s="447">
        <v>86</v>
      </c>
      <c r="I257" s="449">
        <v>163</v>
      </c>
      <c r="J257" s="447">
        <v>84</v>
      </c>
      <c r="K257" s="449">
        <v>157</v>
      </c>
      <c r="L257" s="447">
        <v>71</v>
      </c>
      <c r="M257" s="449">
        <v>142</v>
      </c>
      <c r="N257" s="447">
        <v>70</v>
      </c>
      <c r="O257" s="449">
        <v>144</v>
      </c>
      <c r="P257" s="447">
        <v>68</v>
      </c>
      <c r="Q257" s="447">
        <v>103</v>
      </c>
      <c r="R257" s="436">
        <v>93</v>
      </c>
      <c r="S257" s="450">
        <v>130</v>
      </c>
      <c r="T257" s="439">
        <v>95</v>
      </c>
      <c r="U257" s="436">
        <v>133</v>
      </c>
      <c r="V257" s="439">
        <v>78</v>
      </c>
      <c r="W257" s="436">
        <v>116</v>
      </c>
      <c r="X257" s="438">
        <v>83</v>
      </c>
      <c r="Y257" s="438">
        <v>123</v>
      </c>
      <c r="Z257" s="436">
        <v>97</v>
      </c>
      <c r="AA257" s="436">
        <v>139</v>
      </c>
      <c r="AB257" s="439">
        <v>88</v>
      </c>
      <c r="AC257" s="436">
        <v>132</v>
      </c>
      <c r="AD257" s="440">
        <v>98</v>
      </c>
      <c r="AE257" s="454">
        <v>149</v>
      </c>
      <c r="AF257" s="460">
        <v>100</v>
      </c>
      <c r="AG257" s="461">
        <v>149</v>
      </c>
      <c r="AH257" s="442">
        <f t="shared" si="12"/>
        <v>2</v>
      </c>
      <c r="AI257" s="443">
        <f t="shared" si="13"/>
        <v>0</v>
      </c>
      <c r="AJ257" s="444">
        <f t="shared" si="14"/>
        <v>2.0408163265306123</v>
      </c>
      <c r="AK257" s="445">
        <f t="shared" si="15"/>
        <v>0</v>
      </c>
      <c r="AL257" s="462" t="s">
        <v>517</v>
      </c>
      <c r="AN257" s="392" t="s">
        <v>516</v>
      </c>
      <c r="AO257" s="398" t="s">
        <v>517</v>
      </c>
      <c r="AP257" s="394">
        <v>98</v>
      </c>
      <c r="AQ257" s="394">
        <v>149</v>
      </c>
      <c r="AR257" s="397"/>
    </row>
    <row r="258" spans="1:44" ht="15.75" hidden="1" customHeight="1" thickBot="1">
      <c r="A258" s="459" t="s">
        <v>518</v>
      </c>
      <c r="B258" s="447">
        <v>24</v>
      </c>
      <c r="C258" s="448">
        <v>35</v>
      </c>
      <c r="D258" s="447">
        <v>35</v>
      </c>
      <c r="E258" s="449">
        <v>54</v>
      </c>
      <c r="F258" s="447">
        <v>29</v>
      </c>
      <c r="G258" s="449">
        <v>48</v>
      </c>
      <c r="H258" s="447">
        <v>31</v>
      </c>
      <c r="I258" s="449">
        <v>51</v>
      </c>
      <c r="J258" s="447">
        <v>60</v>
      </c>
      <c r="K258" s="449">
        <v>80</v>
      </c>
      <c r="L258" s="447">
        <v>49</v>
      </c>
      <c r="M258" s="449">
        <v>70</v>
      </c>
      <c r="N258" s="447">
        <v>47</v>
      </c>
      <c r="O258" s="449">
        <v>67</v>
      </c>
      <c r="P258" s="447">
        <v>35</v>
      </c>
      <c r="Q258" s="447">
        <v>64</v>
      </c>
      <c r="R258" s="436">
        <v>52</v>
      </c>
      <c r="S258" s="450">
        <v>75</v>
      </c>
      <c r="T258" s="439">
        <v>54</v>
      </c>
      <c r="U258" s="436">
        <v>80</v>
      </c>
      <c r="V258" s="439">
        <v>64</v>
      </c>
      <c r="W258" s="436">
        <v>93</v>
      </c>
      <c r="X258" s="438">
        <v>77</v>
      </c>
      <c r="Y258" s="438">
        <v>104</v>
      </c>
      <c r="Z258" s="436">
        <v>69</v>
      </c>
      <c r="AA258" s="436">
        <v>97</v>
      </c>
      <c r="AB258" s="439">
        <v>69</v>
      </c>
      <c r="AC258" s="436">
        <v>96</v>
      </c>
      <c r="AD258" s="440">
        <v>69</v>
      </c>
      <c r="AE258" s="454">
        <v>100</v>
      </c>
      <c r="AF258" s="460">
        <v>77</v>
      </c>
      <c r="AG258" s="461">
        <v>111</v>
      </c>
      <c r="AH258" s="442">
        <f t="shared" si="12"/>
        <v>8</v>
      </c>
      <c r="AI258" s="443">
        <f t="shared" si="13"/>
        <v>11</v>
      </c>
      <c r="AJ258" s="444">
        <f t="shared" si="14"/>
        <v>11.594202898550725</v>
      </c>
      <c r="AK258" s="445">
        <f t="shared" si="15"/>
        <v>11</v>
      </c>
      <c r="AL258" s="462" t="s">
        <v>519</v>
      </c>
      <c r="AN258" s="392" t="s">
        <v>518</v>
      </c>
      <c r="AO258" s="398" t="s">
        <v>519</v>
      </c>
      <c r="AP258" s="394">
        <v>69</v>
      </c>
      <c r="AQ258" s="394">
        <v>100</v>
      </c>
      <c r="AR258" s="397"/>
    </row>
    <row r="259" spans="1:44" ht="15.75" hidden="1" customHeight="1" thickBot="1">
      <c r="A259" s="459" t="s">
        <v>520</v>
      </c>
      <c r="B259" s="447">
        <v>39</v>
      </c>
      <c r="C259" s="448">
        <v>60</v>
      </c>
      <c r="D259" s="447">
        <v>14</v>
      </c>
      <c r="E259" s="449">
        <v>28</v>
      </c>
      <c r="F259" s="447">
        <v>59</v>
      </c>
      <c r="G259" s="449">
        <v>89</v>
      </c>
      <c r="H259" s="447">
        <v>56</v>
      </c>
      <c r="I259" s="449">
        <v>82</v>
      </c>
      <c r="J259" s="447">
        <v>53</v>
      </c>
      <c r="K259" s="449">
        <v>77</v>
      </c>
      <c r="L259" s="447">
        <v>35</v>
      </c>
      <c r="M259" s="449">
        <v>66</v>
      </c>
      <c r="N259" s="447">
        <v>19</v>
      </c>
      <c r="O259" s="449">
        <v>52</v>
      </c>
      <c r="P259" s="447">
        <v>83</v>
      </c>
      <c r="Q259" s="447">
        <v>115</v>
      </c>
      <c r="R259" s="436">
        <v>89</v>
      </c>
      <c r="S259" s="450">
        <v>124</v>
      </c>
      <c r="T259" s="439">
        <v>87</v>
      </c>
      <c r="U259" s="436">
        <v>120</v>
      </c>
      <c r="V259" s="439">
        <v>104</v>
      </c>
      <c r="W259" s="436">
        <v>135</v>
      </c>
      <c r="X259" s="438">
        <v>106</v>
      </c>
      <c r="Y259" s="438">
        <v>136</v>
      </c>
      <c r="Z259" s="436">
        <v>75</v>
      </c>
      <c r="AA259" s="436">
        <v>112</v>
      </c>
      <c r="AB259" s="439">
        <v>75</v>
      </c>
      <c r="AC259" s="436">
        <v>114</v>
      </c>
      <c r="AD259" s="440">
        <v>86</v>
      </c>
      <c r="AE259" s="454">
        <v>124</v>
      </c>
      <c r="AF259" s="460">
        <v>82</v>
      </c>
      <c r="AG259" s="461">
        <v>121</v>
      </c>
      <c r="AH259" s="442">
        <f t="shared" si="12"/>
        <v>-4</v>
      </c>
      <c r="AI259" s="443">
        <f t="shared" si="13"/>
        <v>-3</v>
      </c>
      <c r="AJ259" s="444">
        <f t="shared" si="14"/>
        <v>-4.6511627906976747</v>
      </c>
      <c r="AK259" s="445">
        <f t="shared" si="15"/>
        <v>-2.4193548387096775</v>
      </c>
      <c r="AL259" s="462" t="s">
        <v>521</v>
      </c>
      <c r="AN259" s="392" t="s">
        <v>520</v>
      </c>
      <c r="AO259" s="398" t="s">
        <v>521</v>
      </c>
      <c r="AP259" s="394">
        <v>86</v>
      </c>
      <c r="AQ259" s="394">
        <v>124</v>
      </c>
      <c r="AR259" s="397"/>
    </row>
    <row r="260" spans="1:44" ht="15.75" hidden="1" customHeight="1" thickBot="1">
      <c r="A260" s="459" t="s">
        <v>522</v>
      </c>
      <c r="B260" s="447">
        <v>88</v>
      </c>
      <c r="C260" s="448">
        <v>113</v>
      </c>
      <c r="D260" s="447">
        <v>90</v>
      </c>
      <c r="E260" s="449">
        <v>124</v>
      </c>
      <c r="F260" s="447">
        <v>99</v>
      </c>
      <c r="G260" s="449">
        <v>131</v>
      </c>
      <c r="H260" s="447">
        <v>100</v>
      </c>
      <c r="I260" s="449">
        <v>139</v>
      </c>
      <c r="J260" s="447">
        <v>74</v>
      </c>
      <c r="K260" s="449">
        <v>110</v>
      </c>
      <c r="L260" s="447">
        <v>73</v>
      </c>
      <c r="M260" s="449">
        <v>107</v>
      </c>
      <c r="N260" s="447">
        <v>74</v>
      </c>
      <c r="O260" s="449">
        <v>111</v>
      </c>
      <c r="P260" s="447">
        <v>123</v>
      </c>
      <c r="Q260" s="447">
        <v>218</v>
      </c>
      <c r="R260" s="436">
        <v>143</v>
      </c>
      <c r="S260" s="450">
        <v>242</v>
      </c>
      <c r="T260" s="439">
        <v>169</v>
      </c>
      <c r="U260" s="436">
        <v>262</v>
      </c>
      <c r="V260" s="439">
        <v>178</v>
      </c>
      <c r="W260" s="436">
        <v>278</v>
      </c>
      <c r="X260" s="438">
        <v>185</v>
      </c>
      <c r="Y260" s="438">
        <v>288</v>
      </c>
      <c r="Z260" s="436">
        <v>190</v>
      </c>
      <c r="AA260" s="436">
        <v>293</v>
      </c>
      <c r="AB260" s="439">
        <v>206</v>
      </c>
      <c r="AC260" s="436">
        <v>309</v>
      </c>
      <c r="AD260" s="440">
        <v>213</v>
      </c>
      <c r="AE260" s="454">
        <v>321</v>
      </c>
      <c r="AF260" s="460">
        <v>225</v>
      </c>
      <c r="AG260" s="461">
        <v>349</v>
      </c>
      <c r="AH260" s="442">
        <f t="shared" si="12"/>
        <v>12</v>
      </c>
      <c r="AI260" s="443">
        <f t="shared" si="13"/>
        <v>28</v>
      </c>
      <c r="AJ260" s="444">
        <f t="shared" si="14"/>
        <v>5.6338028169014081</v>
      </c>
      <c r="AK260" s="445">
        <f t="shared" si="15"/>
        <v>8.722741433021806</v>
      </c>
      <c r="AL260" s="462" t="s">
        <v>523</v>
      </c>
      <c r="AN260" s="392" t="s">
        <v>522</v>
      </c>
      <c r="AO260" s="398" t="s">
        <v>523</v>
      </c>
      <c r="AP260" s="394">
        <v>213</v>
      </c>
      <c r="AQ260" s="394">
        <v>321</v>
      </c>
      <c r="AR260" s="397"/>
    </row>
    <row r="261" spans="1:44" ht="15.75" hidden="1" customHeight="1" thickBot="1">
      <c r="A261" s="459" t="s">
        <v>524</v>
      </c>
      <c r="B261" s="447">
        <v>190</v>
      </c>
      <c r="C261" s="448">
        <v>286</v>
      </c>
      <c r="D261" s="447">
        <v>176</v>
      </c>
      <c r="E261" s="449">
        <v>277</v>
      </c>
      <c r="F261" s="447">
        <v>141</v>
      </c>
      <c r="G261" s="449">
        <v>249</v>
      </c>
      <c r="H261" s="447">
        <v>149</v>
      </c>
      <c r="I261" s="449">
        <v>255</v>
      </c>
      <c r="J261" s="447">
        <v>149</v>
      </c>
      <c r="K261" s="449">
        <v>243</v>
      </c>
      <c r="L261" s="447">
        <v>141</v>
      </c>
      <c r="M261" s="449">
        <v>245</v>
      </c>
      <c r="N261" s="447">
        <v>141</v>
      </c>
      <c r="O261" s="449">
        <v>246</v>
      </c>
      <c r="P261" s="447">
        <v>49</v>
      </c>
      <c r="Q261" s="447">
        <v>111</v>
      </c>
      <c r="R261" s="436">
        <v>47</v>
      </c>
      <c r="S261" s="450">
        <v>108</v>
      </c>
      <c r="T261" s="439">
        <v>49</v>
      </c>
      <c r="U261" s="436">
        <v>103</v>
      </c>
      <c r="V261" s="439">
        <v>47</v>
      </c>
      <c r="W261" s="436">
        <v>103</v>
      </c>
      <c r="X261" s="438">
        <v>46</v>
      </c>
      <c r="Y261" s="438">
        <v>91</v>
      </c>
      <c r="Z261" s="436">
        <v>51</v>
      </c>
      <c r="AA261" s="436">
        <v>86</v>
      </c>
      <c r="AB261" s="439">
        <v>40</v>
      </c>
      <c r="AC261" s="436">
        <v>70</v>
      </c>
      <c r="AD261" s="440">
        <v>42</v>
      </c>
      <c r="AE261" s="454">
        <v>64</v>
      </c>
      <c r="AF261" s="460">
        <v>41</v>
      </c>
      <c r="AG261" s="461">
        <v>61</v>
      </c>
      <c r="AH261" s="442">
        <f t="shared" si="12"/>
        <v>-1</v>
      </c>
      <c r="AI261" s="443">
        <f t="shared" si="13"/>
        <v>-3</v>
      </c>
      <c r="AJ261" s="444">
        <f t="shared" si="14"/>
        <v>-2.3809523809523809</v>
      </c>
      <c r="AK261" s="445">
        <f t="shared" si="15"/>
        <v>-4.6875</v>
      </c>
      <c r="AL261" s="462" t="s">
        <v>525</v>
      </c>
      <c r="AN261" s="392" t="s">
        <v>524</v>
      </c>
      <c r="AO261" s="398" t="s">
        <v>525</v>
      </c>
      <c r="AP261" s="394">
        <v>42</v>
      </c>
      <c r="AQ261" s="394">
        <v>64</v>
      </c>
      <c r="AR261" s="397"/>
    </row>
    <row r="262" spans="1:44" ht="15.75" hidden="1" customHeight="1" thickBot="1">
      <c r="A262" s="459" t="s">
        <v>526</v>
      </c>
      <c r="B262" s="447">
        <v>82</v>
      </c>
      <c r="C262" s="448">
        <v>110</v>
      </c>
      <c r="D262" s="447">
        <v>73</v>
      </c>
      <c r="E262" s="449">
        <v>103</v>
      </c>
      <c r="F262" s="447">
        <v>64</v>
      </c>
      <c r="G262" s="449">
        <v>103</v>
      </c>
      <c r="H262" s="447">
        <v>63</v>
      </c>
      <c r="I262" s="449">
        <v>101</v>
      </c>
      <c r="J262" s="447">
        <v>62</v>
      </c>
      <c r="K262" s="449">
        <v>96</v>
      </c>
      <c r="L262" s="447">
        <v>57</v>
      </c>
      <c r="M262" s="449">
        <v>89</v>
      </c>
      <c r="N262" s="447">
        <v>56</v>
      </c>
      <c r="O262" s="449">
        <v>92</v>
      </c>
      <c r="P262" s="447">
        <v>116</v>
      </c>
      <c r="Q262" s="447">
        <v>157</v>
      </c>
      <c r="R262" s="436">
        <v>129</v>
      </c>
      <c r="S262" s="450">
        <v>172</v>
      </c>
      <c r="T262" s="439">
        <v>136</v>
      </c>
      <c r="U262" s="436">
        <v>188</v>
      </c>
      <c r="V262" s="439">
        <v>135</v>
      </c>
      <c r="W262" s="436">
        <v>195</v>
      </c>
      <c r="X262" s="438">
        <v>161</v>
      </c>
      <c r="Y262" s="438">
        <v>226</v>
      </c>
      <c r="Z262" s="436">
        <v>171</v>
      </c>
      <c r="AA262" s="436">
        <v>243</v>
      </c>
      <c r="AB262" s="439">
        <v>154</v>
      </c>
      <c r="AC262" s="436">
        <v>235</v>
      </c>
      <c r="AD262" s="440">
        <v>193</v>
      </c>
      <c r="AE262" s="454">
        <v>280</v>
      </c>
      <c r="AF262" s="460">
        <v>193</v>
      </c>
      <c r="AG262" s="461">
        <v>287</v>
      </c>
      <c r="AH262" s="442">
        <f t="shared" si="12"/>
        <v>0</v>
      </c>
      <c r="AI262" s="443">
        <f t="shared" si="13"/>
        <v>7</v>
      </c>
      <c r="AJ262" s="444">
        <f t="shared" si="14"/>
        <v>0</v>
      </c>
      <c r="AK262" s="445">
        <f t="shared" si="15"/>
        <v>2.5</v>
      </c>
      <c r="AL262" s="462" t="s">
        <v>527</v>
      </c>
      <c r="AN262" s="392" t="s">
        <v>526</v>
      </c>
      <c r="AO262" s="398" t="s">
        <v>527</v>
      </c>
      <c r="AP262" s="394">
        <v>193</v>
      </c>
      <c r="AQ262" s="394">
        <v>280</v>
      </c>
      <c r="AR262" s="397"/>
    </row>
    <row r="263" spans="1:44" ht="15.75" hidden="1" customHeight="1" thickBot="1">
      <c r="A263" s="459" t="s">
        <v>528</v>
      </c>
      <c r="B263" s="447">
        <v>116</v>
      </c>
      <c r="C263" s="448">
        <v>156</v>
      </c>
      <c r="D263" s="447">
        <v>106</v>
      </c>
      <c r="E263" s="449">
        <v>150</v>
      </c>
      <c r="F263" s="447">
        <v>98</v>
      </c>
      <c r="G263" s="449">
        <v>136</v>
      </c>
      <c r="H263" s="447">
        <v>79</v>
      </c>
      <c r="I263" s="449">
        <v>117</v>
      </c>
      <c r="J263" s="447">
        <v>76</v>
      </c>
      <c r="K263" s="449">
        <v>112</v>
      </c>
      <c r="L263" s="447">
        <v>85</v>
      </c>
      <c r="M263" s="449">
        <v>122</v>
      </c>
      <c r="N263" s="447">
        <v>70</v>
      </c>
      <c r="O263" s="449">
        <v>106</v>
      </c>
      <c r="P263" s="447">
        <v>82</v>
      </c>
      <c r="Q263" s="447">
        <v>137</v>
      </c>
      <c r="R263" s="436">
        <v>83</v>
      </c>
      <c r="S263" s="450">
        <v>142</v>
      </c>
      <c r="T263" s="439">
        <v>95</v>
      </c>
      <c r="U263" s="436">
        <v>161</v>
      </c>
      <c r="V263" s="439">
        <v>101</v>
      </c>
      <c r="W263" s="436">
        <v>167</v>
      </c>
      <c r="X263" s="438">
        <v>119</v>
      </c>
      <c r="Y263" s="438">
        <v>197</v>
      </c>
      <c r="Z263" s="436">
        <v>143</v>
      </c>
      <c r="AA263" s="436">
        <v>228</v>
      </c>
      <c r="AB263" s="439">
        <v>146</v>
      </c>
      <c r="AC263" s="436">
        <v>240</v>
      </c>
      <c r="AD263" s="440">
        <v>148</v>
      </c>
      <c r="AE263" s="454">
        <v>249</v>
      </c>
      <c r="AF263" s="460">
        <v>148</v>
      </c>
      <c r="AG263" s="461">
        <v>253</v>
      </c>
      <c r="AH263" s="442">
        <f t="shared" ref="AH263:AH326" si="16">AF263-AD263</f>
        <v>0</v>
      </c>
      <c r="AI263" s="443">
        <f t="shared" ref="AI263:AI326" si="17">AG263-AE263</f>
        <v>4</v>
      </c>
      <c r="AJ263" s="444">
        <f t="shared" ref="AJ263:AJ326" si="18">IF(AD263=0,100,100*AH263/AD263)</f>
        <v>0</v>
      </c>
      <c r="AK263" s="445">
        <f t="shared" si="15"/>
        <v>1.606425702811245</v>
      </c>
      <c r="AL263" s="462" t="s">
        <v>529</v>
      </c>
      <c r="AN263" s="392" t="s">
        <v>528</v>
      </c>
      <c r="AO263" s="398" t="s">
        <v>529</v>
      </c>
      <c r="AP263" s="394">
        <v>148</v>
      </c>
      <c r="AQ263" s="394">
        <v>249</v>
      </c>
      <c r="AR263" s="397"/>
    </row>
    <row r="264" spans="1:44" ht="15.75" hidden="1" customHeight="1" thickBot="1">
      <c r="A264" s="459" t="s">
        <v>530</v>
      </c>
      <c r="B264" s="447">
        <v>76</v>
      </c>
      <c r="C264" s="448">
        <v>120</v>
      </c>
      <c r="D264" s="447">
        <v>67</v>
      </c>
      <c r="E264" s="449">
        <v>116</v>
      </c>
      <c r="F264" s="447">
        <v>66</v>
      </c>
      <c r="G264" s="449">
        <v>115</v>
      </c>
      <c r="H264" s="447">
        <v>71</v>
      </c>
      <c r="I264" s="449">
        <v>124</v>
      </c>
      <c r="J264" s="447">
        <v>70</v>
      </c>
      <c r="K264" s="449">
        <v>129</v>
      </c>
      <c r="L264" s="447">
        <v>70</v>
      </c>
      <c r="M264" s="449">
        <v>126</v>
      </c>
      <c r="N264" s="447">
        <v>78</v>
      </c>
      <c r="O264" s="449">
        <v>127</v>
      </c>
      <c r="P264" s="447">
        <v>36</v>
      </c>
      <c r="Q264" s="447">
        <v>81</v>
      </c>
      <c r="R264" s="436">
        <v>41</v>
      </c>
      <c r="S264" s="450">
        <v>83</v>
      </c>
      <c r="T264" s="439">
        <v>32</v>
      </c>
      <c r="U264" s="436">
        <v>74</v>
      </c>
      <c r="V264" s="439">
        <v>30</v>
      </c>
      <c r="W264" s="436">
        <v>74</v>
      </c>
      <c r="X264" s="438">
        <v>32</v>
      </c>
      <c r="Y264" s="438">
        <v>78</v>
      </c>
      <c r="Z264" s="436">
        <v>39</v>
      </c>
      <c r="AA264" s="436">
        <v>85</v>
      </c>
      <c r="AB264" s="439">
        <v>47</v>
      </c>
      <c r="AC264" s="436">
        <v>92</v>
      </c>
      <c r="AD264" s="440">
        <v>37</v>
      </c>
      <c r="AE264" s="454">
        <v>78</v>
      </c>
      <c r="AF264" s="460">
        <v>35</v>
      </c>
      <c r="AG264" s="461">
        <v>77</v>
      </c>
      <c r="AH264" s="442">
        <f t="shared" si="16"/>
        <v>-2</v>
      </c>
      <c r="AI264" s="443">
        <f t="shared" si="17"/>
        <v>-1</v>
      </c>
      <c r="AJ264" s="444">
        <f t="shared" si="18"/>
        <v>-5.4054054054054053</v>
      </c>
      <c r="AK264" s="445">
        <f t="shared" ref="AK264:AK327" si="19">IF(AE264=0,100,100*AI264/AE264)</f>
        <v>-1.2820512820512822</v>
      </c>
      <c r="AL264" s="462" t="s">
        <v>531</v>
      </c>
      <c r="AN264" s="392" t="s">
        <v>530</v>
      </c>
      <c r="AO264" s="398" t="s">
        <v>531</v>
      </c>
      <c r="AP264" s="394">
        <v>37</v>
      </c>
      <c r="AQ264" s="394">
        <v>78</v>
      </c>
      <c r="AR264" s="397"/>
    </row>
    <row r="265" spans="1:44" ht="15.75" hidden="1" customHeight="1" thickBot="1">
      <c r="A265" s="459" t="s">
        <v>532</v>
      </c>
      <c r="B265" s="447">
        <v>44</v>
      </c>
      <c r="C265" s="448">
        <v>74</v>
      </c>
      <c r="D265" s="447">
        <v>37</v>
      </c>
      <c r="E265" s="449">
        <v>72</v>
      </c>
      <c r="F265" s="447">
        <v>40</v>
      </c>
      <c r="G265" s="449">
        <v>74</v>
      </c>
      <c r="H265" s="447">
        <v>49</v>
      </c>
      <c r="I265" s="449">
        <v>81</v>
      </c>
      <c r="J265" s="447">
        <v>45</v>
      </c>
      <c r="K265" s="449">
        <v>81</v>
      </c>
      <c r="L265" s="447">
        <v>38</v>
      </c>
      <c r="M265" s="449">
        <v>77</v>
      </c>
      <c r="N265" s="447">
        <v>42</v>
      </c>
      <c r="O265" s="449">
        <v>81</v>
      </c>
      <c r="P265" s="447">
        <v>71</v>
      </c>
      <c r="Q265" s="447">
        <v>106</v>
      </c>
      <c r="R265" s="436">
        <v>74</v>
      </c>
      <c r="S265" s="450">
        <v>108</v>
      </c>
      <c r="T265" s="439">
        <v>76</v>
      </c>
      <c r="U265" s="436">
        <v>116</v>
      </c>
      <c r="V265" s="439">
        <v>77</v>
      </c>
      <c r="W265" s="436">
        <v>120</v>
      </c>
      <c r="X265" s="438">
        <v>81</v>
      </c>
      <c r="Y265" s="438">
        <v>124</v>
      </c>
      <c r="Z265" s="436">
        <v>90</v>
      </c>
      <c r="AA265" s="436">
        <v>129</v>
      </c>
      <c r="AB265" s="439">
        <v>110</v>
      </c>
      <c r="AC265" s="436">
        <v>153</v>
      </c>
      <c r="AD265" s="440">
        <v>120</v>
      </c>
      <c r="AE265" s="454">
        <v>170</v>
      </c>
      <c r="AF265" s="460">
        <v>116</v>
      </c>
      <c r="AG265" s="461">
        <v>170</v>
      </c>
      <c r="AH265" s="442">
        <f t="shared" si="16"/>
        <v>-4</v>
      </c>
      <c r="AI265" s="443">
        <f t="shared" si="17"/>
        <v>0</v>
      </c>
      <c r="AJ265" s="444">
        <f t="shared" si="18"/>
        <v>-3.3333333333333335</v>
      </c>
      <c r="AK265" s="445">
        <f t="shared" si="19"/>
        <v>0</v>
      </c>
      <c r="AL265" s="462" t="s">
        <v>533</v>
      </c>
      <c r="AN265" s="392" t="s">
        <v>532</v>
      </c>
      <c r="AO265" s="398" t="s">
        <v>533</v>
      </c>
      <c r="AP265" s="394">
        <v>120</v>
      </c>
      <c r="AQ265" s="394">
        <v>170</v>
      </c>
      <c r="AR265" s="397"/>
    </row>
    <row r="266" spans="1:44" ht="15.75" hidden="1" customHeight="1" thickBot="1">
      <c r="A266" s="459" t="s">
        <v>534</v>
      </c>
      <c r="B266" s="447">
        <v>92</v>
      </c>
      <c r="C266" s="448">
        <v>119</v>
      </c>
      <c r="D266" s="447">
        <v>78</v>
      </c>
      <c r="E266" s="449">
        <v>106</v>
      </c>
      <c r="F266" s="447">
        <v>75</v>
      </c>
      <c r="G266" s="449">
        <v>102</v>
      </c>
      <c r="H266" s="447">
        <v>75</v>
      </c>
      <c r="I266" s="449">
        <v>110</v>
      </c>
      <c r="J266" s="447">
        <v>70</v>
      </c>
      <c r="K266" s="449">
        <v>97</v>
      </c>
      <c r="L266" s="447">
        <v>64</v>
      </c>
      <c r="M266" s="449">
        <v>96</v>
      </c>
      <c r="N266" s="447">
        <v>69</v>
      </c>
      <c r="O266" s="449">
        <v>102</v>
      </c>
      <c r="P266" s="447">
        <v>42</v>
      </c>
      <c r="Q266" s="447">
        <v>62</v>
      </c>
      <c r="R266" s="436">
        <v>57</v>
      </c>
      <c r="S266" s="450">
        <v>82</v>
      </c>
      <c r="T266" s="439">
        <v>52</v>
      </c>
      <c r="U266" s="436">
        <v>75</v>
      </c>
      <c r="V266" s="439">
        <v>63</v>
      </c>
      <c r="W266" s="436">
        <v>87</v>
      </c>
      <c r="X266" s="438">
        <v>68</v>
      </c>
      <c r="Y266" s="438">
        <v>93</v>
      </c>
      <c r="Z266" s="436">
        <v>63</v>
      </c>
      <c r="AA266" s="436">
        <v>89</v>
      </c>
      <c r="AB266" s="439">
        <v>74</v>
      </c>
      <c r="AC266" s="436">
        <v>99</v>
      </c>
      <c r="AD266" s="440">
        <v>75</v>
      </c>
      <c r="AE266" s="454">
        <v>101</v>
      </c>
      <c r="AF266" s="460">
        <v>67</v>
      </c>
      <c r="AG266" s="461">
        <v>92</v>
      </c>
      <c r="AH266" s="442">
        <f t="shared" si="16"/>
        <v>-8</v>
      </c>
      <c r="AI266" s="443">
        <f t="shared" si="17"/>
        <v>-9</v>
      </c>
      <c r="AJ266" s="444">
        <f t="shared" si="18"/>
        <v>-10.666666666666666</v>
      </c>
      <c r="AK266" s="445">
        <f t="shared" si="19"/>
        <v>-8.9108910891089117</v>
      </c>
      <c r="AL266" s="462" t="s">
        <v>535</v>
      </c>
      <c r="AN266" s="392" t="s">
        <v>534</v>
      </c>
      <c r="AO266" s="398" t="s">
        <v>535</v>
      </c>
      <c r="AP266" s="394">
        <v>75</v>
      </c>
      <c r="AQ266" s="394">
        <v>101</v>
      </c>
      <c r="AR266" s="397"/>
    </row>
    <row r="267" spans="1:44" ht="15.75" hidden="1" customHeight="1" thickBot="1">
      <c r="A267" s="459" t="s">
        <v>536</v>
      </c>
      <c r="B267" s="447">
        <v>38</v>
      </c>
      <c r="C267" s="448">
        <v>54</v>
      </c>
      <c r="D267" s="447">
        <v>40</v>
      </c>
      <c r="E267" s="449">
        <v>54</v>
      </c>
      <c r="F267" s="447">
        <v>44</v>
      </c>
      <c r="G267" s="449">
        <v>58</v>
      </c>
      <c r="H267" s="447">
        <v>37</v>
      </c>
      <c r="I267" s="449">
        <v>52</v>
      </c>
      <c r="J267" s="447">
        <v>47</v>
      </c>
      <c r="K267" s="449">
        <v>63</v>
      </c>
      <c r="L267" s="447">
        <v>53</v>
      </c>
      <c r="M267" s="449">
        <v>69</v>
      </c>
      <c r="N267" s="447">
        <v>52</v>
      </c>
      <c r="O267" s="449">
        <v>66</v>
      </c>
      <c r="P267" s="447">
        <v>29</v>
      </c>
      <c r="Q267" s="447">
        <v>42</v>
      </c>
      <c r="R267" s="436">
        <v>35</v>
      </c>
      <c r="S267" s="450">
        <v>45</v>
      </c>
      <c r="T267" s="439">
        <v>32</v>
      </c>
      <c r="U267" s="436">
        <v>40</v>
      </c>
      <c r="V267" s="439">
        <v>33</v>
      </c>
      <c r="W267" s="436">
        <v>41</v>
      </c>
      <c r="X267" s="438">
        <v>38</v>
      </c>
      <c r="Y267" s="438">
        <v>47</v>
      </c>
      <c r="Z267" s="436">
        <v>31</v>
      </c>
      <c r="AA267" s="436">
        <v>42</v>
      </c>
      <c r="AB267" s="439">
        <v>26</v>
      </c>
      <c r="AC267" s="436">
        <v>38</v>
      </c>
      <c r="AD267" s="440">
        <v>37</v>
      </c>
      <c r="AE267" s="454">
        <v>50</v>
      </c>
      <c r="AF267" s="460">
        <v>31</v>
      </c>
      <c r="AG267" s="461">
        <v>45</v>
      </c>
      <c r="AH267" s="442">
        <f t="shared" si="16"/>
        <v>-6</v>
      </c>
      <c r="AI267" s="443">
        <f t="shared" si="17"/>
        <v>-5</v>
      </c>
      <c r="AJ267" s="444">
        <f t="shared" si="18"/>
        <v>-16.216216216216218</v>
      </c>
      <c r="AK267" s="445">
        <f t="shared" si="19"/>
        <v>-10</v>
      </c>
      <c r="AL267" s="465" t="s">
        <v>1097</v>
      </c>
      <c r="AN267" s="392" t="s">
        <v>536</v>
      </c>
      <c r="AO267" s="398" t="s">
        <v>1097</v>
      </c>
      <c r="AP267" s="394">
        <v>37</v>
      </c>
      <c r="AQ267" s="394">
        <v>50</v>
      </c>
      <c r="AR267" s="397"/>
    </row>
    <row r="268" spans="1:44" ht="15.75" hidden="1" customHeight="1" thickBot="1">
      <c r="A268" s="459" t="s">
        <v>537</v>
      </c>
      <c r="B268" s="447">
        <v>34</v>
      </c>
      <c r="C268" s="448">
        <v>43</v>
      </c>
      <c r="D268" s="447">
        <v>14</v>
      </c>
      <c r="E268" s="449">
        <v>20</v>
      </c>
      <c r="F268" s="447">
        <v>14</v>
      </c>
      <c r="G268" s="449">
        <v>19</v>
      </c>
      <c r="H268" s="447">
        <v>17</v>
      </c>
      <c r="I268" s="449">
        <v>23</v>
      </c>
      <c r="J268" s="447">
        <v>17</v>
      </c>
      <c r="K268" s="449">
        <v>25</v>
      </c>
      <c r="L268" s="447">
        <v>21</v>
      </c>
      <c r="M268" s="449">
        <v>30</v>
      </c>
      <c r="N268" s="447">
        <v>20</v>
      </c>
      <c r="O268" s="449">
        <v>31</v>
      </c>
      <c r="P268" s="447">
        <v>34</v>
      </c>
      <c r="Q268" s="447">
        <v>56</v>
      </c>
      <c r="R268" s="436">
        <v>31</v>
      </c>
      <c r="S268" s="450">
        <v>56</v>
      </c>
      <c r="T268" s="439">
        <v>40</v>
      </c>
      <c r="U268" s="436">
        <v>66</v>
      </c>
      <c r="V268" s="439">
        <v>39</v>
      </c>
      <c r="W268" s="436">
        <v>65</v>
      </c>
      <c r="X268" s="438">
        <v>57</v>
      </c>
      <c r="Y268" s="438">
        <v>85</v>
      </c>
      <c r="Z268" s="436">
        <v>54</v>
      </c>
      <c r="AA268" s="436">
        <v>83</v>
      </c>
      <c r="AB268" s="439">
        <v>51</v>
      </c>
      <c r="AC268" s="436">
        <v>80</v>
      </c>
      <c r="AD268" s="440">
        <v>56</v>
      </c>
      <c r="AE268" s="454">
        <v>83</v>
      </c>
      <c r="AF268" s="460">
        <v>67</v>
      </c>
      <c r="AG268" s="461">
        <v>96</v>
      </c>
      <c r="AH268" s="442">
        <f t="shared" si="16"/>
        <v>11</v>
      </c>
      <c r="AI268" s="443">
        <f t="shared" si="17"/>
        <v>13</v>
      </c>
      <c r="AJ268" s="444">
        <f t="shared" si="18"/>
        <v>19.642857142857142</v>
      </c>
      <c r="AK268" s="445">
        <f t="shared" si="19"/>
        <v>15.662650602409638</v>
      </c>
      <c r="AL268" s="462" t="s">
        <v>538</v>
      </c>
      <c r="AN268" s="392" t="s">
        <v>537</v>
      </c>
      <c r="AO268" s="398" t="s">
        <v>538</v>
      </c>
      <c r="AP268" s="394">
        <v>56</v>
      </c>
      <c r="AQ268" s="394">
        <v>83</v>
      </c>
      <c r="AR268" s="397"/>
    </row>
    <row r="269" spans="1:44" ht="15.75" hidden="1" customHeight="1" thickBot="1">
      <c r="A269" s="459" t="s">
        <v>539</v>
      </c>
      <c r="B269" s="447">
        <v>38</v>
      </c>
      <c r="C269" s="448">
        <v>56</v>
      </c>
      <c r="D269" s="447">
        <v>38</v>
      </c>
      <c r="E269" s="449">
        <v>56</v>
      </c>
      <c r="F269" s="447">
        <v>35</v>
      </c>
      <c r="G269" s="449">
        <v>52</v>
      </c>
      <c r="H269" s="447">
        <v>37</v>
      </c>
      <c r="I269" s="449">
        <v>54</v>
      </c>
      <c r="J269" s="447">
        <v>36</v>
      </c>
      <c r="K269" s="449">
        <v>55</v>
      </c>
      <c r="L269" s="447">
        <v>33</v>
      </c>
      <c r="M269" s="449">
        <v>52</v>
      </c>
      <c r="N269" s="447">
        <v>33</v>
      </c>
      <c r="O269" s="449">
        <v>52</v>
      </c>
      <c r="P269" s="447">
        <v>96</v>
      </c>
      <c r="Q269" s="447">
        <v>146</v>
      </c>
      <c r="R269" s="436">
        <v>117</v>
      </c>
      <c r="S269" s="450">
        <v>166</v>
      </c>
      <c r="T269" s="439">
        <v>142</v>
      </c>
      <c r="U269" s="436">
        <v>189</v>
      </c>
      <c r="V269" s="439">
        <v>144</v>
      </c>
      <c r="W269" s="436">
        <v>215</v>
      </c>
      <c r="X269" s="438">
        <v>138</v>
      </c>
      <c r="Y269" s="438">
        <v>215</v>
      </c>
      <c r="Z269" s="436">
        <v>140</v>
      </c>
      <c r="AA269" s="436">
        <v>221</v>
      </c>
      <c r="AB269" s="439">
        <v>146</v>
      </c>
      <c r="AC269" s="436">
        <v>242</v>
      </c>
      <c r="AD269" s="440">
        <v>146</v>
      </c>
      <c r="AE269" s="454">
        <v>247</v>
      </c>
      <c r="AF269" s="460">
        <v>102</v>
      </c>
      <c r="AG269" s="461">
        <v>174</v>
      </c>
      <c r="AH269" s="442">
        <f t="shared" si="16"/>
        <v>-44</v>
      </c>
      <c r="AI269" s="443">
        <f t="shared" si="17"/>
        <v>-73</v>
      </c>
      <c r="AJ269" s="444">
        <f t="shared" si="18"/>
        <v>-30.136986301369863</v>
      </c>
      <c r="AK269" s="445">
        <f t="shared" si="19"/>
        <v>-29.554655870445345</v>
      </c>
      <c r="AL269" s="462" t="s">
        <v>540</v>
      </c>
      <c r="AN269" s="392" t="s">
        <v>539</v>
      </c>
      <c r="AO269" s="398" t="s">
        <v>540</v>
      </c>
      <c r="AP269" s="394">
        <v>146</v>
      </c>
      <c r="AQ269" s="394">
        <v>247</v>
      </c>
      <c r="AR269" s="397"/>
    </row>
    <row r="270" spans="1:44" ht="15.75" hidden="1" customHeight="1" thickBot="1">
      <c r="A270" s="459" t="s">
        <v>541</v>
      </c>
      <c r="B270" s="447">
        <v>0</v>
      </c>
      <c r="C270" s="448">
        <v>48</v>
      </c>
      <c r="D270" s="447">
        <v>0</v>
      </c>
      <c r="E270" s="449">
        <v>48</v>
      </c>
      <c r="F270" s="447">
        <v>0</v>
      </c>
      <c r="G270" s="449">
        <v>48</v>
      </c>
      <c r="H270" s="447">
        <v>0</v>
      </c>
      <c r="I270" s="449">
        <v>42</v>
      </c>
      <c r="J270" s="447">
        <v>0</v>
      </c>
      <c r="K270" s="449">
        <v>39</v>
      </c>
      <c r="L270" s="447">
        <v>0</v>
      </c>
      <c r="M270" s="449">
        <v>49</v>
      </c>
      <c r="N270" s="447">
        <v>0</v>
      </c>
      <c r="O270" s="449">
        <v>48</v>
      </c>
      <c r="P270" s="447">
        <v>244</v>
      </c>
      <c r="Q270" s="447">
        <v>320</v>
      </c>
      <c r="R270" s="436">
        <v>259</v>
      </c>
      <c r="S270" s="450">
        <v>340</v>
      </c>
      <c r="T270" s="439">
        <v>229</v>
      </c>
      <c r="U270" s="436">
        <v>329</v>
      </c>
      <c r="V270" s="439">
        <v>217</v>
      </c>
      <c r="W270" s="436">
        <v>320</v>
      </c>
      <c r="X270" s="438">
        <v>233</v>
      </c>
      <c r="Y270" s="438">
        <v>335</v>
      </c>
      <c r="Z270" s="436">
        <v>262</v>
      </c>
      <c r="AA270" s="436">
        <v>368</v>
      </c>
      <c r="AB270" s="439">
        <v>264</v>
      </c>
      <c r="AC270" s="436">
        <v>377</v>
      </c>
      <c r="AD270" s="440">
        <v>287</v>
      </c>
      <c r="AE270" s="454">
        <v>412</v>
      </c>
      <c r="AF270" s="460">
        <v>288</v>
      </c>
      <c r="AG270" s="461">
        <v>419</v>
      </c>
      <c r="AH270" s="442">
        <f t="shared" si="16"/>
        <v>1</v>
      </c>
      <c r="AI270" s="443">
        <f t="shared" si="17"/>
        <v>7</v>
      </c>
      <c r="AJ270" s="444">
        <f t="shared" si="18"/>
        <v>0.34843205574912894</v>
      </c>
      <c r="AK270" s="445">
        <f t="shared" si="19"/>
        <v>1.6990291262135921</v>
      </c>
      <c r="AL270" s="462" t="s">
        <v>542</v>
      </c>
      <c r="AN270" s="392" t="s">
        <v>541</v>
      </c>
      <c r="AO270" s="398" t="s">
        <v>542</v>
      </c>
      <c r="AP270" s="394">
        <v>287</v>
      </c>
      <c r="AQ270" s="394">
        <v>412</v>
      </c>
      <c r="AR270" s="397"/>
    </row>
    <row r="271" spans="1:44" ht="15.75" hidden="1" customHeight="1" thickBot="1">
      <c r="A271" s="459" t="s">
        <v>543</v>
      </c>
      <c r="B271" s="447">
        <v>75</v>
      </c>
      <c r="C271" s="448">
        <v>116</v>
      </c>
      <c r="D271" s="447">
        <v>76</v>
      </c>
      <c r="E271" s="448">
        <v>115</v>
      </c>
      <c r="F271" s="447">
        <v>59</v>
      </c>
      <c r="G271" s="449">
        <v>98</v>
      </c>
      <c r="H271" s="447">
        <v>46</v>
      </c>
      <c r="I271" s="449">
        <v>87</v>
      </c>
      <c r="J271" s="447">
        <v>43</v>
      </c>
      <c r="K271" s="449">
        <v>87</v>
      </c>
      <c r="L271" s="447">
        <v>53</v>
      </c>
      <c r="M271" s="449">
        <v>96</v>
      </c>
      <c r="N271" s="447">
        <v>63</v>
      </c>
      <c r="O271" s="449">
        <v>108</v>
      </c>
      <c r="P271" s="447">
        <v>115</v>
      </c>
      <c r="Q271" s="447">
        <v>188</v>
      </c>
      <c r="R271" s="436">
        <v>129</v>
      </c>
      <c r="S271" s="450">
        <v>201</v>
      </c>
      <c r="T271" s="439">
        <v>152</v>
      </c>
      <c r="U271" s="436">
        <v>226</v>
      </c>
      <c r="V271" s="439">
        <v>188</v>
      </c>
      <c r="W271" s="436">
        <v>262</v>
      </c>
      <c r="X271" s="438">
        <v>184</v>
      </c>
      <c r="Y271" s="438">
        <v>256</v>
      </c>
      <c r="Z271" s="436">
        <v>170</v>
      </c>
      <c r="AA271" s="436">
        <v>251</v>
      </c>
      <c r="AB271" s="439">
        <v>160</v>
      </c>
      <c r="AC271" s="436">
        <v>246</v>
      </c>
      <c r="AD271" s="440">
        <v>156</v>
      </c>
      <c r="AE271" s="454">
        <v>248</v>
      </c>
      <c r="AF271" s="460">
        <v>162</v>
      </c>
      <c r="AG271" s="461">
        <v>255</v>
      </c>
      <c r="AH271" s="442">
        <f t="shared" si="16"/>
        <v>6</v>
      </c>
      <c r="AI271" s="443">
        <f t="shared" si="17"/>
        <v>7</v>
      </c>
      <c r="AJ271" s="444">
        <f t="shared" si="18"/>
        <v>3.8461538461538463</v>
      </c>
      <c r="AK271" s="445">
        <f t="shared" si="19"/>
        <v>2.8225806451612905</v>
      </c>
      <c r="AL271" s="462" t="s">
        <v>544</v>
      </c>
      <c r="AN271" s="392" t="s">
        <v>543</v>
      </c>
      <c r="AO271" s="398" t="s">
        <v>544</v>
      </c>
      <c r="AP271" s="394">
        <v>156</v>
      </c>
      <c r="AQ271" s="394">
        <v>248</v>
      </c>
      <c r="AR271" s="397"/>
    </row>
    <row r="272" spans="1:44" ht="15.75" hidden="1" customHeight="1" thickBot="1">
      <c r="A272" s="459" t="s">
        <v>545</v>
      </c>
      <c r="B272" s="447">
        <v>140</v>
      </c>
      <c r="C272" s="448">
        <v>197</v>
      </c>
      <c r="D272" s="447">
        <v>210</v>
      </c>
      <c r="E272" s="449">
        <v>264</v>
      </c>
      <c r="F272" s="447">
        <v>242</v>
      </c>
      <c r="G272" s="449">
        <v>300</v>
      </c>
      <c r="H272" s="447">
        <v>230</v>
      </c>
      <c r="I272" s="449">
        <v>290</v>
      </c>
      <c r="J272" s="447">
        <v>231</v>
      </c>
      <c r="K272" s="449">
        <v>291</v>
      </c>
      <c r="L272" s="447">
        <v>226</v>
      </c>
      <c r="M272" s="449">
        <v>292</v>
      </c>
      <c r="N272" s="447">
        <v>261</v>
      </c>
      <c r="O272" s="449">
        <v>334</v>
      </c>
      <c r="P272" s="447">
        <v>38</v>
      </c>
      <c r="Q272" s="447">
        <v>66</v>
      </c>
      <c r="R272" s="436">
        <v>27</v>
      </c>
      <c r="S272" s="450">
        <v>54</v>
      </c>
      <c r="T272" s="439">
        <v>24</v>
      </c>
      <c r="U272" s="436">
        <v>47</v>
      </c>
      <c r="V272" s="439">
        <v>26</v>
      </c>
      <c r="W272" s="436">
        <v>50</v>
      </c>
      <c r="X272" s="438">
        <v>50</v>
      </c>
      <c r="Y272" s="438">
        <v>75</v>
      </c>
      <c r="Z272" s="436">
        <v>64</v>
      </c>
      <c r="AA272" s="436">
        <v>91</v>
      </c>
      <c r="AB272" s="439">
        <v>66</v>
      </c>
      <c r="AC272" s="436">
        <v>94</v>
      </c>
      <c r="AD272" s="440">
        <v>62</v>
      </c>
      <c r="AE272" s="454">
        <v>92</v>
      </c>
      <c r="AF272" s="460">
        <v>56</v>
      </c>
      <c r="AG272" s="461">
        <v>81</v>
      </c>
      <c r="AH272" s="442">
        <f t="shared" si="16"/>
        <v>-6</v>
      </c>
      <c r="AI272" s="443">
        <f t="shared" si="17"/>
        <v>-11</v>
      </c>
      <c r="AJ272" s="444">
        <f t="shared" si="18"/>
        <v>-9.67741935483871</v>
      </c>
      <c r="AK272" s="445">
        <f t="shared" si="19"/>
        <v>-11.956521739130435</v>
      </c>
      <c r="AL272" s="462" t="s">
        <v>546</v>
      </c>
      <c r="AN272" s="392" t="s">
        <v>545</v>
      </c>
      <c r="AO272" s="398" t="s">
        <v>546</v>
      </c>
      <c r="AP272" s="394">
        <v>62</v>
      </c>
      <c r="AQ272" s="394">
        <v>92</v>
      </c>
      <c r="AR272" s="397"/>
    </row>
    <row r="273" spans="1:44" ht="15.75" hidden="1" customHeight="1" thickBot="1">
      <c r="A273" s="459" t="s">
        <v>547</v>
      </c>
      <c r="B273" s="447">
        <v>85</v>
      </c>
      <c r="C273" s="448">
        <v>145</v>
      </c>
      <c r="D273" s="447">
        <v>81</v>
      </c>
      <c r="E273" s="449">
        <v>146</v>
      </c>
      <c r="F273" s="447">
        <v>91</v>
      </c>
      <c r="G273" s="449">
        <v>154</v>
      </c>
      <c r="H273" s="447">
        <v>76</v>
      </c>
      <c r="I273" s="449">
        <v>139</v>
      </c>
      <c r="J273" s="447">
        <v>88</v>
      </c>
      <c r="K273" s="449">
        <v>156</v>
      </c>
      <c r="L273" s="447">
        <v>95</v>
      </c>
      <c r="M273" s="449">
        <v>163</v>
      </c>
      <c r="N273" s="447">
        <v>112</v>
      </c>
      <c r="O273" s="449">
        <v>184</v>
      </c>
      <c r="P273" s="447">
        <v>31</v>
      </c>
      <c r="Q273" s="447">
        <v>46</v>
      </c>
      <c r="R273" s="436">
        <v>37</v>
      </c>
      <c r="S273" s="450">
        <v>51</v>
      </c>
      <c r="T273" s="439">
        <v>39</v>
      </c>
      <c r="U273" s="436">
        <v>54</v>
      </c>
      <c r="V273" s="439">
        <v>37</v>
      </c>
      <c r="W273" s="436">
        <v>53</v>
      </c>
      <c r="X273" s="438">
        <v>35</v>
      </c>
      <c r="Y273" s="438">
        <v>55</v>
      </c>
      <c r="Z273" s="436">
        <v>34</v>
      </c>
      <c r="AA273" s="436">
        <v>52</v>
      </c>
      <c r="AB273" s="439">
        <v>27</v>
      </c>
      <c r="AC273" s="436">
        <v>44</v>
      </c>
      <c r="AD273" s="440">
        <v>28</v>
      </c>
      <c r="AE273" s="454">
        <v>45</v>
      </c>
      <c r="AF273" s="460">
        <v>31</v>
      </c>
      <c r="AG273" s="461">
        <v>46</v>
      </c>
      <c r="AH273" s="442">
        <f t="shared" si="16"/>
        <v>3</v>
      </c>
      <c r="AI273" s="443">
        <f t="shared" si="17"/>
        <v>1</v>
      </c>
      <c r="AJ273" s="444">
        <f t="shared" si="18"/>
        <v>10.714285714285714</v>
      </c>
      <c r="AK273" s="445">
        <f t="shared" si="19"/>
        <v>2.2222222222222223</v>
      </c>
      <c r="AL273" s="462" t="s">
        <v>548</v>
      </c>
      <c r="AN273" s="392" t="s">
        <v>547</v>
      </c>
      <c r="AO273" s="398" t="s">
        <v>548</v>
      </c>
      <c r="AP273" s="394">
        <v>28</v>
      </c>
      <c r="AQ273" s="394">
        <v>45</v>
      </c>
      <c r="AR273" s="397"/>
    </row>
    <row r="274" spans="1:44" ht="15.75" hidden="1" customHeight="1" thickBot="1">
      <c r="A274" s="459" t="s">
        <v>549</v>
      </c>
      <c r="B274" s="447">
        <v>34</v>
      </c>
      <c r="C274" s="448">
        <v>50</v>
      </c>
      <c r="D274" s="447">
        <v>33</v>
      </c>
      <c r="E274" s="449">
        <v>53</v>
      </c>
      <c r="F274" s="447">
        <v>37</v>
      </c>
      <c r="G274" s="449">
        <v>60</v>
      </c>
      <c r="H274" s="447">
        <v>41</v>
      </c>
      <c r="I274" s="449">
        <v>61</v>
      </c>
      <c r="J274" s="447">
        <v>40</v>
      </c>
      <c r="K274" s="449">
        <v>60</v>
      </c>
      <c r="L274" s="447">
        <v>39</v>
      </c>
      <c r="M274" s="449">
        <v>60</v>
      </c>
      <c r="N274" s="447">
        <v>34</v>
      </c>
      <c r="O274" s="449">
        <v>60</v>
      </c>
      <c r="P274" s="447">
        <v>21</v>
      </c>
      <c r="Q274" s="447">
        <v>57</v>
      </c>
      <c r="R274" s="436">
        <v>23</v>
      </c>
      <c r="S274" s="450">
        <v>54</v>
      </c>
      <c r="T274" s="439">
        <v>21</v>
      </c>
      <c r="U274" s="436">
        <v>49</v>
      </c>
      <c r="V274" s="439">
        <v>38</v>
      </c>
      <c r="W274" s="436">
        <v>66</v>
      </c>
      <c r="X274" s="438">
        <v>43</v>
      </c>
      <c r="Y274" s="438">
        <v>76</v>
      </c>
      <c r="Z274" s="436">
        <v>42</v>
      </c>
      <c r="AA274" s="436">
        <v>76</v>
      </c>
      <c r="AB274" s="439">
        <v>39</v>
      </c>
      <c r="AC274" s="436">
        <v>74</v>
      </c>
      <c r="AD274" s="440">
        <v>40</v>
      </c>
      <c r="AE274" s="454">
        <v>77</v>
      </c>
      <c r="AF274" s="460">
        <v>32</v>
      </c>
      <c r="AG274" s="461">
        <v>72</v>
      </c>
      <c r="AH274" s="442">
        <f t="shared" si="16"/>
        <v>-8</v>
      </c>
      <c r="AI274" s="443">
        <f t="shared" si="17"/>
        <v>-5</v>
      </c>
      <c r="AJ274" s="444">
        <f t="shared" si="18"/>
        <v>-20</v>
      </c>
      <c r="AK274" s="445">
        <f t="shared" si="19"/>
        <v>-6.4935064935064934</v>
      </c>
      <c r="AL274" s="462" t="s">
        <v>550</v>
      </c>
      <c r="AN274" s="392" t="s">
        <v>549</v>
      </c>
      <c r="AO274" s="398" t="s">
        <v>550</v>
      </c>
      <c r="AP274" s="394">
        <v>40</v>
      </c>
      <c r="AQ274" s="394">
        <v>77</v>
      </c>
      <c r="AR274" s="397"/>
    </row>
    <row r="275" spans="1:44" ht="15.75" customHeight="1" thickBot="1">
      <c r="A275" s="459">
        <v>520</v>
      </c>
      <c r="B275" s="447">
        <v>16</v>
      </c>
      <c r="C275" s="448">
        <v>32</v>
      </c>
      <c r="D275" s="447">
        <v>25</v>
      </c>
      <c r="E275" s="449">
        <v>38</v>
      </c>
      <c r="F275" s="447">
        <v>24</v>
      </c>
      <c r="G275" s="449">
        <v>38</v>
      </c>
      <c r="H275" s="447">
        <v>26</v>
      </c>
      <c r="I275" s="449">
        <v>40</v>
      </c>
      <c r="J275" s="447">
        <v>14</v>
      </c>
      <c r="K275" s="449">
        <v>28</v>
      </c>
      <c r="L275" s="447">
        <v>12</v>
      </c>
      <c r="M275" s="449">
        <v>28</v>
      </c>
      <c r="N275" s="447">
        <v>11</v>
      </c>
      <c r="O275" s="449">
        <v>27</v>
      </c>
      <c r="P275" s="447">
        <v>2441</v>
      </c>
      <c r="Q275" s="447">
        <v>3795</v>
      </c>
      <c r="R275" s="436">
        <v>2499</v>
      </c>
      <c r="S275" s="450">
        <v>3909</v>
      </c>
      <c r="T275" s="439">
        <v>2636</v>
      </c>
      <c r="U275" s="436">
        <v>4051</v>
      </c>
      <c r="V275" s="439">
        <v>2654</v>
      </c>
      <c r="W275" s="436">
        <v>4091</v>
      </c>
      <c r="X275" s="438">
        <v>2812</v>
      </c>
      <c r="Y275" s="438">
        <v>4247</v>
      </c>
      <c r="Z275" s="436">
        <v>3062</v>
      </c>
      <c r="AA275" s="436">
        <v>4601</v>
      </c>
      <c r="AB275" s="439">
        <v>2970</v>
      </c>
      <c r="AC275" s="436">
        <v>4616</v>
      </c>
      <c r="AD275" s="440">
        <v>3238</v>
      </c>
      <c r="AE275" s="454">
        <v>4907</v>
      </c>
      <c r="AF275" s="460">
        <v>3329</v>
      </c>
      <c r="AG275" s="461">
        <v>5037</v>
      </c>
      <c r="AH275" s="442">
        <f t="shared" si="16"/>
        <v>91</v>
      </c>
      <c r="AI275" s="443">
        <f t="shared" si="17"/>
        <v>130</v>
      </c>
      <c r="AJ275" s="444">
        <f t="shared" si="18"/>
        <v>2.8103767757875233</v>
      </c>
      <c r="AK275" s="445">
        <f t="shared" si="19"/>
        <v>2.649276543713063</v>
      </c>
      <c r="AL275" s="462" t="s">
        <v>40</v>
      </c>
      <c r="AN275" s="392">
        <v>520</v>
      </c>
      <c r="AO275" s="398" t="s">
        <v>40</v>
      </c>
      <c r="AP275" s="394">
        <v>3238</v>
      </c>
      <c r="AQ275" s="394">
        <v>4907</v>
      </c>
      <c r="AR275" s="397"/>
    </row>
    <row r="276" spans="1:44" ht="15.75" hidden="1" customHeight="1" thickBot="1">
      <c r="A276" s="459" t="s">
        <v>551</v>
      </c>
      <c r="B276" s="447">
        <v>50</v>
      </c>
      <c r="C276" s="448">
        <v>74</v>
      </c>
      <c r="D276" s="447">
        <v>46</v>
      </c>
      <c r="E276" s="449">
        <v>70</v>
      </c>
      <c r="F276" s="447">
        <v>43</v>
      </c>
      <c r="G276" s="449">
        <v>67</v>
      </c>
      <c r="H276" s="447">
        <v>32</v>
      </c>
      <c r="I276" s="449">
        <v>55</v>
      </c>
      <c r="J276" s="447">
        <v>37</v>
      </c>
      <c r="K276" s="449">
        <v>62</v>
      </c>
      <c r="L276" s="447">
        <v>36</v>
      </c>
      <c r="M276" s="449">
        <v>63</v>
      </c>
      <c r="N276" s="447">
        <v>28</v>
      </c>
      <c r="O276" s="449">
        <v>56</v>
      </c>
      <c r="P276" s="447">
        <v>186</v>
      </c>
      <c r="Q276" s="447">
        <v>265</v>
      </c>
      <c r="R276" s="436">
        <v>204</v>
      </c>
      <c r="S276" s="450">
        <v>285</v>
      </c>
      <c r="T276" s="439">
        <v>233</v>
      </c>
      <c r="U276" s="436">
        <v>307</v>
      </c>
      <c r="V276" s="439">
        <v>219</v>
      </c>
      <c r="W276" s="436">
        <v>303</v>
      </c>
      <c r="X276" s="438">
        <v>219</v>
      </c>
      <c r="Y276" s="438">
        <v>303</v>
      </c>
      <c r="Z276" s="436">
        <v>223</v>
      </c>
      <c r="AA276" s="436">
        <v>309</v>
      </c>
      <c r="AB276" s="439">
        <v>213</v>
      </c>
      <c r="AC276" s="436">
        <v>310</v>
      </c>
      <c r="AD276" s="440">
        <v>210</v>
      </c>
      <c r="AE276" s="454">
        <v>309</v>
      </c>
      <c r="AF276" s="460">
        <v>218</v>
      </c>
      <c r="AG276" s="461">
        <v>315</v>
      </c>
      <c r="AH276" s="442">
        <f t="shared" si="16"/>
        <v>8</v>
      </c>
      <c r="AI276" s="443">
        <f t="shared" si="17"/>
        <v>6</v>
      </c>
      <c r="AJ276" s="444">
        <f t="shared" si="18"/>
        <v>3.8095238095238093</v>
      </c>
      <c r="AK276" s="445">
        <f t="shared" si="19"/>
        <v>1.941747572815534</v>
      </c>
      <c r="AL276" s="462" t="s">
        <v>552</v>
      </c>
      <c r="AN276" s="392">
        <v>521</v>
      </c>
      <c r="AO276" s="398" t="s">
        <v>579</v>
      </c>
      <c r="AP276" s="394">
        <v>314</v>
      </c>
      <c r="AQ276" s="394">
        <v>428</v>
      </c>
      <c r="AR276" s="397"/>
    </row>
    <row r="277" spans="1:44" ht="15.75" hidden="1" customHeight="1" thickBot="1">
      <c r="A277" s="459" t="s">
        <v>553</v>
      </c>
      <c r="B277" s="447">
        <v>1984</v>
      </c>
      <c r="C277" s="448">
        <v>3164</v>
      </c>
      <c r="D277" s="447">
        <v>2015</v>
      </c>
      <c r="E277" s="449">
        <v>3219</v>
      </c>
      <c r="F277" s="447">
        <v>2042</v>
      </c>
      <c r="G277" s="449">
        <v>3347</v>
      </c>
      <c r="H277" s="447">
        <v>2121</v>
      </c>
      <c r="I277" s="449">
        <v>3447</v>
      </c>
      <c r="J277" s="447">
        <v>2070</v>
      </c>
      <c r="K277" s="449">
        <v>3431</v>
      </c>
      <c r="L277" s="447">
        <v>2095</v>
      </c>
      <c r="M277" s="449">
        <v>3440</v>
      </c>
      <c r="N277" s="447">
        <v>2212</v>
      </c>
      <c r="O277" s="449">
        <v>3549</v>
      </c>
      <c r="P277" s="447">
        <v>71</v>
      </c>
      <c r="Q277" s="447">
        <v>96</v>
      </c>
      <c r="R277" s="436">
        <v>69</v>
      </c>
      <c r="S277" s="450">
        <v>97</v>
      </c>
      <c r="T277" s="439">
        <v>73</v>
      </c>
      <c r="U277" s="436">
        <v>100</v>
      </c>
      <c r="V277" s="439">
        <v>65</v>
      </c>
      <c r="W277" s="436">
        <v>93</v>
      </c>
      <c r="X277" s="438">
        <v>69</v>
      </c>
      <c r="Y277" s="438">
        <v>99</v>
      </c>
      <c r="Z277" s="436">
        <v>77</v>
      </c>
      <c r="AA277" s="436">
        <v>108</v>
      </c>
      <c r="AB277" s="439">
        <v>70</v>
      </c>
      <c r="AC277" s="436">
        <v>103</v>
      </c>
      <c r="AD277" s="440">
        <v>75</v>
      </c>
      <c r="AE277" s="454">
        <v>108</v>
      </c>
      <c r="AF277" s="460">
        <v>78</v>
      </c>
      <c r="AG277" s="461">
        <v>113</v>
      </c>
      <c r="AH277" s="442">
        <f t="shared" si="16"/>
        <v>3</v>
      </c>
      <c r="AI277" s="443">
        <f t="shared" si="17"/>
        <v>5</v>
      </c>
      <c r="AJ277" s="444">
        <f t="shared" si="18"/>
        <v>4</v>
      </c>
      <c r="AK277" s="445">
        <f t="shared" si="19"/>
        <v>4.6296296296296298</v>
      </c>
      <c r="AL277" s="462" t="s">
        <v>554</v>
      </c>
      <c r="AN277" s="392" t="s">
        <v>580</v>
      </c>
      <c r="AO277" s="398" t="s">
        <v>581</v>
      </c>
      <c r="AP277" s="394">
        <v>103</v>
      </c>
      <c r="AQ277" s="394">
        <v>160</v>
      </c>
      <c r="AR277" s="397"/>
    </row>
    <row r="278" spans="1:44" ht="15.75" hidden="1" customHeight="1" thickBot="1">
      <c r="A278" s="459" t="s">
        <v>555</v>
      </c>
      <c r="B278" s="447">
        <v>175</v>
      </c>
      <c r="C278" s="448">
        <v>255</v>
      </c>
      <c r="D278" s="447">
        <v>170</v>
      </c>
      <c r="E278" s="449">
        <v>252</v>
      </c>
      <c r="F278" s="447">
        <v>179</v>
      </c>
      <c r="G278" s="449">
        <v>258</v>
      </c>
      <c r="H278" s="447">
        <v>170</v>
      </c>
      <c r="I278" s="449">
        <v>251</v>
      </c>
      <c r="J278" s="447">
        <v>157</v>
      </c>
      <c r="K278" s="449">
        <v>221</v>
      </c>
      <c r="L278" s="447">
        <v>157</v>
      </c>
      <c r="M278" s="449">
        <v>223</v>
      </c>
      <c r="N278" s="447">
        <v>173</v>
      </c>
      <c r="O278" s="449">
        <v>242</v>
      </c>
      <c r="P278" s="447">
        <v>15</v>
      </c>
      <c r="Q278" s="447">
        <v>39</v>
      </c>
      <c r="R278" s="436">
        <v>13</v>
      </c>
      <c r="S278" s="450">
        <v>35</v>
      </c>
      <c r="T278" s="439">
        <v>6</v>
      </c>
      <c r="U278" s="436">
        <v>28</v>
      </c>
      <c r="V278" s="439">
        <v>14</v>
      </c>
      <c r="W278" s="436">
        <v>38</v>
      </c>
      <c r="X278" s="438">
        <v>19</v>
      </c>
      <c r="Y278" s="438">
        <v>43</v>
      </c>
      <c r="Z278" s="436">
        <v>28</v>
      </c>
      <c r="AA278" s="436">
        <v>54</v>
      </c>
      <c r="AB278" s="439">
        <v>26</v>
      </c>
      <c r="AC278" s="436">
        <v>52</v>
      </c>
      <c r="AD278" s="440">
        <v>24</v>
      </c>
      <c r="AE278" s="454">
        <v>47</v>
      </c>
      <c r="AF278" s="460">
        <v>11</v>
      </c>
      <c r="AG278" s="461">
        <v>31</v>
      </c>
      <c r="AH278" s="442">
        <f t="shared" si="16"/>
        <v>-13</v>
      </c>
      <c r="AI278" s="443">
        <f t="shared" si="17"/>
        <v>-16</v>
      </c>
      <c r="AJ278" s="444">
        <f t="shared" si="18"/>
        <v>-54.166666666666664</v>
      </c>
      <c r="AK278" s="445">
        <f t="shared" si="19"/>
        <v>-34.042553191489361</v>
      </c>
      <c r="AL278" s="462" t="s">
        <v>556</v>
      </c>
      <c r="AN278" s="392" t="s">
        <v>582</v>
      </c>
      <c r="AO278" s="398" t="s">
        <v>583</v>
      </c>
      <c r="AP278" s="394">
        <v>93</v>
      </c>
      <c r="AQ278" s="394">
        <v>107</v>
      </c>
      <c r="AR278" s="397"/>
    </row>
    <row r="279" spans="1:44" ht="15.75" hidden="1" customHeight="1" thickBot="1">
      <c r="A279" s="459" t="s">
        <v>557</v>
      </c>
      <c r="B279" s="447">
        <v>37</v>
      </c>
      <c r="C279" s="448">
        <v>51</v>
      </c>
      <c r="D279" s="447">
        <v>36</v>
      </c>
      <c r="E279" s="449">
        <v>55</v>
      </c>
      <c r="F279" s="447">
        <v>48</v>
      </c>
      <c r="G279" s="449">
        <v>67</v>
      </c>
      <c r="H279" s="447">
        <v>57</v>
      </c>
      <c r="I279" s="449">
        <v>77</v>
      </c>
      <c r="J279" s="447">
        <v>57</v>
      </c>
      <c r="K279" s="449">
        <v>77</v>
      </c>
      <c r="L279" s="447">
        <v>48</v>
      </c>
      <c r="M279" s="449">
        <v>70</v>
      </c>
      <c r="N279" s="447">
        <v>55</v>
      </c>
      <c r="O279" s="449">
        <v>77</v>
      </c>
      <c r="P279" s="447">
        <v>113</v>
      </c>
      <c r="Q279" s="447">
        <v>253</v>
      </c>
      <c r="R279" s="436">
        <v>119</v>
      </c>
      <c r="S279" s="450">
        <v>259</v>
      </c>
      <c r="T279" s="439">
        <v>122</v>
      </c>
      <c r="U279" s="436">
        <v>266</v>
      </c>
      <c r="V279" s="439">
        <v>121</v>
      </c>
      <c r="W279" s="436">
        <v>261</v>
      </c>
      <c r="X279" s="438">
        <v>129</v>
      </c>
      <c r="Y279" s="438">
        <v>271</v>
      </c>
      <c r="Z279" s="436">
        <v>138</v>
      </c>
      <c r="AA279" s="436">
        <v>278</v>
      </c>
      <c r="AB279" s="439">
        <v>146</v>
      </c>
      <c r="AC279" s="436">
        <v>293</v>
      </c>
      <c r="AD279" s="440">
        <v>165</v>
      </c>
      <c r="AE279" s="454">
        <v>316</v>
      </c>
      <c r="AF279" s="460">
        <v>178</v>
      </c>
      <c r="AG279" s="461">
        <v>334</v>
      </c>
      <c r="AH279" s="442">
        <f t="shared" si="16"/>
        <v>13</v>
      </c>
      <c r="AI279" s="443">
        <f t="shared" si="17"/>
        <v>18</v>
      </c>
      <c r="AJ279" s="444">
        <f t="shared" si="18"/>
        <v>7.8787878787878789</v>
      </c>
      <c r="AK279" s="445">
        <f t="shared" si="19"/>
        <v>5.6962025316455698</v>
      </c>
      <c r="AL279" s="462" t="s">
        <v>558</v>
      </c>
      <c r="AN279" s="392" t="s">
        <v>584</v>
      </c>
      <c r="AO279" s="398" t="s">
        <v>585</v>
      </c>
      <c r="AP279" s="394">
        <v>118</v>
      </c>
      <c r="AQ279" s="394">
        <v>161</v>
      </c>
      <c r="AR279" s="397"/>
    </row>
    <row r="280" spans="1:44" ht="15.75" hidden="1" customHeight="1" thickBot="1">
      <c r="A280" s="459" t="s">
        <v>559</v>
      </c>
      <c r="B280" s="447">
        <v>40</v>
      </c>
      <c r="C280" s="448">
        <v>64</v>
      </c>
      <c r="D280" s="447">
        <v>41</v>
      </c>
      <c r="E280" s="449">
        <v>64</v>
      </c>
      <c r="F280" s="447">
        <v>28</v>
      </c>
      <c r="G280" s="449">
        <v>52</v>
      </c>
      <c r="H280" s="447">
        <v>36</v>
      </c>
      <c r="I280" s="449">
        <v>63</v>
      </c>
      <c r="J280" s="447">
        <v>34</v>
      </c>
      <c r="K280" s="449">
        <v>59</v>
      </c>
      <c r="L280" s="447">
        <v>38</v>
      </c>
      <c r="M280" s="449">
        <v>63</v>
      </c>
      <c r="N280" s="447">
        <v>42</v>
      </c>
      <c r="O280" s="449">
        <v>67</v>
      </c>
      <c r="P280" s="447">
        <v>67</v>
      </c>
      <c r="Q280" s="447">
        <v>96</v>
      </c>
      <c r="R280" s="436">
        <v>63</v>
      </c>
      <c r="S280" s="450">
        <v>92</v>
      </c>
      <c r="T280" s="439">
        <v>52</v>
      </c>
      <c r="U280" s="436">
        <v>86</v>
      </c>
      <c r="V280" s="439">
        <v>51</v>
      </c>
      <c r="W280" s="436">
        <v>87</v>
      </c>
      <c r="X280" s="438">
        <v>60</v>
      </c>
      <c r="Y280" s="438">
        <v>96</v>
      </c>
      <c r="Z280" s="436">
        <v>72</v>
      </c>
      <c r="AA280" s="436">
        <v>108</v>
      </c>
      <c r="AB280" s="439">
        <v>76</v>
      </c>
      <c r="AC280" s="436">
        <v>114</v>
      </c>
      <c r="AD280" s="440">
        <v>82</v>
      </c>
      <c r="AE280" s="454">
        <v>125</v>
      </c>
      <c r="AF280" s="460">
        <v>79</v>
      </c>
      <c r="AG280" s="461">
        <v>120</v>
      </c>
      <c r="AH280" s="442">
        <f t="shared" si="16"/>
        <v>-3</v>
      </c>
      <c r="AI280" s="443">
        <f t="shared" si="17"/>
        <v>-5</v>
      </c>
      <c r="AJ280" s="444">
        <f t="shared" si="18"/>
        <v>-3.6585365853658538</v>
      </c>
      <c r="AK280" s="445">
        <f t="shared" si="19"/>
        <v>-4</v>
      </c>
      <c r="AL280" s="462" t="s">
        <v>560</v>
      </c>
      <c r="AN280" s="392">
        <v>522</v>
      </c>
      <c r="AO280" s="398" t="s">
        <v>586</v>
      </c>
      <c r="AP280" s="394">
        <v>317</v>
      </c>
      <c r="AQ280" s="394">
        <v>478</v>
      </c>
      <c r="AR280" s="397"/>
    </row>
    <row r="281" spans="1:44" ht="15.75" hidden="1" customHeight="1" thickBot="1">
      <c r="A281" s="459" t="s">
        <v>561</v>
      </c>
      <c r="B281" s="447">
        <v>158</v>
      </c>
      <c r="C281" s="448">
        <v>265</v>
      </c>
      <c r="D281" s="447">
        <v>153</v>
      </c>
      <c r="E281" s="449">
        <v>268</v>
      </c>
      <c r="F281" s="447">
        <v>157</v>
      </c>
      <c r="G281" s="449">
        <v>280</v>
      </c>
      <c r="H281" s="447">
        <v>152</v>
      </c>
      <c r="I281" s="449">
        <v>280</v>
      </c>
      <c r="J281" s="447">
        <v>138</v>
      </c>
      <c r="K281" s="449">
        <v>264</v>
      </c>
      <c r="L281" s="447">
        <v>130</v>
      </c>
      <c r="M281" s="449">
        <v>260</v>
      </c>
      <c r="N281" s="447">
        <v>132</v>
      </c>
      <c r="O281" s="449">
        <v>256</v>
      </c>
      <c r="P281" s="447">
        <v>128</v>
      </c>
      <c r="Q281" s="447">
        <v>196</v>
      </c>
      <c r="R281" s="436">
        <v>137</v>
      </c>
      <c r="S281" s="450">
        <v>217</v>
      </c>
      <c r="T281" s="439">
        <v>134</v>
      </c>
      <c r="U281" s="436">
        <v>215</v>
      </c>
      <c r="V281" s="439">
        <v>146</v>
      </c>
      <c r="W281" s="436">
        <v>230</v>
      </c>
      <c r="X281" s="438">
        <v>173</v>
      </c>
      <c r="Y281" s="438">
        <v>264</v>
      </c>
      <c r="Z281" s="436">
        <v>160</v>
      </c>
      <c r="AA281" s="436">
        <v>257</v>
      </c>
      <c r="AB281" s="439">
        <v>136</v>
      </c>
      <c r="AC281" s="436">
        <v>242</v>
      </c>
      <c r="AD281" s="440">
        <v>162</v>
      </c>
      <c r="AE281" s="454">
        <v>263</v>
      </c>
      <c r="AF281" s="460">
        <v>150</v>
      </c>
      <c r="AG281" s="461">
        <v>252</v>
      </c>
      <c r="AH281" s="442">
        <f t="shared" si="16"/>
        <v>-12</v>
      </c>
      <c r="AI281" s="443">
        <f t="shared" si="17"/>
        <v>-11</v>
      </c>
      <c r="AJ281" s="444">
        <f t="shared" si="18"/>
        <v>-7.4074074074074074</v>
      </c>
      <c r="AK281" s="445">
        <f t="shared" si="19"/>
        <v>-4.1825095057034218</v>
      </c>
      <c r="AL281" s="462" t="s">
        <v>562</v>
      </c>
      <c r="AN281" s="392" t="s">
        <v>587</v>
      </c>
      <c r="AO281" s="398" t="s">
        <v>588</v>
      </c>
      <c r="AP281" s="394">
        <v>65</v>
      </c>
      <c r="AQ281" s="394">
        <v>106</v>
      </c>
      <c r="AR281" s="397"/>
    </row>
    <row r="282" spans="1:44" ht="15.75" hidden="1" customHeight="1" thickBot="1">
      <c r="A282" s="459" t="s">
        <v>563</v>
      </c>
      <c r="B282" s="447">
        <v>32</v>
      </c>
      <c r="C282" s="448">
        <v>66</v>
      </c>
      <c r="D282" s="447">
        <v>41</v>
      </c>
      <c r="E282" s="449">
        <v>72</v>
      </c>
      <c r="F282" s="447">
        <v>57</v>
      </c>
      <c r="G282" s="449">
        <v>88</v>
      </c>
      <c r="H282" s="447">
        <v>60</v>
      </c>
      <c r="I282" s="449">
        <v>88</v>
      </c>
      <c r="J282" s="447">
        <v>49</v>
      </c>
      <c r="K282" s="449">
        <v>78</v>
      </c>
      <c r="L282" s="447">
        <v>46</v>
      </c>
      <c r="M282" s="449">
        <v>71</v>
      </c>
      <c r="N282" s="447">
        <v>53</v>
      </c>
      <c r="O282" s="449">
        <v>81</v>
      </c>
      <c r="P282" s="447">
        <v>52</v>
      </c>
      <c r="Q282" s="447">
        <v>87</v>
      </c>
      <c r="R282" s="436">
        <v>45</v>
      </c>
      <c r="S282" s="450">
        <v>83</v>
      </c>
      <c r="T282" s="439">
        <v>47</v>
      </c>
      <c r="U282" s="436">
        <v>84</v>
      </c>
      <c r="V282" s="439">
        <v>50</v>
      </c>
      <c r="W282" s="436">
        <v>80</v>
      </c>
      <c r="X282" s="438">
        <v>56</v>
      </c>
      <c r="Y282" s="438">
        <v>85</v>
      </c>
      <c r="Z282" s="436">
        <v>57</v>
      </c>
      <c r="AA282" s="436">
        <v>92</v>
      </c>
      <c r="AB282" s="439">
        <v>62</v>
      </c>
      <c r="AC282" s="436">
        <v>98</v>
      </c>
      <c r="AD282" s="440">
        <v>81</v>
      </c>
      <c r="AE282" s="454">
        <v>114</v>
      </c>
      <c r="AF282" s="460">
        <v>87</v>
      </c>
      <c r="AG282" s="461">
        <v>121</v>
      </c>
      <c r="AH282" s="442">
        <f t="shared" si="16"/>
        <v>6</v>
      </c>
      <c r="AI282" s="443">
        <f t="shared" si="17"/>
        <v>7</v>
      </c>
      <c r="AJ282" s="444">
        <f t="shared" si="18"/>
        <v>7.4074074074074074</v>
      </c>
      <c r="AK282" s="445">
        <f t="shared" si="19"/>
        <v>6.1403508771929829</v>
      </c>
      <c r="AL282" s="462" t="s">
        <v>564</v>
      </c>
      <c r="AN282" s="392" t="s">
        <v>589</v>
      </c>
      <c r="AO282" s="398" t="s">
        <v>590</v>
      </c>
      <c r="AP282" s="394">
        <v>85</v>
      </c>
      <c r="AQ282" s="394">
        <v>137</v>
      </c>
      <c r="AR282" s="397"/>
    </row>
    <row r="283" spans="1:44" ht="15.75" hidden="1" customHeight="1" thickBot="1">
      <c r="A283" s="459" t="s">
        <v>565</v>
      </c>
      <c r="B283" s="447">
        <v>94</v>
      </c>
      <c r="C283" s="448">
        <v>145</v>
      </c>
      <c r="D283" s="447">
        <v>95</v>
      </c>
      <c r="E283" s="449">
        <v>142</v>
      </c>
      <c r="F283" s="447">
        <v>95</v>
      </c>
      <c r="G283" s="449">
        <v>154</v>
      </c>
      <c r="H283" s="447">
        <v>97</v>
      </c>
      <c r="I283" s="449">
        <v>159</v>
      </c>
      <c r="J283" s="447">
        <v>119</v>
      </c>
      <c r="K283" s="449">
        <v>188</v>
      </c>
      <c r="L283" s="447">
        <v>120</v>
      </c>
      <c r="M283" s="449">
        <v>191</v>
      </c>
      <c r="N283" s="447">
        <v>117</v>
      </c>
      <c r="O283" s="449">
        <v>183</v>
      </c>
      <c r="P283" s="447">
        <v>70</v>
      </c>
      <c r="Q283" s="447">
        <v>104</v>
      </c>
      <c r="R283" s="436">
        <v>63</v>
      </c>
      <c r="S283" s="450">
        <v>108</v>
      </c>
      <c r="T283" s="439">
        <v>73</v>
      </c>
      <c r="U283" s="436">
        <v>114</v>
      </c>
      <c r="V283" s="439">
        <v>82</v>
      </c>
      <c r="W283" s="436">
        <v>124</v>
      </c>
      <c r="X283" s="438">
        <v>86</v>
      </c>
      <c r="Y283" s="438">
        <v>123</v>
      </c>
      <c r="Z283" s="436">
        <v>79</v>
      </c>
      <c r="AA283" s="436">
        <v>121</v>
      </c>
      <c r="AB283" s="439">
        <v>83</v>
      </c>
      <c r="AC283" s="436">
        <v>128</v>
      </c>
      <c r="AD283" s="440">
        <v>86</v>
      </c>
      <c r="AE283" s="454">
        <v>134</v>
      </c>
      <c r="AF283" s="460">
        <v>90</v>
      </c>
      <c r="AG283" s="461">
        <v>144</v>
      </c>
      <c r="AH283" s="442">
        <f t="shared" si="16"/>
        <v>4</v>
      </c>
      <c r="AI283" s="443">
        <f t="shared" si="17"/>
        <v>10</v>
      </c>
      <c r="AJ283" s="444">
        <f t="shared" si="18"/>
        <v>4.6511627906976747</v>
      </c>
      <c r="AK283" s="445">
        <f t="shared" si="19"/>
        <v>7.4626865671641793</v>
      </c>
      <c r="AL283" s="462" t="s">
        <v>566</v>
      </c>
      <c r="AN283" s="392" t="s">
        <v>591</v>
      </c>
      <c r="AO283" s="398" t="s">
        <v>592</v>
      </c>
      <c r="AP283" s="394">
        <v>111</v>
      </c>
      <c r="AQ283" s="394">
        <v>164</v>
      </c>
      <c r="AR283" s="397"/>
    </row>
    <row r="284" spans="1:44" ht="15.75" hidden="1" customHeight="1" thickBot="1">
      <c r="A284" s="459" t="s">
        <v>567</v>
      </c>
      <c r="B284" s="447">
        <v>33</v>
      </c>
      <c r="C284" s="448">
        <v>58</v>
      </c>
      <c r="D284" s="447">
        <v>35</v>
      </c>
      <c r="E284" s="449">
        <v>65</v>
      </c>
      <c r="F284" s="447">
        <v>38</v>
      </c>
      <c r="G284" s="449">
        <v>70</v>
      </c>
      <c r="H284" s="447">
        <v>56</v>
      </c>
      <c r="I284" s="449">
        <v>86</v>
      </c>
      <c r="J284" s="447">
        <v>57</v>
      </c>
      <c r="K284" s="449">
        <v>87</v>
      </c>
      <c r="L284" s="447">
        <v>55</v>
      </c>
      <c r="M284" s="449">
        <v>87</v>
      </c>
      <c r="N284" s="447">
        <v>60</v>
      </c>
      <c r="O284" s="449">
        <v>94</v>
      </c>
      <c r="P284" s="447">
        <v>115</v>
      </c>
      <c r="Q284" s="447">
        <v>178</v>
      </c>
      <c r="R284" s="436">
        <v>110</v>
      </c>
      <c r="S284" s="450">
        <v>174</v>
      </c>
      <c r="T284" s="439">
        <v>121</v>
      </c>
      <c r="U284" s="436">
        <v>181</v>
      </c>
      <c r="V284" s="439">
        <v>126</v>
      </c>
      <c r="W284" s="436">
        <v>182</v>
      </c>
      <c r="X284" s="438">
        <v>133</v>
      </c>
      <c r="Y284" s="438">
        <v>181</v>
      </c>
      <c r="Z284" s="436">
        <v>145</v>
      </c>
      <c r="AA284" s="436">
        <v>197</v>
      </c>
      <c r="AB284" s="439">
        <v>119</v>
      </c>
      <c r="AC284" s="436">
        <v>176</v>
      </c>
      <c r="AD284" s="440">
        <v>115</v>
      </c>
      <c r="AE284" s="454">
        <v>173</v>
      </c>
      <c r="AF284" s="460">
        <v>109</v>
      </c>
      <c r="AG284" s="461">
        <v>167</v>
      </c>
      <c r="AH284" s="442">
        <f t="shared" si="16"/>
        <v>-6</v>
      </c>
      <c r="AI284" s="443">
        <f t="shared" si="17"/>
        <v>-6</v>
      </c>
      <c r="AJ284" s="444">
        <f t="shared" si="18"/>
        <v>-5.2173913043478262</v>
      </c>
      <c r="AK284" s="445">
        <f t="shared" si="19"/>
        <v>-3.4682080924855492</v>
      </c>
      <c r="AL284" s="462" t="s">
        <v>568</v>
      </c>
      <c r="AN284" s="392" t="s">
        <v>593</v>
      </c>
      <c r="AO284" s="398" t="s">
        <v>594</v>
      </c>
      <c r="AP284" s="394">
        <v>56</v>
      </c>
      <c r="AQ284" s="394">
        <v>71</v>
      </c>
      <c r="AR284" s="397"/>
    </row>
    <row r="285" spans="1:44" ht="15.75" hidden="1" customHeight="1" thickBot="1">
      <c r="A285" s="459" t="s">
        <v>569</v>
      </c>
      <c r="B285" s="447">
        <v>52</v>
      </c>
      <c r="C285" s="448">
        <v>85</v>
      </c>
      <c r="D285" s="447">
        <v>38</v>
      </c>
      <c r="E285" s="449">
        <v>69</v>
      </c>
      <c r="F285" s="447">
        <v>34</v>
      </c>
      <c r="G285" s="449">
        <v>62</v>
      </c>
      <c r="H285" s="447">
        <v>39</v>
      </c>
      <c r="I285" s="449">
        <v>56</v>
      </c>
      <c r="J285" s="447">
        <v>37</v>
      </c>
      <c r="K285" s="449">
        <v>63</v>
      </c>
      <c r="L285" s="447">
        <v>40</v>
      </c>
      <c r="M285" s="449">
        <v>64</v>
      </c>
      <c r="N285" s="447">
        <v>41</v>
      </c>
      <c r="O285" s="449">
        <v>66</v>
      </c>
      <c r="P285" s="447">
        <v>87</v>
      </c>
      <c r="Q285" s="447">
        <v>105</v>
      </c>
      <c r="R285" s="436">
        <v>83</v>
      </c>
      <c r="S285" s="450">
        <v>104</v>
      </c>
      <c r="T285" s="439">
        <v>83</v>
      </c>
      <c r="U285" s="436">
        <v>104</v>
      </c>
      <c r="V285" s="439">
        <v>91</v>
      </c>
      <c r="W285" s="436">
        <v>113</v>
      </c>
      <c r="X285" s="438">
        <v>90</v>
      </c>
      <c r="Y285" s="438">
        <v>115</v>
      </c>
      <c r="Z285" s="436">
        <v>107</v>
      </c>
      <c r="AA285" s="436">
        <v>136</v>
      </c>
      <c r="AB285" s="439">
        <v>92</v>
      </c>
      <c r="AC285" s="436">
        <v>125</v>
      </c>
      <c r="AD285" s="440">
        <v>96</v>
      </c>
      <c r="AE285" s="454">
        <v>129</v>
      </c>
      <c r="AF285" s="460">
        <v>118</v>
      </c>
      <c r="AG285" s="461">
        <v>152</v>
      </c>
      <c r="AH285" s="442">
        <f t="shared" si="16"/>
        <v>22</v>
      </c>
      <c r="AI285" s="443">
        <f t="shared" si="17"/>
        <v>23</v>
      </c>
      <c r="AJ285" s="444">
        <f t="shared" si="18"/>
        <v>22.916666666666668</v>
      </c>
      <c r="AK285" s="445">
        <f t="shared" si="19"/>
        <v>17.829457364341085</v>
      </c>
      <c r="AL285" s="462" t="s">
        <v>570</v>
      </c>
      <c r="AN285" s="392" t="s">
        <v>551</v>
      </c>
      <c r="AO285" s="398" t="s">
        <v>552</v>
      </c>
      <c r="AP285" s="394">
        <v>210</v>
      </c>
      <c r="AQ285" s="394">
        <v>309</v>
      </c>
      <c r="AR285" s="397"/>
    </row>
    <row r="286" spans="1:44" ht="15.75" hidden="1" customHeight="1" thickBot="1">
      <c r="A286" s="459" t="s">
        <v>571</v>
      </c>
      <c r="B286" s="447">
        <v>73</v>
      </c>
      <c r="C286" s="448">
        <v>123</v>
      </c>
      <c r="D286" s="447">
        <v>76</v>
      </c>
      <c r="E286" s="449">
        <v>125</v>
      </c>
      <c r="F286" s="447">
        <v>86</v>
      </c>
      <c r="G286" s="449">
        <v>143</v>
      </c>
      <c r="H286" s="447">
        <v>79</v>
      </c>
      <c r="I286" s="449">
        <v>136</v>
      </c>
      <c r="J286" s="447">
        <v>79</v>
      </c>
      <c r="K286" s="449">
        <v>137</v>
      </c>
      <c r="L286" s="447">
        <v>79</v>
      </c>
      <c r="M286" s="449">
        <v>140</v>
      </c>
      <c r="N286" s="447">
        <v>73</v>
      </c>
      <c r="O286" s="449">
        <v>136</v>
      </c>
      <c r="P286" s="447">
        <v>127</v>
      </c>
      <c r="Q286" s="447">
        <v>172</v>
      </c>
      <c r="R286" s="436">
        <v>125</v>
      </c>
      <c r="S286" s="450">
        <v>174</v>
      </c>
      <c r="T286" s="439">
        <v>146</v>
      </c>
      <c r="U286" s="436">
        <v>197</v>
      </c>
      <c r="V286" s="439">
        <v>152</v>
      </c>
      <c r="W286" s="436">
        <v>207</v>
      </c>
      <c r="X286" s="438">
        <v>172</v>
      </c>
      <c r="Y286" s="438">
        <v>237</v>
      </c>
      <c r="Z286" s="436">
        <v>164</v>
      </c>
      <c r="AA286" s="436">
        <v>241</v>
      </c>
      <c r="AB286" s="439">
        <v>163</v>
      </c>
      <c r="AC286" s="436">
        <v>244</v>
      </c>
      <c r="AD286" s="440">
        <v>182</v>
      </c>
      <c r="AE286" s="454">
        <v>267</v>
      </c>
      <c r="AF286" s="460">
        <v>201</v>
      </c>
      <c r="AG286" s="461">
        <v>286</v>
      </c>
      <c r="AH286" s="442">
        <f t="shared" si="16"/>
        <v>19</v>
      </c>
      <c r="AI286" s="443">
        <f t="shared" si="17"/>
        <v>19</v>
      </c>
      <c r="AJ286" s="444">
        <f t="shared" si="18"/>
        <v>10.43956043956044</v>
      </c>
      <c r="AK286" s="445">
        <f t="shared" si="19"/>
        <v>7.1161048689138573</v>
      </c>
      <c r="AL286" s="462" t="s">
        <v>572</v>
      </c>
      <c r="AN286" s="392" t="s">
        <v>553</v>
      </c>
      <c r="AO286" s="398" t="s">
        <v>554</v>
      </c>
      <c r="AP286" s="394">
        <v>75</v>
      </c>
      <c r="AQ286" s="394">
        <v>108</v>
      </c>
      <c r="AR286" s="397"/>
    </row>
    <row r="287" spans="1:44" ht="15.75" hidden="1" customHeight="1" thickBot="1">
      <c r="A287" s="459" t="s">
        <v>573</v>
      </c>
      <c r="B287" s="447">
        <v>54</v>
      </c>
      <c r="C287" s="448">
        <v>69</v>
      </c>
      <c r="D287" s="447">
        <v>33</v>
      </c>
      <c r="E287" s="449">
        <v>47</v>
      </c>
      <c r="F287" s="447">
        <v>31</v>
      </c>
      <c r="G287" s="449">
        <v>49</v>
      </c>
      <c r="H287" s="447">
        <v>41</v>
      </c>
      <c r="I287" s="449">
        <v>59</v>
      </c>
      <c r="J287" s="447">
        <v>43</v>
      </c>
      <c r="K287" s="449">
        <v>62</v>
      </c>
      <c r="L287" s="447">
        <v>44</v>
      </c>
      <c r="M287" s="449">
        <v>64</v>
      </c>
      <c r="N287" s="447">
        <v>63</v>
      </c>
      <c r="O287" s="449">
        <v>80</v>
      </c>
      <c r="P287" s="447">
        <v>41</v>
      </c>
      <c r="Q287" s="447">
        <v>57</v>
      </c>
      <c r="R287" s="436">
        <v>29</v>
      </c>
      <c r="S287" s="450">
        <v>47</v>
      </c>
      <c r="T287" s="439">
        <v>43</v>
      </c>
      <c r="U287" s="436">
        <v>60</v>
      </c>
      <c r="V287" s="439">
        <v>45</v>
      </c>
      <c r="W287" s="436">
        <v>64</v>
      </c>
      <c r="X287" s="438">
        <v>54</v>
      </c>
      <c r="Y287" s="438">
        <v>74</v>
      </c>
      <c r="Z287" s="436">
        <v>74</v>
      </c>
      <c r="AA287" s="436">
        <v>96</v>
      </c>
      <c r="AB287" s="439">
        <v>59</v>
      </c>
      <c r="AC287" s="436">
        <v>82</v>
      </c>
      <c r="AD287" s="440">
        <v>58</v>
      </c>
      <c r="AE287" s="454">
        <v>84</v>
      </c>
      <c r="AF287" s="460">
        <v>55</v>
      </c>
      <c r="AG287" s="461">
        <v>83</v>
      </c>
      <c r="AH287" s="442">
        <f t="shared" si="16"/>
        <v>-3</v>
      </c>
      <c r="AI287" s="443">
        <f t="shared" si="17"/>
        <v>-1</v>
      </c>
      <c r="AJ287" s="444">
        <f t="shared" si="18"/>
        <v>-5.1724137931034484</v>
      </c>
      <c r="AK287" s="445">
        <f t="shared" si="19"/>
        <v>-1.1904761904761905</v>
      </c>
      <c r="AL287" s="462" t="s">
        <v>574</v>
      </c>
      <c r="AN287" s="392" t="s">
        <v>555</v>
      </c>
      <c r="AO287" s="398" t="s">
        <v>556</v>
      </c>
      <c r="AP287" s="394">
        <v>24</v>
      </c>
      <c r="AQ287" s="394">
        <v>47</v>
      </c>
      <c r="AR287" s="397"/>
    </row>
    <row r="288" spans="1:44" ht="15.75" hidden="1" customHeight="1" thickBot="1">
      <c r="A288" s="459" t="s">
        <v>575</v>
      </c>
      <c r="B288" s="447">
        <v>102</v>
      </c>
      <c r="C288" s="448">
        <v>123</v>
      </c>
      <c r="D288" s="447">
        <v>131</v>
      </c>
      <c r="E288" s="449">
        <v>153</v>
      </c>
      <c r="F288" s="447">
        <v>136</v>
      </c>
      <c r="G288" s="449">
        <v>160</v>
      </c>
      <c r="H288" s="447">
        <v>138</v>
      </c>
      <c r="I288" s="449">
        <v>165</v>
      </c>
      <c r="J288" s="447">
        <v>128</v>
      </c>
      <c r="K288" s="449">
        <v>156</v>
      </c>
      <c r="L288" s="447">
        <v>133</v>
      </c>
      <c r="M288" s="449">
        <v>162</v>
      </c>
      <c r="N288" s="447">
        <v>107</v>
      </c>
      <c r="O288" s="449">
        <v>141</v>
      </c>
      <c r="P288" s="447">
        <v>60</v>
      </c>
      <c r="Q288" s="447">
        <v>79</v>
      </c>
      <c r="R288" s="436">
        <v>58</v>
      </c>
      <c r="S288" s="450">
        <v>70</v>
      </c>
      <c r="T288" s="439">
        <v>51</v>
      </c>
      <c r="U288" s="436">
        <v>63</v>
      </c>
      <c r="V288" s="439">
        <v>43</v>
      </c>
      <c r="W288" s="436">
        <v>55</v>
      </c>
      <c r="X288" s="438">
        <v>45</v>
      </c>
      <c r="Y288" s="438">
        <v>58</v>
      </c>
      <c r="Z288" s="436">
        <v>51</v>
      </c>
      <c r="AA288" s="436">
        <v>63</v>
      </c>
      <c r="AB288" s="439">
        <v>41</v>
      </c>
      <c r="AC288" s="436">
        <v>54</v>
      </c>
      <c r="AD288" s="440">
        <v>55</v>
      </c>
      <c r="AE288" s="454">
        <v>69</v>
      </c>
      <c r="AF288" s="460">
        <v>52</v>
      </c>
      <c r="AG288" s="461">
        <v>66</v>
      </c>
      <c r="AH288" s="442">
        <f t="shared" si="16"/>
        <v>-3</v>
      </c>
      <c r="AI288" s="443">
        <f t="shared" si="17"/>
        <v>-3</v>
      </c>
      <c r="AJ288" s="444">
        <f t="shared" si="18"/>
        <v>-5.4545454545454541</v>
      </c>
      <c r="AK288" s="445">
        <f t="shared" si="19"/>
        <v>-4.3478260869565215</v>
      </c>
      <c r="AL288" s="462" t="s">
        <v>576</v>
      </c>
      <c r="AN288" s="392" t="s">
        <v>557</v>
      </c>
      <c r="AO288" s="398" t="s">
        <v>558</v>
      </c>
      <c r="AP288" s="394">
        <v>165</v>
      </c>
      <c r="AQ288" s="394">
        <v>316</v>
      </c>
      <c r="AR288" s="397"/>
    </row>
    <row r="289" spans="1:44" ht="15.75" hidden="1" customHeight="1" thickBot="1">
      <c r="A289" s="459" t="s">
        <v>577</v>
      </c>
      <c r="B289" s="447">
        <v>49</v>
      </c>
      <c r="C289" s="448">
        <v>70</v>
      </c>
      <c r="D289" s="447">
        <v>44</v>
      </c>
      <c r="E289" s="449">
        <v>64</v>
      </c>
      <c r="F289" s="447">
        <v>42</v>
      </c>
      <c r="G289" s="449">
        <v>64</v>
      </c>
      <c r="H289" s="447">
        <v>44</v>
      </c>
      <c r="I289" s="449">
        <v>69</v>
      </c>
      <c r="J289" s="447">
        <v>43</v>
      </c>
      <c r="K289" s="449">
        <v>72</v>
      </c>
      <c r="L289" s="447">
        <v>51</v>
      </c>
      <c r="M289" s="449">
        <v>78</v>
      </c>
      <c r="N289" s="447">
        <v>50</v>
      </c>
      <c r="O289" s="449">
        <v>69</v>
      </c>
      <c r="P289" s="447">
        <v>21</v>
      </c>
      <c r="Q289" s="447">
        <v>31</v>
      </c>
      <c r="R289" s="436">
        <v>26</v>
      </c>
      <c r="S289" s="450">
        <v>36</v>
      </c>
      <c r="T289" s="439">
        <v>41</v>
      </c>
      <c r="U289" s="436">
        <v>50</v>
      </c>
      <c r="V289" s="439">
        <v>46</v>
      </c>
      <c r="W289" s="436">
        <v>55</v>
      </c>
      <c r="X289" s="438">
        <v>36</v>
      </c>
      <c r="Y289" s="438">
        <v>47</v>
      </c>
      <c r="Z289" s="436">
        <v>33</v>
      </c>
      <c r="AA289" s="436">
        <v>43</v>
      </c>
      <c r="AB289" s="439">
        <v>31</v>
      </c>
      <c r="AC289" s="436">
        <v>44</v>
      </c>
      <c r="AD289" s="440">
        <v>41</v>
      </c>
      <c r="AE289" s="454">
        <v>50</v>
      </c>
      <c r="AF289" s="460">
        <v>45</v>
      </c>
      <c r="AG289" s="461">
        <v>57</v>
      </c>
      <c r="AH289" s="442">
        <f t="shared" si="16"/>
        <v>4</v>
      </c>
      <c r="AI289" s="443">
        <f t="shared" si="17"/>
        <v>7</v>
      </c>
      <c r="AJ289" s="444">
        <f t="shared" si="18"/>
        <v>9.7560975609756095</v>
      </c>
      <c r="AK289" s="445">
        <f t="shared" si="19"/>
        <v>14</v>
      </c>
      <c r="AL289" s="462" t="s">
        <v>578</v>
      </c>
      <c r="AN289" s="392" t="s">
        <v>559</v>
      </c>
      <c r="AO289" s="398" t="s">
        <v>560</v>
      </c>
      <c r="AP289" s="394">
        <v>82</v>
      </c>
      <c r="AQ289" s="394">
        <v>125</v>
      </c>
      <c r="AR289" s="397"/>
    </row>
    <row r="290" spans="1:44" ht="15.75" customHeight="1" thickBot="1">
      <c r="A290" s="459">
        <v>521</v>
      </c>
      <c r="B290" s="447">
        <v>22</v>
      </c>
      <c r="C290" s="448">
        <v>38</v>
      </c>
      <c r="D290" s="447">
        <v>18</v>
      </c>
      <c r="E290" s="449">
        <v>34</v>
      </c>
      <c r="F290" s="447">
        <v>14</v>
      </c>
      <c r="G290" s="449">
        <v>33</v>
      </c>
      <c r="H290" s="447">
        <v>18</v>
      </c>
      <c r="I290" s="449">
        <v>42</v>
      </c>
      <c r="J290" s="447">
        <v>32</v>
      </c>
      <c r="K290" s="449">
        <v>58</v>
      </c>
      <c r="L290" s="447">
        <v>32</v>
      </c>
      <c r="M290" s="449">
        <v>55</v>
      </c>
      <c r="N290" s="447">
        <v>29</v>
      </c>
      <c r="O290" s="449">
        <v>49</v>
      </c>
      <c r="P290" s="447">
        <v>179</v>
      </c>
      <c r="Q290" s="447">
        <v>275</v>
      </c>
      <c r="R290" s="436">
        <v>213</v>
      </c>
      <c r="S290" s="450">
        <v>309</v>
      </c>
      <c r="T290" s="439">
        <v>237</v>
      </c>
      <c r="U290" s="436">
        <v>331</v>
      </c>
      <c r="V290" s="439">
        <v>241</v>
      </c>
      <c r="W290" s="436">
        <v>337</v>
      </c>
      <c r="X290" s="438">
        <v>271</v>
      </c>
      <c r="Y290" s="438">
        <v>366</v>
      </c>
      <c r="Z290" s="436">
        <v>286</v>
      </c>
      <c r="AA290" s="436">
        <v>392</v>
      </c>
      <c r="AB290" s="439">
        <v>279</v>
      </c>
      <c r="AC290" s="436">
        <v>387</v>
      </c>
      <c r="AD290" s="440">
        <v>314</v>
      </c>
      <c r="AE290" s="454">
        <v>428</v>
      </c>
      <c r="AF290" s="460">
        <v>328</v>
      </c>
      <c r="AG290" s="461">
        <v>454</v>
      </c>
      <c r="AH290" s="442">
        <f t="shared" si="16"/>
        <v>14</v>
      </c>
      <c r="AI290" s="443">
        <f t="shared" si="17"/>
        <v>26</v>
      </c>
      <c r="AJ290" s="444">
        <f t="shared" si="18"/>
        <v>4.4585987261146496</v>
      </c>
      <c r="AK290" s="445">
        <f t="shared" si="19"/>
        <v>6.0747663551401869</v>
      </c>
      <c r="AL290" s="462" t="s">
        <v>579</v>
      </c>
      <c r="AN290" s="392" t="s">
        <v>561</v>
      </c>
      <c r="AO290" s="398" t="s">
        <v>562</v>
      </c>
      <c r="AP290" s="394">
        <v>162</v>
      </c>
      <c r="AQ290" s="394">
        <v>263</v>
      </c>
      <c r="AR290" s="397"/>
    </row>
    <row r="291" spans="1:44" ht="15.75" hidden="1" customHeight="1" thickBot="1">
      <c r="A291" s="459" t="s">
        <v>580</v>
      </c>
      <c r="B291" s="447">
        <v>20</v>
      </c>
      <c r="C291" s="448">
        <v>29</v>
      </c>
      <c r="D291" s="447">
        <v>23</v>
      </c>
      <c r="E291" s="449">
        <v>35</v>
      </c>
      <c r="F291" s="447">
        <v>21</v>
      </c>
      <c r="G291" s="449">
        <v>32</v>
      </c>
      <c r="H291" s="447">
        <v>20</v>
      </c>
      <c r="I291" s="449">
        <v>31</v>
      </c>
      <c r="J291" s="447">
        <v>23</v>
      </c>
      <c r="K291" s="449">
        <v>33</v>
      </c>
      <c r="L291" s="447">
        <v>23</v>
      </c>
      <c r="M291" s="449">
        <v>35</v>
      </c>
      <c r="N291" s="447">
        <v>16</v>
      </c>
      <c r="O291" s="449">
        <v>27</v>
      </c>
      <c r="P291" s="447">
        <v>69</v>
      </c>
      <c r="Q291" s="447">
        <v>118</v>
      </c>
      <c r="R291" s="436">
        <v>72</v>
      </c>
      <c r="S291" s="450">
        <v>125</v>
      </c>
      <c r="T291" s="439">
        <v>94</v>
      </c>
      <c r="U291" s="436">
        <v>146</v>
      </c>
      <c r="V291" s="439">
        <v>86</v>
      </c>
      <c r="W291" s="436">
        <v>139</v>
      </c>
      <c r="X291" s="438">
        <v>106</v>
      </c>
      <c r="Y291" s="438">
        <v>156</v>
      </c>
      <c r="Z291" s="436">
        <v>104</v>
      </c>
      <c r="AA291" s="436">
        <v>158</v>
      </c>
      <c r="AB291" s="439">
        <v>91</v>
      </c>
      <c r="AC291" s="436">
        <v>146</v>
      </c>
      <c r="AD291" s="440">
        <v>103</v>
      </c>
      <c r="AE291" s="454">
        <v>160</v>
      </c>
      <c r="AF291" s="460">
        <v>115</v>
      </c>
      <c r="AG291" s="461">
        <v>174</v>
      </c>
      <c r="AH291" s="442">
        <f t="shared" si="16"/>
        <v>12</v>
      </c>
      <c r="AI291" s="443">
        <f t="shared" si="17"/>
        <v>14</v>
      </c>
      <c r="AJ291" s="444">
        <f t="shared" si="18"/>
        <v>11.650485436893204</v>
      </c>
      <c r="AK291" s="445">
        <f t="shared" si="19"/>
        <v>8.75</v>
      </c>
      <c r="AL291" s="462" t="s">
        <v>581</v>
      </c>
      <c r="AN291" s="392" t="s">
        <v>563</v>
      </c>
      <c r="AO291" s="398" t="s">
        <v>564</v>
      </c>
      <c r="AP291" s="394">
        <v>81</v>
      </c>
      <c r="AQ291" s="394">
        <v>114</v>
      </c>
      <c r="AR291" s="397"/>
    </row>
    <row r="292" spans="1:44" ht="15.75" hidden="1" customHeight="1" thickBot="1">
      <c r="A292" s="459" t="s">
        <v>582</v>
      </c>
      <c r="B292" s="447">
        <v>103</v>
      </c>
      <c r="C292" s="448">
        <v>189</v>
      </c>
      <c r="D292" s="447">
        <v>106</v>
      </c>
      <c r="E292" s="449">
        <v>197</v>
      </c>
      <c r="F292" s="447">
        <v>90</v>
      </c>
      <c r="G292" s="449">
        <v>184</v>
      </c>
      <c r="H292" s="447">
        <v>104</v>
      </c>
      <c r="I292" s="449">
        <v>196</v>
      </c>
      <c r="J292" s="447">
        <v>105</v>
      </c>
      <c r="K292" s="449">
        <v>195</v>
      </c>
      <c r="L292" s="447">
        <v>109</v>
      </c>
      <c r="M292" s="449">
        <v>197</v>
      </c>
      <c r="N292" s="447">
        <v>127</v>
      </c>
      <c r="O292" s="449">
        <v>220</v>
      </c>
      <c r="P292" s="447">
        <v>52</v>
      </c>
      <c r="Q292" s="447">
        <v>69</v>
      </c>
      <c r="R292" s="436">
        <v>63</v>
      </c>
      <c r="S292" s="450">
        <v>73</v>
      </c>
      <c r="T292" s="439">
        <v>66</v>
      </c>
      <c r="U292" s="436">
        <v>77</v>
      </c>
      <c r="V292" s="439">
        <v>72</v>
      </c>
      <c r="W292" s="436">
        <v>82</v>
      </c>
      <c r="X292" s="438">
        <v>75</v>
      </c>
      <c r="Y292" s="438">
        <v>86</v>
      </c>
      <c r="Z292" s="436">
        <v>86</v>
      </c>
      <c r="AA292" s="436">
        <v>100</v>
      </c>
      <c r="AB292" s="439">
        <v>88</v>
      </c>
      <c r="AC292" s="436">
        <v>101</v>
      </c>
      <c r="AD292" s="440">
        <v>93</v>
      </c>
      <c r="AE292" s="454">
        <v>107</v>
      </c>
      <c r="AF292" s="460">
        <v>99</v>
      </c>
      <c r="AG292" s="461">
        <v>114</v>
      </c>
      <c r="AH292" s="442">
        <f t="shared" si="16"/>
        <v>6</v>
      </c>
      <c r="AI292" s="443">
        <f t="shared" si="17"/>
        <v>7</v>
      </c>
      <c r="AJ292" s="444">
        <f t="shared" si="18"/>
        <v>6.4516129032258061</v>
      </c>
      <c r="AK292" s="445">
        <f t="shared" si="19"/>
        <v>6.5420560747663554</v>
      </c>
      <c r="AL292" s="462" t="s">
        <v>583</v>
      </c>
      <c r="AN292" s="392">
        <v>524</v>
      </c>
      <c r="AO292" s="398" t="s">
        <v>595</v>
      </c>
      <c r="AP292" s="394">
        <v>544</v>
      </c>
      <c r="AQ292" s="394">
        <v>856</v>
      </c>
      <c r="AR292" s="397"/>
    </row>
    <row r="293" spans="1:44" ht="15.75" hidden="1" customHeight="1" thickBot="1">
      <c r="A293" s="459" t="s">
        <v>584</v>
      </c>
      <c r="B293" s="447">
        <v>64</v>
      </c>
      <c r="C293" s="448">
        <v>110</v>
      </c>
      <c r="D293" s="447">
        <v>63</v>
      </c>
      <c r="E293" s="449">
        <v>112</v>
      </c>
      <c r="F293" s="447">
        <v>52</v>
      </c>
      <c r="G293" s="449">
        <v>102</v>
      </c>
      <c r="H293" s="447">
        <v>62</v>
      </c>
      <c r="I293" s="449">
        <v>110</v>
      </c>
      <c r="J293" s="447">
        <v>43</v>
      </c>
      <c r="K293" s="449">
        <v>91</v>
      </c>
      <c r="L293" s="447">
        <v>50</v>
      </c>
      <c r="M293" s="449">
        <v>96</v>
      </c>
      <c r="N293" s="447">
        <v>44</v>
      </c>
      <c r="O293" s="449">
        <v>92</v>
      </c>
      <c r="P293" s="447">
        <v>58</v>
      </c>
      <c r="Q293" s="447">
        <v>88</v>
      </c>
      <c r="R293" s="436">
        <v>78</v>
      </c>
      <c r="S293" s="450">
        <v>111</v>
      </c>
      <c r="T293" s="439">
        <v>77</v>
      </c>
      <c r="U293" s="436">
        <v>108</v>
      </c>
      <c r="V293" s="439">
        <v>83</v>
      </c>
      <c r="W293" s="436">
        <v>116</v>
      </c>
      <c r="X293" s="438">
        <v>90</v>
      </c>
      <c r="Y293" s="438">
        <v>124</v>
      </c>
      <c r="Z293" s="436">
        <v>96</v>
      </c>
      <c r="AA293" s="436">
        <v>134</v>
      </c>
      <c r="AB293" s="439">
        <v>100</v>
      </c>
      <c r="AC293" s="436">
        <v>140</v>
      </c>
      <c r="AD293" s="440">
        <v>118</v>
      </c>
      <c r="AE293" s="454">
        <v>161</v>
      </c>
      <c r="AF293" s="460">
        <v>114</v>
      </c>
      <c r="AG293" s="461">
        <v>166</v>
      </c>
      <c r="AH293" s="442">
        <f t="shared" si="16"/>
        <v>-4</v>
      </c>
      <c r="AI293" s="443">
        <f t="shared" si="17"/>
        <v>5</v>
      </c>
      <c r="AJ293" s="444">
        <f t="shared" si="18"/>
        <v>-3.3898305084745761</v>
      </c>
      <c r="AK293" s="445">
        <f t="shared" si="19"/>
        <v>3.1055900621118013</v>
      </c>
      <c r="AL293" s="462" t="s">
        <v>585</v>
      </c>
      <c r="AN293" s="392" t="s">
        <v>596</v>
      </c>
      <c r="AO293" s="398" t="s">
        <v>597</v>
      </c>
      <c r="AP293" s="394">
        <v>89</v>
      </c>
      <c r="AQ293" s="394">
        <v>185</v>
      </c>
      <c r="AR293" s="397"/>
    </row>
    <row r="294" spans="1:44" ht="15.75" customHeight="1" thickBot="1">
      <c r="A294" s="459">
        <v>522</v>
      </c>
      <c r="B294" s="447">
        <v>13</v>
      </c>
      <c r="C294" s="448">
        <v>25</v>
      </c>
      <c r="D294" s="447">
        <v>19</v>
      </c>
      <c r="E294" s="449">
        <v>30</v>
      </c>
      <c r="F294" s="447">
        <v>20</v>
      </c>
      <c r="G294" s="449">
        <v>32</v>
      </c>
      <c r="H294" s="447">
        <v>24</v>
      </c>
      <c r="I294" s="449">
        <v>38</v>
      </c>
      <c r="J294" s="447">
        <v>45</v>
      </c>
      <c r="K294" s="449">
        <v>59</v>
      </c>
      <c r="L294" s="447">
        <v>39</v>
      </c>
      <c r="M294" s="449">
        <v>54</v>
      </c>
      <c r="N294" s="447">
        <v>46</v>
      </c>
      <c r="O294" s="449">
        <v>62</v>
      </c>
      <c r="P294" s="447">
        <v>318</v>
      </c>
      <c r="Q294" s="447">
        <v>488</v>
      </c>
      <c r="R294" s="436">
        <v>328</v>
      </c>
      <c r="S294" s="450">
        <v>510</v>
      </c>
      <c r="T294" s="439">
        <v>300</v>
      </c>
      <c r="U294" s="436">
        <v>503</v>
      </c>
      <c r="V294" s="439">
        <v>269</v>
      </c>
      <c r="W294" s="436">
        <v>459</v>
      </c>
      <c r="X294" s="438">
        <v>264</v>
      </c>
      <c r="Y294" s="438">
        <v>429</v>
      </c>
      <c r="Z294" s="436">
        <v>288</v>
      </c>
      <c r="AA294" s="436">
        <v>456</v>
      </c>
      <c r="AB294" s="439">
        <v>277</v>
      </c>
      <c r="AC294" s="436">
        <v>444</v>
      </c>
      <c r="AD294" s="440">
        <v>317</v>
      </c>
      <c r="AE294" s="454">
        <v>478</v>
      </c>
      <c r="AF294" s="460">
        <v>317</v>
      </c>
      <c r="AG294" s="461">
        <v>480</v>
      </c>
      <c r="AH294" s="442">
        <f t="shared" si="16"/>
        <v>0</v>
      </c>
      <c r="AI294" s="443">
        <f t="shared" si="17"/>
        <v>2</v>
      </c>
      <c r="AJ294" s="444">
        <f t="shared" si="18"/>
        <v>0</v>
      </c>
      <c r="AK294" s="445">
        <f t="shared" si="19"/>
        <v>0.41841004184100417</v>
      </c>
      <c r="AL294" s="462" t="s">
        <v>586</v>
      </c>
      <c r="AN294" s="392" t="s">
        <v>598</v>
      </c>
      <c r="AO294" s="398" t="s">
        <v>599</v>
      </c>
      <c r="AP294" s="394">
        <v>101</v>
      </c>
      <c r="AQ294" s="394">
        <v>143</v>
      </c>
      <c r="AR294" s="397"/>
    </row>
    <row r="295" spans="1:44" ht="15.75" hidden="1" customHeight="1" thickBot="1">
      <c r="A295" s="459" t="s">
        <v>587</v>
      </c>
      <c r="B295" s="447">
        <v>26</v>
      </c>
      <c r="C295" s="448">
        <v>54</v>
      </c>
      <c r="D295" s="447">
        <v>24</v>
      </c>
      <c r="E295" s="449">
        <v>55</v>
      </c>
      <c r="F295" s="447">
        <v>18</v>
      </c>
      <c r="G295" s="449">
        <v>50</v>
      </c>
      <c r="H295" s="447">
        <v>18</v>
      </c>
      <c r="I295" s="449">
        <v>48</v>
      </c>
      <c r="J295" s="447">
        <v>17</v>
      </c>
      <c r="K295" s="449">
        <v>45</v>
      </c>
      <c r="L295" s="447">
        <v>20</v>
      </c>
      <c r="M295" s="449">
        <v>47</v>
      </c>
      <c r="N295" s="447">
        <v>37</v>
      </c>
      <c r="O295" s="449">
        <v>66</v>
      </c>
      <c r="P295" s="447">
        <v>86</v>
      </c>
      <c r="Q295" s="447">
        <v>119</v>
      </c>
      <c r="R295" s="436">
        <v>77</v>
      </c>
      <c r="S295" s="450">
        <v>117</v>
      </c>
      <c r="T295" s="439">
        <v>71</v>
      </c>
      <c r="U295" s="436">
        <v>122</v>
      </c>
      <c r="V295" s="439">
        <v>71</v>
      </c>
      <c r="W295" s="436">
        <v>112</v>
      </c>
      <c r="X295" s="438">
        <v>74</v>
      </c>
      <c r="Y295" s="438">
        <v>122</v>
      </c>
      <c r="Z295" s="436">
        <v>79</v>
      </c>
      <c r="AA295" s="436">
        <v>123</v>
      </c>
      <c r="AB295" s="439">
        <v>73</v>
      </c>
      <c r="AC295" s="436">
        <v>118</v>
      </c>
      <c r="AD295" s="440">
        <v>65</v>
      </c>
      <c r="AE295" s="454">
        <v>106</v>
      </c>
      <c r="AF295" s="460">
        <v>72</v>
      </c>
      <c r="AG295" s="461">
        <v>114</v>
      </c>
      <c r="AH295" s="442">
        <f t="shared" si="16"/>
        <v>7</v>
      </c>
      <c r="AI295" s="443">
        <f t="shared" si="17"/>
        <v>8</v>
      </c>
      <c r="AJ295" s="444">
        <f t="shared" si="18"/>
        <v>10.76923076923077</v>
      </c>
      <c r="AK295" s="445">
        <f t="shared" si="19"/>
        <v>7.5471698113207548</v>
      </c>
      <c r="AL295" s="462" t="s">
        <v>588</v>
      </c>
      <c r="AN295" s="392" t="s">
        <v>600</v>
      </c>
      <c r="AO295" s="398" t="s">
        <v>601</v>
      </c>
      <c r="AP295" s="394">
        <v>94</v>
      </c>
      <c r="AQ295" s="394">
        <v>136</v>
      </c>
      <c r="AR295" s="397"/>
    </row>
    <row r="296" spans="1:44" ht="15.75" hidden="1" customHeight="1" thickBot="1">
      <c r="A296" s="459" t="s">
        <v>589</v>
      </c>
      <c r="B296" s="447">
        <v>291</v>
      </c>
      <c r="C296" s="448">
        <v>471</v>
      </c>
      <c r="D296" s="447">
        <v>309</v>
      </c>
      <c r="E296" s="449">
        <v>486</v>
      </c>
      <c r="F296" s="447">
        <v>309</v>
      </c>
      <c r="G296" s="449">
        <v>486</v>
      </c>
      <c r="H296" s="447">
        <v>326</v>
      </c>
      <c r="I296" s="449">
        <v>508</v>
      </c>
      <c r="J296" s="447">
        <v>306</v>
      </c>
      <c r="K296" s="449">
        <v>490</v>
      </c>
      <c r="L296" s="447">
        <v>328</v>
      </c>
      <c r="M296" s="449">
        <v>514</v>
      </c>
      <c r="N296" s="447">
        <v>334</v>
      </c>
      <c r="O296" s="449">
        <v>519</v>
      </c>
      <c r="P296" s="447">
        <v>104</v>
      </c>
      <c r="Q296" s="447">
        <v>143</v>
      </c>
      <c r="R296" s="436">
        <v>110</v>
      </c>
      <c r="S296" s="450">
        <v>150</v>
      </c>
      <c r="T296" s="439">
        <v>105</v>
      </c>
      <c r="U296" s="436">
        <v>152</v>
      </c>
      <c r="V296" s="439">
        <v>77</v>
      </c>
      <c r="W296" s="436">
        <v>118</v>
      </c>
      <c r="X296" s="438">
        <v>61</v>
      </c>
      <c r="Y296" s="438">
        <v>105</v>
      </c>
      <c r="Z296" s="436">
        <v>75</v>
      </c>
      <c r="AA296" s="436">
        <v>124</v>
      </c>
      <c r="AB296" s="439">
        <v>73</v>
      </c>
      <c r="AC296" s="436">
        <v>127</v>
      </c>
      <c r="AD296" s="440">
        <v>85</v>
      </c>
      <c r="AE296" s="454">
        <v>137</v>
      </c>
      <c r="AF296" s="460">
        <v>88</v>
      </c>
      <c r="AG296" s="461">
        <v>140</v>
      </c>
      <c r="AH296" s="442">
        <f t="shared" si="16"/>
        <v>3</v>
      </c>
      <c r="AI296" s="443">
        <f t="shared" si="17"/>
        <v>3</v>
      </c>
      <c r="AJ296" s="444">
        <f t="shared" si="18"/>
        <v>3.5294117647058822</v>
      </c>
      <c r="AK296" s="445">
        <f t="shared" si="19"/>
        <v>2.1897810218978102</v>
      </c>
      <c r="AL296" s="462" t="s">
        <v>590</v>
      </c>
      <c r="AN296" s="392" t="s">
        <v>602</v>
      </c>
      <c r="AO296" s="398" t="s">
        <v>603</v>
      </c>
      <c r="AP296" s="394">
        <v>169</v>
      </c>
      <c r="AQ296" s="394">
        <v>271</v>
      </c>
      <c r="AR296" s="397"/>
    </row>
    <row r="297" spans="1:44" ht="15.75" hidden="1" customHeight="1" thickBot="1">
      <c r="A297" s="459" t="s">
        <v>591</v>
      </c>
      <c r="B297" s="447">
        <v>71</v>
      </c>
      <c r="C297" s="448">
        <v>96</v>
      </c>
      <c r="D297" s="447">
        <v>86</v>
      </c>
      <c r="E297" s="449">
        <v>111</v>
      </c>
      <c r="F297" s="447">
        <v>85</v>
      </c>
      <c r="G297" s="449">
        <v>113</v>
      </c>
      <c r="H297" s="447">
        <v>96</v>
      </c>
      <c r="I297" s="449">
        <v>125</v>
      </c>
      <c r="J297" s="447">
        <v>82</v>
      </c>
      <c r="K297" s="449">
        <v>114</v>
      </c>
      <c r="L297" s="447">
        <v>87</v>
      </c>
      <c r="M297" s="449">
        <v>119</v>
      </c>
      <c r="N297" s="447">
        <v>87</v>
      </c>
      <c r="O297" s="449">
        <v>123</v>
      </c>
      <c r="P297" s="447">
        <v>64</v>
      </c>
      <c r="Q297" s="447">
        <v>115</v>
      </c>
      <c r="R297" s="436">
        <v>76</v>
      </c>
      <c r="S297" s="450">
        <v>127</v>
      </c>
      <c r="T297" s="439">
        <v>64</v>
      </c>
      <c r="U297" s="436">
        <v>116</v>
      </c>
      <c r="V297" s="439">
        <v>68</v>
      </c>
      <c r="W297" s="436">
        <v>122</v>
      </c>
      <c r="X297" s="438">
        <v>79</v>
      </c>
      <c r="Y297" s="438">
        <v>134</v>
      </c>
      <c r="Z297" s="436">
        <v>88</v>
      </c>
      <c r="AA297" s="436">
        <v>146</v>
      </c>
      <c r="AB297" s="439">
        <v>91</v>
      </c>
      <c r="AC297" s="436">
        <v>143</v>
      </c>
      <c r="AD297" s="440">
        <v>111</v>
      </c>
      <c r="AE297" s="454">
        <v>164</v>
      </c>
      <c r="AF297" s="460">
        <v>102</v>
      </c>
      <c r="AG297" s="461">
        <v>153</v>
      </c>
      <c r="AH297" s="442">
        <f t="shared" si="16"/>
        <v>-9</v>
      </c>
      <c r="AI297" s="443">
        <f t="shared" si="17"/>
        <v>-11</v>
      </c>
      <c r="AJ297" s="444">
        <f t="shared" si="18"/>
        <v>-8.1081081081081088</v>
      </c>
      <c r="AK297" s="445">
        <f t="shared" si="19"/>
        <v>-6.7073170731707314</v>
      </c>
      <c r="AL297" s="462" t="s">
        <v>592</v>
      </c>
      <c r="AN297" s="392" t="s">
        <v>604</v>
      </c>
      <c r="AO297" s="398" t="s">
        <v>605</v>
      </c>
      <c r="AP297" s="394">
        <v>91</v>
      </c>
      <c r="AQ297" s="394">
        <v>121</v>
      </c>
      <c r="AR297" s="397"/>
    </row>
    <row r="298" spans="1:44" ht="15.75" hidden="1" customHeight="1" thickBot="1">
      <c r="A298" s="459" t="s">
        <v>593</v>
      </c>
      <c r="B298" s="447">
        <v>57</v>
      </c>
      <c r="C298" s="448">
        <v>114</v>
      </c>
      <c r="D298" s="447">
        <v>52</v>
      </c>
      <c r="E298" s="449">
        <v>112</v>
      </c>
      <c r="F298" s="447">
        <v>51</v>
      </c>
      <c r="G298" s="449">
        <v>105</v>
      </c>
      <c r="H298" s="447">
        <v>62</v>
      </c>
      <c r="I298" s="449">
        <v>116</v>
      </c>
      <c r="J298" s="447">
        <v>48</v>
      </c>
      <c r="K298" s="449">
        <v>106</v>
      </c>
      <c r="L298" s="447">
        <v>42</v>
      </c>
      <c r="M298" s="449">
        <v>101</v>
      </c>
      <c r="N298" s="447">
        <v>49</v>
      </c>
      <c r="O298" s="449">
        <v>107</v>
      </c>
      <c r="P298" s="447">
        <v>48</v>
      </c>
      <c r="Q298" s="447">
        <v>60</v>
      </c>
      <c r="R298" s="436">
        <v>49</v>
      </c>
      <c r="S298" s="450">
        <v>65</v>
      </c>
      <c r="T298" s="439">
        <v>45</v>
      </c>
      <c r="U298" s="436">
        <v>60</v>
      </c>
      <c r="V298" s="439">
        <v>39</v>
      </c>
      <c r="W298" s="436">
        <v>54</v>
      </c>
      <c r="X298" s="438">
        <v>50</v>
      </c>
      <c r="Y298" s="438">
        <v>63</v>
      </c>
      <c r="Z298" s="436">
        <v>46</v>
      </c>
      <c r="AA298" s="436">
        <v>63</v>
      </c>
      <c r="AB298" s="439">
        <v>40</v>
      </c>
      <c r="AC298" s="436">
        <v>56</v>
      </c>
      <c r="AD298" s="440">
        <v>56</v>
      </c>
      <c r="AE298" s="454">
        <v>71</v>
      </c>
      <c r="AF298" s="460">
        <v>55</v>
      </c>
      <c r="AG298" s="461">
        <v>73</v>
      </c>
      <c r="AH298" s="442">
        <f t="shared" si="16"/>
        <v>-1</v>
      </c>
      <c r="AI298" s="443">
        <f t="shared" si="17"/>
        <v>2</v>
      </c>
      <c r="AJ298" s="444">
        <f t="shared" si="18"/>
        <v>-1.7857142857142858</v>
      </c>
      <c r="AK298" s="445">
        <f t="shared" si="19"/>
        <v>2.816901408450704</v>
      </c>
      <c r="AL298" s="462" t="s">
        <v>594</v>
      </c>
      <c r="AN298" s="392" t="s">
        <v>565</v>
      </c>
      <c r="AO298" s="398" t="s">
        <v>566</v>
      </c>
      <c r="AP298" s="394">
        <v>86</v>
      </c>
      <c r="AQ298" s="394">
        <v>134</v>
      </c>
      <c r="AR298" s="397"/>
    </row>
    <row r="299" spans="1:44" ht="15.75" customHeight="1" thickBot="1">
      <c r="A299" s="459">
        <v>524</v>
      </c>
      <c r="B299" s="447">
        <v>21</v>
      </c>
      <c r="C299" s="448">
        <v>40</v>
      </c>
      <c r="D299" s="447">
        <v>19</v>
      </c>
      <c r="E299" s="449">
        <v>35</v>
      </c>
      <c r="F299" s="447">
        <v>17</v>
      </c>
      <c r="G299" s="449">
        <v>35</v>
      </c>
      <c r="H299" s="447">
        <v>13</v>
      </c>
      <c r="I299" s="449">
        <v>35</v>
      </c>
      <c r="J299" s="447">
        <v>10</v>
      </c>
      <c r="K299" s="449">
        <v>35</v>
      </c>
      <c r="L299" s="447">
        <v>13</v>
      </c>
      <c r="M299" s="449">
        <v>39</v>
      </c>
      <c r="N299" s="447">
        <v>9</v>
      </c>
      <c r="O299" s="449">
        <v>39</v>
      </c>
      <c r="P299" s="447">
        <v>392</v>
      </c>
      <c r="Q299" s="447">
        <v>611</v>
      </c>
      <c r="R299" s="436">
        <v>410</v>
      </c>
      <c r="S299" s="450">
        <v>630</v>
      </c>
      <c r="T299" s="439">
        <v>432</v>
      </c>
      <c r="U299" s="436">
        <v>655</v>
      </c>
      <c r="V299" s="439">
        <v>426</v>
      </c>
      <c r="W299" s="436">
        <v>664</v>
      </c>
      <c r="X299" s="438">
        <v>429</v>
      </c>
      <c r="Y299" s="438">
        <v>677</v>
      </c>
      <c r="Z299" s="436">
        <v>500</v>
      </c>
      <c r="AA299" s="436">
        <v>774</v>
      </c>
      <c r="AB299" s="439">
        <v>497</v>
      </c>
      <c r="AC299" s="436">
        <v>796</v>
      </c>
      <c r="AD299" s="440">
        <v>544</v>
      </c>
      <c r="AE299" s="454">
        <v>856</v>
      </c>
      <c r="AF299" s="460">
        <v>541</v>
      </c>
      <c r="AG299" s="461">
        <v>858</v>
      </c>
      <c r="AH299" s="442">
        <f t="shared" si="16"/>
        <v>-3</v>
      </c>
      <c r="AI299" s="443">
        <f t="shared" si="17"/>
        <v>2</v>
      </c>
      <c r="AJ299" s="444">
        <f t="shared" si="18"/>
        <v>-0.55147058823529416</v>
      </c>
      <c r="AK299" s="445">
        <f t="shared" si="19"/>
        <v>0.23364485981308411</v>
      </c>
      <c r="AL299" s="462" t="s">
        <v>595</v>
      </c>
      <c r="AN299" s="392" t="s">
        <v>567</v>
      </c>
      <c r="AO299" s="398" t="s">
        <v>568</v>
      </c>
      <c r="AP299" s="394">
        <v>115</v>
      </c>
      <c r="AQ299" s="394">
        <v>173</v>
      </c>
      <c r="AR299" s="397"/>
    </row>
    <row r="300" spans="1:44" ht="15.75" hidden="1" customHeight="1" thickBot="1">
      <c r="A300" s="459" t="s">
        <v>596</v>
      </c>
      <c r="B300" s="447">
        <v>42</v>
      </c>
      <c r="C300" s="448">
        <v>68</v>
      </c>
      <c r="D300" s="447">
        <v>38</v>
      </c>
      <c r="E300" s="449">
        <v>59</v>
      </c>
      <c r="F300" s="447">
        <v>33</v>
      </c>
      <c r="G300" s="449">
        <v>53</v>
      </c>
      <c r="H300" s="447">
        <v>32</v>
      </c>
      <c r="I300" s="449">
        <v>53</v>
      </c>
      <c r="J300" s="447">
        <v>41</v>
      </c>
      <c r="K300" s="449">
        <v>60</v>
      </c>
      <c r="L300" s="447">
        <v>51</v>
      </c>
      <c r="M300" s="449">
        <v>68</v>
      </c>
      <c r="N300" s="447">
        <v>56</v>
      </c>
      <c r="O300" s="449">
        <v>70</v>
      </c>
      <c r="P300" s="447">
        <v>93</v>
      </c>
      <c r="Q300" s="447">
        <v>150</v>
      </c>
      <c r="R300" s="436">
        <v>78</v>
      </c>
      <c r="S300" s="450">
        <v>136</v>
      </c>
      <c r="T300" s="439">
        <v>101</v>
      </c>
      <c r="U300" s="436">
        <v>163</v>
      </c>
      <c r="V300" s="439">
        <v>85</v>
      </c>
      <c r="W300" s="436">
        <v>152</v>
      </c>
      <c r="X300" s="438">
        <v>96</v>
      </c>
      <c r="Y300" s="438">
        <v>168</v>
      </c>
      <c r="Z300" s="436">
        <v>103</v>
      </c>
      <c r="AA300" s="436">
        <v>194</v>
      </c>
      <c r="AB300" s="439">
        <v>101</v>
      </c>
      <c r="AC300" s="436">
        <v>199</v>
      </c>
      <c r="AD300" s="440">
        <v>89</v>
      </c>
      <c r="AE300" s="454">
        <v>185</v>
      </c>
      <c r="AF300" s="460">
        <v>73</v>
      </c>
      <c r="AG300" s="461">
        <v>173</v>
      </c>
      <c r="AH300" s="442">
        <f t="shared" si="16"/>
        <v>-16</v>
      </c>
      <c r="AI300" s="443">
        <f t="shared" si="17"/>
        <v>-12</v>
      </c>
      <c r="AJ300" s="444">
        <f t="shared" si="18"/>
        <v>-17.977528089887642</v>
      </c>
      <c r="AK300" s="445">
        <f t="shared" si="19"/>
        <v>-6.4864864864864868</v>
      </c>
      <c r="AL300" s="462" t="s">
        <v>597</v>
      </c>
      <c r="AN300" s="392" t="s">
        <v>569</v>
      </c>
      <c r="AO300" s="398" t="s">
        <v>570</v>
      </c>
      <c r="AP300" s="394">
        <v>96</v>
      </c>
      <c r="AQ300" s="394">
        <v>129</v>
      </c>
      <c r="AR300" s="397"/>
    </row>
    <row r="301" spans="1:44" ht="15.75" hidden="1" customHeight="1" thickBot="1">
      <c r="A301" s="459" t="s">
        <v>598</v>
      </c>
      <c r="B301" s="447">
        <v>307</v>
      </c>
      <c r="C301" s="448">
        <v>467</v>
      </c>
      <c r="D301" s="447">
        <v>297</v>
      </c>
      <c r="E301" s="449">
        <v>439</v>
      </c>
      <c r="F301" s="447">
        <v>346</v>
      </c>
      <c r="G301" s="449">
        <v>565</v>
      </c>
      <c r="H301" s="447">
        <v>332</v>
      </c>
      <c r="I301" s="449">
        <v>570</v>
      </c>
      <c r="J301" s="447">
        <v>323</v>
      </c>
      <c r="K301" s="449">
        <v>563</v>
      </c>
      <c r="L301" s="447">
        <v>322</v>
      </c>
      <c r="M301" s="449">
        <v>538</v>
      </c>
      <c r="N301" s="447">
        <v>346</v>
      </c>
      <c r="O301" s="449">
        <v>561</v>
      </c>
      <c r="P301" s="447">
        <v>54</v>
      </c>
      <c r="Q301" s="447">
        <v>82</v>
      </c>
      <c r="R301" s="436">
        <v>70</v>
      </c>
      <c r="S301" s="450">
        <v>102</v>
      </c>
      <c r="T301" s="439">
        <v>68</v>
      </c>
      <c r="U301" s="436">
        <v>101</v>
      </c>
      <c r="V301" s="439">
        <v>67</v>
      </c>
      <c r="W301" s="436">
        <v>100</v>
      </c>
      <c r="X301" s="438">
        <v>68</v>
      </c>
      <c r="Y301" s="438">
        <v>104</v>
      </c>
      <c r="Z301" s="436">
        <v>90</v>
      </c>
      <c r="AA301" s="436">
        <v>128</v>
      </c>
      <c r="AB301" s="439">
        <v>93</v>
      </c>
      <c r="AC301" s="436">
        <v>135</v>
      </c>
      <c r="AD301" s="440">
        <v>101</v>
      </c>
      <c r="AE301" s="454">
        <v>143</v>
      </c>
      <c r="AF301" s="460">
        <v>102</v>
      </c>
      <c r="AG301" s="461">
        <v>147</v>
      </c>
      <c r="AH301" s="442">
        <f t="shared" si="16"/>
        <v>1</v>
      </c>
      <c r="AI301" s="443">
        <f t="shared" si="17"/>
        <v>4</v>
      </c>
      <c r="AJ301" s="444">
        <f t="shared" si="18"/>
        <v>0.99009900990099009</v>
      </c>
      <c r="AK301" s="445">
        <f t="shared" si="19"/>
        <v>2.7972027972027971</v>
      </c>
      <c r="AL301" s="462" t="s">
        <v>599</v>
      </c>
      <c r="AN301" s="392" t="s">
        <v>571</v>
      </c>
      <c r="AO301" s="398" t="s">
        <v>572</v>
      </c>
      <c r="AP301" s="394">
        <v>182</v>
      </c>
      <c r="AQ301" s="394">
        <v>267</v>
      </c>
      <c r="AR301" s="397"/>
    </row>
    <row r="302" spans="1:44" ht="15.75" hidden="1" customHeight="1" thickBot="1">
      <c r="A302" s="459" t="s">
        <v>600</v>
      </c>
      <c r="B302" s="447">
        <v>79</v>
      </c>
      <c r="C302" s="448">
        <v>111</v>
      </c>
      <c r="D302" s="447">
        <v>74</v>
      </c>
      <c r="E302" s="449">
        <v>108</v>
      </c>
      <c r="F302" s="447">
        <v>80</v>
      </c>
      <c r="G302" s="449">
        <v>113</v>
      </c>
      <c r="H302" s="447">
        <v>80</v>
      </c>
      <c r="I302" s="449">
        <v>113</v>
      </c>
      <c r="J302" s="447">
        <v>89</v>
      </c>
      <c r="K302" s="449">
        <v>128</v>
      </c>
      <c r="L302" s="447">
        <v>90</v>
      </c>
      <c r="M302" s="449">
        <v>131</v>
      </c>
      <c r="N302" s="447">
        <v>94</v>
      </c>
      <c r="O302" s="449">
        <v>141</v>
      </c>
      <c r="P302" s="447">
        <v>52</v>
      </c>
      <c r="Q302" s="447">
        <v>84</v>
      </c>
      <c r="R302" s="436">
        <v>65</v>
      </c>
      <c r="S302" s="450">
        <v>96</v>
      </c>
      <c r="T302" s="439">
        <v>68</v>
      </c>
      <c r="U302" s="436">
        <v>103</v>
      </c>
      <c r="V302" s="439">
        <v>67</v>
      </c>
      <c r="W302" s="436">
        <v>107</v>
      </c>
      <c r="X302" s="438">
        <v>61</v>
      </c>
      <c r="Y302" s="438">
        <v>105</v>
      </c>
      <c r="Z302" s="436">
        <v>79</v>
      </c>
      <c r="AA302" s="436">
        <v>122</v>
      </c>
      <c r="AB302" s="439">
        <v>83</v>
      </c>
      <c r="AC302" s="436">
        <v>125</v>
      </c>
      <c r="AD302" s="440">
        <v>94</v>
      </c>
      <c r="AE302" s="454">
        <v>136</v>
      </c>
      <c r="AF302" s="460">
        <v>110</v>
      </c>
      <c r="AG302" s="461">
        <v>153</v>
      </c>
      <c r="AH302" s="442">
        <f t="shared" si="16"/>
        <v>16</v>
      </c>
      <c r="AI302" s="443">
        <f t="shared" si="17"/>
        <v>17</v>
      </c>
      <c r="AJ302" s="444">
        <f t="shared" si="18"/>
        <v>17.021276595744681</v>
      </c>
      <c r="AK302" s="445">
        <f t="shared" si="19"/>
        <v>12.5</v>
      </c>
      <c r="AL302" s="462" t="s">
        <v>601</v>
      </c>
      <c r="AN302" s="392" t="s">
        <v>573</v>
      </c>
      <c r="AO302" s="398" t="s">
        <v>574</v>
      </c>
      <c r="AP302" s="394">
        <v>58</v>
      </c>
      <c r="AQ302" s="394">
        <v>84</v>
      </c>
      <c r="AR302" s="397"/>
    </row>
    <row r="303" spans="1:44" ht="15.75" hidden="1" customHeight="1" thickBot="1">
      <c r="A303" s="459" t="s">
        <v>602</v>
      </c>
      <c r="B303" s="447">
        <v>57</v>
      </c>
      <c r="C303" s="448">
        <v>89</v>
      </c>
      <c r="D303" s="447">
        <v>62</v>
      </c>
      <c r="E303" s="449">
        <v>89</v>
      </c>
      <c r="F303" s="447">
        <v>63</v>
      </c>
      <c r="G303" s="449">
        <v>91</v>
      </c>
      <c r="H303" s="447">
        <v>44</v>
      </c>
      <c r="I303" s="449">
        <v>73</v>
      </c>
      <c r="J303" s="447">
        <v>41</v>
      </c>
      <c r="K303" s="449">
        <v>71</v>
      </c>
      <c r="L303" s="447">
        <v>33</v>
      </c>
      <c r="M303" s="449">
        <v>53</v>
      </c>
      <c r="N303" s="447">
        <v>34</v>
      </c>
      <c r="O303" s="449">
        <v>52</v>
      </c>
      <c r="P303" s="447">
        <v>142</v>
      </c>
      <c r="Q303" s="447">
        <v>217</v>
      </c>
      <c r="R303" s="436">
        <v>143</v>
      </c>
      <c r="S303" s="450">
        <v>218</v>
      </c>
      <c r="T303" s="439">
        <v>149</v>
      </c>
      <c r="U303" s="436">
        <v>220</v>
      </c>
      <c r="V303" s="439">
        <v>148</v>
      </c>
      <c r="W303" s="436">
        <v>223</v>
      </c>
      <c r="X303" s="438">
        <v>151</v>
      </c>
      <c r="Y303" s="438">
        <v>225</v>
      </c>
      <c r="Z303" s="436">
        <v>174</v>
      </c>
      <c r="AA303" s="436">
        <v>252</v>
      </c>
      <c r="AB303" s="439">
        <v>163</v>
      </c>
      <c r="AC303" s="436">
        <v>255</v>
      </c>
      <c r="AD303" s="440">
        <v>169</v>
      </c>
      <c r="AE303" s="454">
        <v>271</v>
      </c>
      <c r="AF303" s="460">
        <v>161</v>
      </c>
      <c r="AG303" s="461">
        <v>259</v>
      </c>
      <c r="AH303" s="442">
        <f t="shared" si="16"/>
        <v>-8</v>
      </c>
      <c r="AI303" s="443">
        <f t="shared" si="17"/>
        <v>-12</v>
      </c>
      <c r="AJ303" s="444">
        <f t="shared" si="18"/>
        <v>-4.7337278106508878</v>
      </c>
      <c r="AK303" s="445">
        <f t="shared" si="19"/>
        <v>-4.4280442804428048</v>
      </c>
      <c r="AL303" s="462" t="s">
        <v>603</v>
      </c>
      <c r="AN303" s="392" t="s">
        <v>575</v>
      </c>
      <c r="AO303" s="398" t="s">
        <v>576</v>
      </c>
      <c r="AP303" s="394">
        <v>55</v>
      </c>
      <c r="AQ303" s="394">
        <v>69</v>
      </c>
      <c r="AR303" s="397"/>
    </row>
    <row r="304" spans="1:44" ht="15.75" hidden="1" customHeight="1" thickBot="1">
      <c r="A304" s="459" t="s">
        <v>604</v>
      </c>
      <c r="B304" s="447">
        <v>64</v>
      </c>
      <c r="C304" s="448">
        <v>100</v>
      </c>
      <c r="D304" s="447">
        <v>70</v>
      </c>
      <c r="E304" s="449">
        <v>99</v>
      </c>
      <c r="F304" s="447">
        <v>71</v>
      </c>
      <c r="G304" s="449">
        <v>104</v>
      </c>
      <c r="H304" s="447">
        <v>55</v>
      </c>
      <c r="I304" s="449">
        <v>87</v>
      </c>
      <c r="J304" s="447">
        <v>46</v>
      </c>
      <c r="K304" s="449">
        <v>76</v>
      </c>
      <c r="L304" s="447">
        <v>47</v>
      </c>
      <c r="M304" s="449">
        <v>82</v>
      </c>
      <c r="N304" s="447">
        <v>48</v>
      </c>
      <c r="O304" s="449">
        <v>82</v>
      </c>
      <c r="P304" s="447">
        <v>51</v>
      </c>
      <c r="Q304" s="447">
        <v>78</v>
      </c>
      <c r="R304" s="436">
        <v>54</v>
      </c>
      <c r="S304" s="450">
        <v>78</v>
      </c>
      <c r="T304" s="439">
        <v>46</v>
      </c>
      <c r="U304" s="436">
        <v>68</v>
      </c>
      <c r="V304" s="439">
        <v>59</v>
      </c>
      <c r="W304" s="436">
        <v>82</v>
      </c>
      <c r="X304" s="438">
        <v>53</v>
      </c>
      <c r="Y304" s="438">
        <v>75</v>
      </c>
      <c r="Z304" s="436">
        <v>54</v>
      </c>
      <c r="AA304" s="436">
        <v>78</v>
      </c>
      <c r="AB304" s="439">
        <v>57</v>
      </c>
      <c r="AC304" s="436">
        <v>82</v>
      </c>
      <c r="AD304" s="440">
        <v>91</v>
      </c>
      <c r="AE304" s="454">
        <v>121</v>
      </c>
      <c r="AF304" s="460">
        <v>95</v>
      </c>
      <c r="AG304" s="461">
        <v>126</v>
      </c>
      <c r="AH304" s="442">
        <f t="shared" si="16"/>
        <v>4</v>
      </c>
      <c r="AI304" s="443">
        <f t="shared" si="17"/>
        <v>5</v>
      </c>
      <c r="AJ304" s="444">
        <f t="shared" si="18"/>
        <v>4.395604395604396</v>
      </c>
      <c r="AK304" s="445">
        <f t="shared" si="19"/>
        <v>4.1322314049586772</v>
      </c>
      <c r="AL304" s="462" t="s">
        <v>605</v>
      </c>
      <c r="AN304" s="392" t="s">
        <v>577</v>
      </c>
      <c r="AO304" s="398" t="s">
        <v>578</v>
      </c>
      <c r="AP304" s="394">
        <v>41</v>
      </c>
      <c r="AQ304" s="394">
        <v>50</v>
      </c>
      <c r="AR304" s="397"/>
    </row>
    <row r="305" spans="1:44" ht="15.75" customHeight="1" thickBot="1">
      <c r="A305" s="459">
        <v>526</v>
      </c>
      <c r="B305" s="447">
        <v>74</v>
      </c>
      <c r="C305" s="448">
        <v>115</v>
      </c>
      <c r="D305" s="447">
        <v>58</v>
      </c>
      <c r="E305" s="449">
        <v>90</v>
      </c>
      <c r="F305" s="447">
        <v>100</v>
      </c>
      <c r="G305" s="449">
        <v>204</v>
      </c>
      <c r="H305" s="447">
        <v>93</v>
      </c>
      <c r="I305" s="449">
        <v>207</v>
      </c>
      <c r="J305" s="447">
        <v>101</v>
      </c>
      <c r="K305" s="449">
        <v>208</v>
      </c>
      <c r="L305" s="447">
        <v>106</v>
      </c>
      <c r="M305" s="449">
        <v>188</v>
      </c>
      <c r="N305" s="447">
        <v>107</v>
      </c>
      <c r="O305" s="449">
        <v>186</v>
      </c>
      <c r="P305" s="447">
        <v>399</v>
      </c>
      <c r="Q305" s="447">
        <v>663</v>
      </c>
      <c r="R305" s="436">
        <v>404</v>
      </c>
      <c r="S305" s="450">
        <v>679</v>
      </c>
      <c r="T305" s="439">
        <v>442</v>
      </c>
      <c r="U305" s="436">
        <v>707</v>
      </c>
      <c r="V305" s="439">
        <v>467</v>
      </c>
      <c r="W305" s="436">
        <v>739</v>
      </c>
      <c r="X305" s="438">
        <v>507</v>
      </c>
      <c r="Y305" s="438">
        <v>779</v>
      </c>
      <c r="Z305" s="436">
        <v>580</v>
      </c>
      <c r="AA305" s="436">
        <v>876</v>
      </c>
      <c r="AB305" s="439">
        <v>600</v>
      </c>
      <c r="AC305" s="436">
        <v>924</v>
      </c>
      <c r="AD305" s="440">
        <v>631</v>
      </c>
      <c r="AE305" s="454">
        <v>957</v>
      </c>
      <c r="AF305" s="460">
        <v>672</v>
      </c>
      <c r="AG305" s="461">
        <v>1004</v>
      </c>
      <c r="AH305" s="442">
        <f t="shared" si="16"/>
        <v>41</v>
      </c>
      <c r="AI305" s="443">
        <f t="shared" si="17"/>
        <v>47</v>
      </c>
      <c r="AJ305" s="444">
        <f t="shared" si="18"/>
        <v>6.497622820919176</v>
      </c>
      <c r="AK305" s="445">
        <f t="shared" si="19"/>
        <v>4.9111807732497388</v>
      </c>
      <c r="AL305" s="462" t="s">
        <v>606</v>
      </c>
      <c r="AN305" s="392">
        <v>526</v>
      </c>
      <c r="AO305" s="398" t="s">
        <v>606</v>
      </c>
      <c r="AP305" s="394">
        <v>631</v>
      </c>
      <c r="AQ305" s="394">
        <v>957</v>
      </c>
      <c r="AR305" s="397"/>
    </row>
    <row r="306" spans="1:44" ht="15.75" hidden="1" customHeight="1" thickBot="1">
      <c r="A306" s="459" t="s">
        <v>607</v>
      </c>
      <c r="B306" s="447">
        <v>33</v>
      </c>
      <c r="C306" s="448">
        <v>52</v>
      </c>
      <c r="D306" s="447">
        <v>33</v>
      </c>
      <c r="E306" s="449">
        <v>53</v>
      </c>
      <c r="F306" s="447">
        <v>32</v>
      </c>
      <c r="G306" s="449">
        <v>53</v>
      </c>
      <c r="H306" s="447">
        <v>32</v>
      </c>
      <c r="I306" s="449">
        <v>51</v>
      </c>
      <c r="J306" s="447">
        <v>32</v>
      </c>
      <c r="K306" s="449">
        <v>52</v>
      </c>
      <c r="L306" s="447">
        <v>33</v>
      </c>
      <c r="M306" s="449">
        <v>56</v>
      </c>
      <c r="N306" s="447">
        <v>44</v>
      </c>
      <c r="O306" s="449">
        <v>67</v>
      </c>
      <c r="P306" s="447">
        <v>158</v>
      </c>
      <c r="Q306" s="447">
        <v>231</v>
      </c>
      <c r="R306" s="436">
        <v>156</v>
      </c>
      <c r="S306" s="450">
        <v>234</v>
      </c>
      <c r="T306" s="439">
        <v>168</v>
      </c>
      <c r="U306" s="436">
        <v>242</v>
      </c>
      <c r="V306" s="439">
        <v>170</v>
      </c>
      <c r="W306" s="436">
        <v>243</v>
      </c>
      <c r="X306" s="438">
        <v>195</v>
      </c>
      <c r="Y306" s="438">
        <v>266</v>
      </c>
      <c r="Z306" s="436">
        <v>223</v>
      </c>
      <c r="AA306" s="436">
        <v>300</v>
      </c>
      <c r="AB306" s="439">
        <v>211</v>
      </c>
      <c r="AC306" s="436">
        <v>296</v>
      </c>
      <c r="AD306" s="440">
        <v>213</v>
      </c>
      <c r="AE306" s="454">
        <v>304</v>
      </c>
      <c r="AF306" s="460">
        <v>236</v>
      </c>
      <c r="AG306" s="461">
        <v>328</v>
      </c>
      <c r="AH306" s="442">
        <f t="shared" si="16"/>
        <v>23</v>
      </c>
      <c r="AI306" s="443">
        <f t="shared" si="17"/>
        <v>24</v>
      </c>
      <c r="AJ306" s="444">
        <f t="shared" si="18"/>
        <v>10.7981220657277</v>
      </c>
      <c r="AK306" s="445">
        <f t="shared" si="19"/>
        <v>7.8947368421052628</v>
      </c>
      <c r="AL306" s="462" t="s">
        <v>608</v>
      </c>
      <c r="AN306" s="392" t="s">
        <v>607</v>
      </c>
      <c r="AO306" s="398" t="s">
        <v>608</v>
      </c>
      <c r="AP306" s="394">
        <v>213</v>
      </c>
      <c r="AQ306" s="394">
        <v>304</v>
      </c>
      <c r="AR306" s="397"/>
    </row>
    <row r="307" spans="1:44" ht="15.75" hidden="1" customHeight="1" thickBot="1">
      <c r="A307" s="459" t="s">
        <v>609</v>
      </c>
      <c r="B307" s="447"/>
      <c r="C307" s="448"/>
      <c r="D307" s="447"/>
      <c r="E307" s="449"/>
      <c r="F307" s="447"/>
      <c r="G307" s="449"/>
      <c r="H307" s="447"/>
      <c r="I307" s="449"/>
      <c r="J307" s="447"/>
      <c r="K307" s="449"/>
      <c r="L307" s="447"/>
      <c r="M307" s="449"/>
      <c r="N307" s="447"/>
      <c r="O307" s="449"/>
      <c r="P307" s="447">
        <v>28</v>
      </c>
      <c r="Q307" s="447">
        <v>72</v>
      </c>
      <c r="R307" s="436">
        <v>33</v>
      </c>
      <c r="S307" s="450">
        <v>77</v>
      </c>
      <c r="T307" s="439">
        <v>34</v>
      </c>
      <c r="U307" s="436">
        <v>76</v>
      </c>
      <c r="V307" s="439">
        <v>39</v>
      </c>
      <c r="W307" s="436">
        <v>82</v>
      </c>
      <c r="X307" s="438">
        <v>37</v>
      </c>
      <c r="Y307" s="438">
        <v>78</v>
      </c>
      <c r="Z307" s="436">
        <v>58</v>
      </c>
      <c r="AA307" s="436">
        <v>99</v>
      </c>
      <c r="AB307" s="439">
        <v>60</v>
      </c>
      <c r="AC307" s="436">
        <v>100</v>
      </c>
      <c r="AD307" s="440">
        <v>56</v>
      </c>
      <c r="AE307" s="454">
        <v>95</v>
      </c>
      <c r="AF307" s="460">
        <v>56</v>
      </c>
      <c r="AG307" s="461">
        <v>96</v>
      </c>
      <c r="AH307" s="442">
        <f t="shared" si="16"/>
        <v>0</v>
      </c>
      <c r="AI307" s="443">
        <f t="shared" si="17"/>
        <v>1</v>
      </c>
      <c r="AJ307" s="444">
        <f t="shared" si="18"/>
        <v>0</v>
      </c>
      <c r="AK307" s="445">
        <f t="shared" si="19"/>
        <v>1.0526315789473684</v>
      </c>
      <c r="AL307" s="462" t="s">
        <v>610</v>
      </c>
      <c r="AN307" s="392" t="s">
        <v>609</v>
      </c>
      <c r="AO307" s="398" t="s">
        <v>610</v>
      </c>
      <c r="AP307" s="394">
        <v>56</v>
      </c>
      <c r="AQ307" s="394">
        <v>95</v>
      </c>
      <c r="AR307" s="397"/>
    </row>
    <row r="308" spans="1:44" ht="15.75" hidden="1" customHeight="1" thickBot="1">
      <c r="A308" s="459" t="s">
        <v>611</v>
      </c>
      <c r="B308" s="447">
        <v>334</v>
      </c>
      <c r="C308" s="448">
        <v>570</v>
      </c>
      <c r="D308" s="447">
        <v>360</v>
      </c>
      <c r="E308" s="449">
        <v>624</v>
      </c>
      <c r="F308" s="447">
        <v>322</v>
      </c>
      <c r="G308" s="449">
        <v>572</v>
      </c>
      <c r="H308" s="447">
        <v>341</v>
      </c>
      <c r="I308" s="449">
        <v>582</v>
      </c>
      <c r="J308" s="447">
        <v>327</v>
      </c>
      <c r="K308" s="449">
        <v>597</v>
      </c>
      <c r="L308" s="447">
        <v>326</v>
      </c>
      <c r="M308" s="449">
        <v>596</v>
      </c>
      <c r="N308" s="447">
        <v>368</v>
      </c>
      <c r="O308" s="449">
        <v>639</v>
      </c>
      <c r="P308" s="447">
        <v>55</v>
      </c>
      <c r="Q308" s="447">
        <v>97</v>
      </c>
      <c r="R308" s="436">
        <v>67</v>
      </c>
      <c r="S308" s="450">
        <v>112</v>
      </c>
      <c r="T308" s="439">
        <v>65</v>
      </c>
      <c r="U308" s="436">
        <v>109</v>
      </c>
      <c r="V308" s="439">
        <v>74</v>
      </c>
      <c r="W308" s="436">
        <v>119</v>
      </c>
      <c r="X308" s="438">
        <v>74</v>
      </c>
      <c r="Y308" s="438">
        <v>124</v>
      </c>
      <c r="Z308" s="436">
        <v>79</v>
      </c>
      <c r="AA308" s="436">
        <v>133</v>
      </c>
      <c r="AB308" s="439">
        <v>91</v>
      </c>
      <c r="AC308" s="436">
        <v>151</v>
      </c>
      <c r="AD308" s="440">
        <v>100</v>
      </c>
      <c r="AE308" s="454">
        <v>155</v>
      </c>
      <c r="AF308" s="460">
        <v>97</v>
      </c>
      <c r="AG308" s="461">
        <v>156</v>
      </c>
      <c r="AH308" s="442">
        <f t="shared" si="16"/>
        <v>-3</v>
      </c>
      <c r="AI308" s="443">
        <f t="shared" si="17"/>
        <v>1</v>
      </c>
      <c r="AJ308" s="444">
        <f t="shared" si="18"/>
        <v>-3</v>
      </c>
      <c r="AK308" s="445">
        <f t="shared" si="19"/>
        <v>0.64516129032258063</v>
      </c>
      <c r="AL308" s="462" t="s">
        <v>612</v>
      </c>
      <c r="AN308" s="392" t="s">
        <v>611</v>
      </c>
      <c r="AO308" s="398" t="s">
        <v>612</v>
      </c>
      <c r="AP308" s="394">
        <v>100</v>
      </c>
      <c r="AQ308" s="394">
        <v>155</v>
      </c>
      <c r="AR308" s="397"/>
    </row>
    <row r="309" spans="1:44" ht="15.75" hidden="1" customHeight="1" thickBot="1">
      <c r="A309" s="459" t="s">
        <v>613</v>
      </c>
      <c r="B309" s="447">
        <v>104</v>
      </c>
      <c r="C309" s="448">
        <v>144</v>
      </c>
      <c r="D309" s="447">
        <v>98</v>
      </c>
      <c r="E309" s="449">
        <v>148</v>
      </c>
      <c r="F309" s="447">
        <v>86</v>
      </c>
      <c r="G309" s="449">
        <v>136</v>
      </c>
      <c r="H309" s="447">
        <v>101</v>
      </c>
      <c r="I309" s="449">
        <v>152</v>
      </c>
      <c r="J309" s="447">
        <v>92</v>
      </c>
      <c r="K309" s="449">
        <v>150</v>
      </c>
      <c r="L309" s="447">
        <v>71</v>
      </c>
      <c r="M309" s="449">
        <v>130</v>
      </c>
      <c r="N309" s="447">
        <v>103</v>
      </c>
      <c r="O309" s="449">
        <v>159</v>
      </c>
      <c r="P309" s="447">
        <v>85</v>
      </c>
      <c r="Q309" s="447">
        <v>121</v>
      </c>
      <c r="R309" s="436">
        <v>87</v>
      </c>
      <c r="S309" s="450">
        <v>127</v>
      </c>
      <c r="T309" s="439">
        <v>89</v>
      </c>
      <c r="U309" s="436">
        <v>133</v>
      </c>
      <c r="V309" s="439">
        <v>100</v>
      </c>
      <c r="W309" s="436">
        <v>145</v>
      </c>
      <c r="X309" s="438">
        <v>106</v>
      </c>
      <c r="Y309" s="438">
        <v>155</v>
      </c>
      <c r="Z309" s="436">
        <v>111</v>
      </c>
      <c r="AA309" s="436">
        <v>164</v>
      </c>
      <c r="AB309" s="439">
        <v>132</v>
      </c>
      <c r="AC309" s="436">
        <v>192</v>
      </c>
      <c r="AD309" s="440">
        <v>146</v>
      </c>
      <c r="AE309" s="454">
        <v>206</v>
      </c>
      <c r="AF309" s="460">
        <v>151</v>
      </c>
      <c r="AG309" s="461">
        <v>214</v>
      </c>
      <c r="AH309" s="442">
        <f t="shared" si="16"/>
        <v>5</v>
      </c>
      <c r="AI309" s="443">
        <f t="shared" si="17"/>
        <v>8</v>
      </c>
      <c r="AJ309" s="444">
        <f t="shared" si="18"/>
        <v>3.4246575342465753</v>
      </c>
      <c r="AK309" s="445">
        <f t="shared" si="19"/>
        <v>3.883495145631068</v>
      </c>
      <c r="AL309" s="462" t="s">
        <v>614</v>
      </c>
      <c r="AN309" s="392" t="s">
        <v>613</v>
      </c>
      <c r="AO309" s="398" t="s">
        <v>614</v>
      </c>
      <c r="AP309" s="394">
        <v>146</v>
      </c>
      <c r="AQ309" s="394">
        <v>206</v>
      </c>
      <c r="AR309" s="397"/>
    </row>
    <row r="310" spans="1:44" ht="15.75" hidden="1" customHeight="1" thickBot="1">
      <c r="A310" s="459" t="s">
        <v>615</v>
      </c>
      <c r="B310" s="447">
        <v>40</v>
      </c>
      <c r="C310" s="448">
        <v>84</v>
      </c>
      <c r="D310" s="447">
        <v>29</v>
      </c>
      <c r="E310" s="449">
        <v>82</v>
      </c>
      <c r="F310" s="447">
        <v>24</v>
      </c>
      <c r="G310" s="449">
        <v>73</v>
      </c>
      <c r="H310" s="447">
        <v>27</v>
      </c>
      <c r="I310" s="449">
        <v>78</v>
      </c>
      <c r="J310" s="447">
        <v>26</v>
      </c>
      <c r="K310" s="449">
        <v>81</v>
      </c>
      <c r="L310" s="447">
        <v>28</v>
      </c>
      <c r="M310" s="449">
        <v>74</v>
      </c>
      <c r="N310" s="447">
        <v>26</v>
      </c>
      <c r="O310" s="449">
        <v>75</v>
      </c>
      <c r="P310" s="447">
        <v>42</v>
      </c>
      <c r="Q310" s="447">
        <v>87</v>
      </c>
      <c r="R310" s="436">
        <v>30</v>
      </c>
      <c r="S310" s="450">
        <v>75</v>
      </c>
      <c r="T310" s="439">
        <v>46</v>
      </c>
      <c r="U310" s="436">
        <v>88</v>
      </c>
      <c r="V310" s="439">
        <v>42</v>
      </c>
      <c r="W310" s="436">
        <v>82</v>
      </c>
      <c r="X310" s="438">
        <v>49</v>
      </c>
      <c r="Y310" s="438">
        <v>83</v>
      </c>
      <c r="Z310" s="436">
        <v>52</v>
      </c>
      <c r="AA310" s="436">
        <v>88</v>
      </c>
      <c r="AB310" s="439">
        <v>47</v>
      </c>
      <c r="AC310" s="436">
        <v>84</v>
      </c>
      <c r="AD310" s="440">
        <v>45</v>
      </c>
      <c r="AE310" s="454">
        <v>81</v>
      </c>
      <c r="AF310" s="460">
        <v>49</v>
      </c>
      <c r="AG310" s="461">
        <v>85</v>
      </c>
      <c r="AH310" s="442">
        <f t="shared" si="16"/>
        <v>4</v>
      </c>
      <c r="AI310" s="443">
        <f t="shared" si="17"/>
        <v>4</v>
      </c>
      <c r="AJ310" s="444">
        <f t="shared" si="18"/>
        <v>8.8888888888888893</v>
      </c>
      <c r="AK310" s="445">
        <f t="shared" si="19"/>
        <v>4.9382716049382713</v>
      </c>
      <c r="AL310" s="462" t="s">
        <v>616</v>
      </c>
      <c r="AN310" s="392" t="s">
        <v>615</v>
      </c>
      <c r="AO310" s="398" t="s">
        <v>616</v>
      </c>
      <c r="AP310" s="394">
        <v>45</v>
      </c>
      <c r="AQ310" s="394">
        <v>81</v>
      </c>
      <c r="AR310" s="397"/>
    </row>
    <row r="311" spans="1:44" ht="15.75" hidden="1" customHeight="1" thickBot="1">
      <c r="A311" s="459" t="s">
        <v>617</v>
      </c>
      <c r="B311" s="447">
        <v>31</v>
      </c>
      <c r="C311" s="448">
        <v>81</v>
      </c>
      <c r="D311" s="447">
        <v>38</v>
      </c>
      <c r="E311" s="449">
        <v>93</v>
      </c>
      <c r="F311" s="447">
        <v>30</v>
      </c>
      <c r="G311" s="449">
        <v>84</v>
      </c>
      <c r="H311" s="447">
        <v>30</v>
      </c>
      <c r="I311" s="449">
        <v>82</v>
      </c>
      <c r="J311" s="447">
        <v>35</v>
      </c>
      <c r="K311" s="449">
        <v>94</v>
      </c>
      <c r="L311" s="447">
        <v>36</v>
      </c>
      <c r="M311" s="449">
        <v>94</v>
      </c>
      <c r="N311" s="447">
        <v>42</v>
      </c>
      <c r="O311" s="449">
        <v>99</v>
      </c>
      <c r="P311" s="447">
        <v>31</v>
      </c>
      <c r="Q311" s="447">
        <v>55</v>
      </c>
      <c r="R311" s="436">
        <v>31</v>
      </c>
      <c r="S311" s="450">
        <v>54</v>
      </c>
      <c r="T311" s="439">
        <v>40</v>
      </c>
      <c r="U311" s="436">
        <v>59</v>
      </c>
      <c r="V311" s="439">
        <v>42</v>
      </c>
      <c r="W311" s="436">
        <v>68</v>
      </c>
      <c r="X311" s="438">
        <v>46</v>
      </c>
      <c r="Y311" s="438">
        <v>73</v>
      </c>
      <c r="Z311" s="436">
        <v>57</v>
      </c>
      <c r="AA311" s="436">
        <v>92</v>
      </c>
      <c r="AB311" s="439">
        <v>59</v>
      </c>
      <c r="AC311" s="436">
        <v>101</v>
      </c>
      <c r="AD311" s="440">
        <v>71</v>
      </c>
      <c r="AE311" s="454">
        <v>116</v>
      </c>
      <c r="AF311" s="460">
        <v>83</v>
      </c>
      <c r="AG311" s="461">
        <v>125</v>
      </c>
      <c r="AH311" s="442">
        <f t="shared" si="16"/>
        <v>12</v>
      </c>
      <c r="AI311" s="443">
        <f t="shared" si="17"/>
        <v>9</v>
      </c>
      <c r="AJ311" s="444">
        <f t="shared" si="18"/>
        <v>16.901408450704224</v>
      </c>
      <c r="AK311" s="445">
        <f t="shared" si="19"/>
        <v>7.7586206896551726</v>
      </c>
      <c r="AL311" s="462" t="s">
        <v>618</v>
      </c>
      <c r="AN311" s="392" t="s">
        <v>617</v>
      </c>
      <c r="AO311" s="398" t="s">
        <v>618</v>
      </c>
      <c r="AP311" s="394">
        <v>71</v>
      </c>
      <c r="AQ311" s="394">
        <v>116</v>
      </c>
      <c r="AR311" s="397"/>
    </row>
    <row r="312" spans="1:44" ht="15.75" customHeight="1" thickBot="1">
      <c r="A312" s="459">
        <v>530</v>
      </c>
      <c r="B312" s="447">
        <v>69</v>
      </c>
      <c r="C312" s="448">
        <v>89</v>
      </c>
      <c r="D312" s="447">
        <v>91</v>
      </c>
      <c r="E312" s="449">
        <v>109</v>
      </c>
      <c r="F312" s="447">
        <v>87</v>
      </c>
      <c r="G312" s="449">
        <v>107</v>
      </c>
      <c r="H312" s="447">
        <v>96</v>
      </c>
      <c r="I312" s="449">
        <v>116</v>
      </c>
      <c r="J312" s="447">
        <v>87</v>
      </c>
      <c r="K312" s="449">
        <v>110</v>
      </c>
      <c r="L312" s="447">
        <v>88</v>
      </c>
      <c r="M312" s="449">
        <v>119</v>
      </c>
      <c r="N312" s="447">
        <v>81</v>
      </c>
      <c r="O312" s="449">
        <v>112</v>
      </c>
      <c r="P312" s="447">
        <v>2543</v>
      </c>
      <c r="Q312" s="447">
        <v>4068</v>
      </c>
      <c r="R312" s="436">
        <v>2670</v>
      </c>
      <c r="S312" s="450">
        <v>4233</v>
      </c>
      <c r="T312" s="439">
        <v>2784</v>
      </c>
      <c r="U312" s="436">
        <v>4384</v>
      </c>
      <c r="V312" s="439">
        <v>2862</v>
      </c>
      <c r="W312" s="436">
        <v>4505</v>
      </c>
      <c r="X312" s="438">
        <v>3026</v>
      </c>
      <c r="Y312" s="438">
        <v>4692</v>
      </c>
      <c r="Z312" s="436">
        <v>3133</v>
      </c>
      <c r="AA312" s="436">
        <v>4875</v>
      </c>
      <c r="AB312" s="439">
        <v>3104</v>
      </c>
      <c r="AC312" s="436">
        <v>4908</v>
      </c>
      <c r="AD312" s="440">
        <v>3241</v>
      </c>
      <c r="AE312" s="454">
        <v>5097</v>
      </c>
      <c r="AF312" s="460">
        <v>3365</v>
      </c>
      <c r="AG312" s="461">
        <v>5295</v>
      </c>
      <c r="AH312" s="442">
        <f t="shared" si="16"/>
        <v>124</v>
      </c>
      <c r="AI312" s="443">
        <f t="shared" si="17"/>
        <v>198</v>
      </c>
      <c r="AJ312" s="444">
        <f t="shared" si="18"/>
        <v>3.825979635914841</v>
      </c>
      <c r="AK312" s="445">
        <f t="shared" si="19"/>
        <v>3.8846380223660977</v>
      </c>
      <c r="AL312" s="462" t="s">
        <v>41</v>
      </c>
      <c r="AN312" s="392">
        <v>530</v>
      </c>
      <c r="AO312" s="398" t="s">
        <v>41</v>
      </c>
      <c r="AP312" s="394">
        <v>3241</v>
      </c>
      <c r="AQ312" s="394">
        <v>5097</v>
      </c>
      <c r="AR312" s="397"/>
    </row>
    <row r="313" spans="1:44" ht="15.75" hidden="1" customHeight="1" thickBot="1">
      <c r="A313" s="459" t="s">
        <v>619</v>
      </c>
      <c r="B313" s="447">
        <v>35</v>
      </c>
      <c r="C313" s="448">
        <v>90</v>
      </c>
      <c r="D313" s="447">
        <v>46</v>
      </c>
      <c r="E313" s="449">
        <v>102</v>
      </c>
      <c r="F313" s="447">
        <v>43</v>
      </c>
      <c r="G313" s="449">
        <v>98</v>
      </c>
      <c r="H313" s="447">
        <v>40</v>
      </c>
      <c r="I313" s="449">
        <v>90</v>
      </c>
      <c r="J313" s="447">
        <v>30</v>
      </c>
      <c r="K313" s="449">
        <v>78</v>
      </c>
      <c r="L313" s="447">
        <v>44</v>
      </c>
      <c r="M313" s="449">
        <v>91</v>
      </c>
      <c r="N313" s="447">
        <v>48</v>
      </c>
      <c r="O313" s="449">
        <v>96</v>
      </c>
      <c r="P313" s="447">
        <v>66</v>
      </c>
      <c r="Q313" s="447">
        <v>90</v>
      </c>
      <c r="R313" s="436">
        <v>65</v>
      </c>
      <c r="S313" s="450">
        <v>92</v>
      </c>
      <c r="T313" s="439">
        <v>64</v>
      </c>
      <c r="U313" s="436">
        <v>96</v>
      </c>
      <c r="V313" s="439">
        <v>71</v>
      </c>
      <c r="W313" s="436">
        <v>102</v>
      </c>
      <c r="X313" s="438">
        <v>79</v>
      </c>
      <c r="Y313" s="438">
        <v>114</v>
      </c>
      <c r="Z313" s="436">
        <v>82</v>
      </c>
      <c r="AA313" s="436">
        <v>121</v>
      </c>
      <c r="AB313" s="439">
        <v>74</v>
      </c>
      <c r="AC313" s="436">
        <v>116</v>
      </c>
      <c r="AD313" s="440">
        <v>84</v>
      </c>
      <c r="AE313" s="454">
        <v>129</v>
      </c>
      <c r="AF313" s="460">
        <v>87</v>
      </c>
      <c r="AG313" s="461">
        <v>138</v>
      </c>
      <c r="AH313" s="442">
        <f t="shared" si="16"/>
        <v>3</v>
      </c>
      <c r="AI313" s="443">
        <f t="shared" si="17"/>
        <v>9</v>
      </c>
      <c r="AJ313" s="444">
        <f t="shared" si="18"/>
        <v>3.5714285714285716</v>
      </c>
      <c r="AK313" s="445">
        <f t="shared" si="19"/>
        <v>6.9767441860465116</v>
      </c>
      <c r="AL313" s="462" t="s">
        <v>620</v>
      </c>
      <c r="AN313" s="392">
        <v>531</v>
      </c>
      <c r="AO313" s="398" t="s">
        <v>637</v>
      </c>
      <c r="AP313" s="394">
        <v>818</v>
      </c>
      <c r="AQ313" s="394">
        <v>1331</v>
      </c>
      <c r="AR313" s="397"/>
    </row>
    <row r="314" spans="1:44" ht="15.75" hidden="1" customHeight="1" thickBot="1">
      <c r="A314" s="459" t="s">
        <v>621</v>
      </c>
      <c r="B314" s="447">
        <v>55</v>
      </c>
      <c r="C314" s="448">
        <v>82</v>
      </c>
      <c r="D314" s="447">
        <v>58</v>
      </c>
      <c r="E314" s="449">
        <v>90</v>
      </c>
      <c r="F314" s="447">
        <v>52</v>
      </c>
      <c r="G314" s="449">
        <v>74</v>
      </c>
      <c r="H314" s="447">
        <v>47</v>
      </c>
      <c r="I314" s="449">
        <v>64</v>
      </c>
      <c r="J314" s="447">
        <v>57</v>
      </c>
      <c r="K314" s="449">
        <v>84</v>
      </c>
      <c r="L314" s="447">
        <v>59</v>
      </c>
      <c r="M314" s="449">
        <v>88</v>
      </c>
      <c r="N314" s="447">
        <v>68</v>
      </c>
      <c r="O314" s="449">
        <v>98</v>
      </c>
      <c r="P314" s="447">
        <v>27</v>
      </c>
      <c r="Q314" s="447">
        <v>40</v>
      </c>
      <c r="R314" s="436">
        <v>25</v>
      </c>
      <c r="S314" s="450">
        <v>38</v>
      </c>
      <c r="T314" s="439">
        <v>27</v>
      </c>
      <c r="U314" s="436">
        <v>40</v>
      </c>
      <c r="V314" s="439">
        <v>28</v>
      </c>
      <c r="W314" s="436">
        <v>41</v>
      </c>
      <c r="X314" s="438">
        <v>26</v>
      </c>
      <c r="Y314" s="438">
        <v>39</v>
      </c>
      <c r="Z314" s="436">
        <v>26</v>
      </c>
      <c r="AA314" s="436">
        <v>38</v>
      </c>
      <c r="AB314" s="439">
        <v>26</v>
      </c>
      <c r="AC314" s="436">
        <v>38</v>
      </c>
      <c r="AD314" s="440">
        <v>25</v>
      </c>
      <c r="AE314" s="454">
        <v>37</v>
      </c>
      <c r="AF314" s="460">
        <v>25</v>
      </c>
      <c r="AG314" s="461">
        <v>36</v>
      </c>
      <c r="AH314" s="442">
        <f t="shared" si="16"/>
        <v>0</v>
      </c>
      <c r="AI314" s="443">
        <f t="shared" si="17"/>
        <v>-1</v>
      </c>
      <c r="AJ314" s="444">
        <f t="shared" si="18"/>
        <v>0</v>
      </c>
      <c r="AK314" s="445">
        <f t="shared" si="19"/>
        <v>-2.7027027027027026</v>
      </c>
      <c r="AL314" s="462" t="s">
        <v>622</v>
      </c>
      <c r="AN314" s="392" t="s">
        <v>638</v>
      </c>
      <c r="AO314" s="398" t="s">
        <v>639</v>
      </c>
      <c r="AP314" s="394">
        <v>66</v>
      </c>
      <c r="AQ314" s="394">
        <v>86</v>
      </c>
      <c r="AR314" s="397"/>
    </row>
    <row r="315" spans="1:44" ht="15.75" hidden="1" customHeight="1" thickBot="1">
      <c r="A315" s="459" t="s">
        <v>623</v>
      </c>
      <c r="B315" s="447">
        <v>2399</v>
      </c>
      <c r="C315" s="448">
        <v>3596</v>
      </c>
      <c r="D315" s="447">
        <v>2333</v>
      </c>
      <c r="E315" s="449">
        <v>3570</v>
      </c>
      <c r="F315" s="447">
        <v>2334</v>
      </c>
      <c r="G315" s="449">
        <v>3617</v>
      </c>
      <c r="H315" s="447">
        <v>2178</v>
      </c>
      <c r="I315" s="449">
        <v>3460</v>
      </c>
      <c r="J315" s="447">
        <v>2231</v>
      </c>
      <c r="K315" s="449">
        <v>3598</v>
      </c>
      <c r="L315" s="447">
        <v>2201</v>
      </c>
      <c r="M315" s="449">
        <v>3599</v>
      </c>
      <c r="N315" s="447">
        <v>2263</v>
      </c>
      <c r="O315" s="449">
        <v>3678</v>
      </c>
      <c r="P315" s="447">
        <v>67</v>
      </c>
      <c r="Q315" s="447">
        <v>94</v>
      </c>
      <c r="R315" s="436">
        <v>59</v>
      </c>
      <c r="S315" s="450">
        <v>88</v>
      </c>
      <c r="T315" s="439">
        <v>72</v>
      </c>
      <c r="U315" s="436">
        <v>102</v>
      </c>
      <c r="V315" s="439">
        <v>77</v>
      </c>
      <c r="W315" s="436">
        <v>111</v>
      </c>
      <c r="X315" s="438">
        <v>79</v>
      </c>
      <c r="Y315" s="438">
        <v>117</v>
      </c>
      <c r="Z315" s="436">
        <v>67</v>
      </c>
      <c r="AA315" s="436">
        <v>106</v>
      </c>
      <c r="AB315" s="439">
        <v>84</v>
      </c>
      <c r="AC315" s="436">
        <v>126</v>
      </c>
      <c r="AD315" s="440">
        <v>75</v>
      </c>
      <c r="AE315" s="454">
        <v>119</v>
      </c>
      <c r="AF315" s="460">
        <v>80</v>
      </c>
      <c r="AG315" s="461">
        <v>122</v>
      </c>
      <c r="AH315" s="442">
        <f t="shared" si="16"/>
        <v>5</v>
      </c>
      <c r="AI315" s="443">
        <f t="shared" si="17"/>
        <v>3</v>
      </c>
      <c r="AJ315" s="444">
        <f t="shared" si="18"/>
        <v>6.666666666666667</v>
      </c>
      <c r="AK315" s="445">
        <f t="shared" si="19"/>
        <v>2.5210084033613445</v>
      </c>
      <c r="AL315" s="462" t="s">
        <v>624</v>
      </c>
      <c r="AN315" s="392" t="s">
        <v>640</v>
      </c>
      <c r="AO315" s="398" t="s">
        <v>641</v>
      </c>
      <c r="AP315" s="394">
        <v>152</v>
      </c>
      <c r="AQ315" s="394">
        <v>276</v>
      </c>
      <c r="AR315" s="397"/>
    </row>
    <row r="316" spans="1:44" ht="15.75" hidden="1" customHeight="1" thickBot="1">
      <c r="A316" s="459" t="s">
        <v>625</v>
      </c>
      <c r="B316" s="447">
        <v>41</v>
      </c>
      <c r="C316" s="448">
        <v>49</v>
      </c>
      <c r="D316" s="447">
        <v>39</v>
      </c>
      <c r="E316" s="449">
        <v>50</v>
      </c>
      <c r="F316" s="447">
        <v>38</v>
      </c>
      <c r="G316" s="449">
        <v>49</v>
      </c>
      <c r="H316" s="447">
        <v>35</v>
      </c>
      <c r="I316" s="449">
        <v>46</v>
      </c>
      <c r="J316" s="447">
        <v>36</v>
      </c>
      <c r="K316" s="449">
        <v>49</v>
      </c>
      <c r="L316" s="447">
        <v>29</v>
      </c>
      <c r="M316" s="449">
        <v>39</v>
      </c>
      <c r="N316" s="447">
        <v>30</v>
      </c>
      <c r="O316" s="449">
        <v>39</v>
      </c>
      <c r="P316" s="447">
        <v>53</v>
      </c>
      <c r="Q316" s="447">
        <v>90</v>
      </c>
      <c r="R316" s="436">
        <v>63</v>
      </c>
      <c r="S316" s="450">
        <v>105</v>
      </c>
      <c r="T316" s="439">
        <v>66</v>
      </c>
      <c r="U316" s="436">
        <v>110</v>
      </c>
      <c r="V316" s="439">
        <v>62</v>
      </c>
      <c r="W316" s="436">
        <v>112</v>
      </c>
      <c r="X316" s="438">
        <v>65</v>
      </c>
      <c r="Y316" s="438">
        <v>114</v>
      </c>
      <c r="Z316" s="436">
        <v>76</v>
      </c>
      <c r="AA316" s="436">
        <v>125</v>
      </c>
      <c r="AB316" s="439">
        <v>76</v>
      </c>
      <c r="AC316" s="436">
        <v>128</v>
      </c>
      <c r="AD316" s="440">
        <v>79</v>
      </c>
      <c r="AE316" s="454">
        <v>135</v>
      </c>
      <c r="AF316" s="460">
        <v>83</v>
      </c>
      <c r="AG316" s="461">
        <v>144</v>
      </c>
      <c r="AH316" s="442">
        <f t="shared" si="16"/>
        <v>4</v>
      </c>
      <c r="AI316" s="443">
        <f t="shared" si="17"/>
        <v>9</v>
      </c>
      <c r="AJ316" s="444">
        <f t="shared" si="18"/>
        <v>5.0632911392405067</v>
      </c>
      <c r="AK316" s="445">
        <f t="shared" si="19"/>
        <v>6.666666666666667</v>
      </c>
      <c r="AL316" s="462" t="s">
        <v>626</v>
      </c>
      <c r="AN316" s="392" t="s">
        <v>642</v>
      </c>
      <c r="AO316" s="398" t="s">
        <v>643</v>
      </c>
      <c r="AP316" s="394">
        <v>84</v>
      </c>
      <c r="AQ316" s="394">
        <v>141</v>
      </c>
      <c r="AR316" s="397"/>
    </row>
    <row r="317" spans="1:44" ht="15.75" hidden="1" customHeight="1" thickBot="1">
      <c r="A317" s="459" t="s">
        <v>627</v>
      </c>
      <c r="B317" s="447">
        <v>72</v>
      </c>
      <c r="C317" s="448">
        <v>97</v>
      </c>
      <c r="D317" s="447">
        <v>48</v>
      </c>
      <c r="E317" s="449">
        <v>71</v>
      </c>
      <c r="F317" s="447">
        <v>42</v>
      </c>
      <c r="G317" s="449">
        <v>65</v>
      </c>
      <c r="H317" s="447">
        <v>47</v>
      </c>
      <c r="I317" s="449">
        <v>73</v>
      </c>
      <c r="J317" s="447">
        <v>59</v>
      </c>
      <c r="K317" s="449">
        <v>83</v>
      </c>
      <c r="L317" s="447">
        <v>56</v>
      </c>
      <c r="M317" s="449">
        <v>81</v>
      </c>
      <c r="N317" s="447">
        <v>45</v>
      </c>
      <c r="O317" s="449">
        <v>69</v>
      </c>
      <c r="P317" s="447">
        <v>47</v>
      </c>
      <c r="Q317" s="447">
        <v>77</v>
      </c>
      <c r="R317" s="436">
        <v>52</v>
      </c>
      <c r="S317" s="450">
        <v>82</v>
      </c>
      <c r="T317" s="439">
        <v>52</v>
      </c>
      <c r="U317" s="436">
        <v>82</v>
      </c>
      <c r="V317" s="439">
        <v>64</v>
      </c>
      <c r="W317" s="436">
        <v>95</v>
      </c>
      <c r="X317" s="438">
        <v>68</v>
      </c>
      <c r="Y317" s="438">
        <v>102</v>
      </c>
      <c r="Z317" s="436">
        <v>66</v>
      </c>
      <c r="AA317" s="436">
        <v>98</v>
      </c>
      <c r="AB317" s="439">
        <v>65</v>
      </c>
      <c r="AC317" s="436">
        <v>101</v>
      </c>
      <c r="AD317" s="440">
        <v>64</v>
      </c>
      <c r="AE317" s="454">
        <v>99</v>
      </c>
      <c r="AF317" s="460">
        <v>67</v>
      </c>
      <c r="AG317" s="461">
        <v>102</v>
      </c>
      <c r="AH317" s="442">
        <f t="shared" si="16"/>
        <v>3</v>
      </c>
      <c r="AI317" s="443">
        <f t="shared" si="17"/>
        <v>3</v>
      </c>
      <c r="AJ317" s="444">
        <f t="shared" si="18"/>
        <v>4.6875</v>
      </c>
      <c r="AK317" s="445">
        <f t="shared" si="19"/>
        <v>3.0303030303030303</v>
      </c>
      <c r="AL317" s="462" t="s">
        <v>628</v>
      </c>
      <c r="AN317" s="392" t="s">
        <v>644</v>
      </c>
      <c r="AO317" s="398" t="s">
        <v>645</v>
      </c>
      <c r="AP317" s="394">
        <v>137</v>
      </c>
      <c r="AQ317" s="394">
        <v>243</v>
      </c>
      <c r="AR317" s="397"/>
    </row>
    <row r="318" spans="1:44" ht="15.75" hidden="1" customHeight="1" thickBot="1">
      <c r="A318" s="459" t="s">
        <v>629</v>
      </c>
      <c r="B318" s="447">
        <v>40</v>
      </c>
      <c r="C318" s="448">
        <v>50</v>
      </c>
      <c r="D318" s="447">
        <v>41</v>
      </c>
      <c r="E318" s="449">
        <v>51</v>
      </c>
      <c r="F318" s="447">
        <v>43</v>
      </c>
      <c r="G318" s="449">
        <v>53</v>
      </c>
      <c r="H318" s="447">
        <v>28</v>
      </c>
      <c r="I318" s="449">
        <v>38</v>
      </c>
      <c r="J318" s="447">
        <v>29</v>
      </c>
      <c r="K318" s="449">
        <v>39</v>
      </c>
      <c r="L318" s="447">
        <v>28</v>
      </c>
      <c r="M318" s="449">
        <v>38</v>
      </c>
      <c r="N318" s="447">
        <v>40</v>
      </c>
      <c r="O318" s="449">
        <v>49</v>
      </c>
      <c r="P318" s="447">
        <v>93</v>
      </c>
      <c r="Q318" s="447">
        <v>142</v>
      </c>
      <c r="R318" s="436">
        <v>93</v>
      </c>
      <c r="S318" s="450">
        <v>142</v>
      </c>
      <c r="T318" s="439">
        <v>100</v>
      </c>
      <c r="U318" s="436">
        <v>149</v>
      </c>
      <c r="V318" s="439">
        <v>109</v>
      </c>
      <c r="W318" s="436">
        <v>160</v>
      </c>
      <c r="X318" s="438">
        <v>114</v>
      </c>
      <c r="Y318" s="438">
        <v>165</v>
      </c>
      <c r="Z318" s="436">
        <v>105</v>
      </c>
      <c r="AA318" s="436">
        <v>152</v>
      </c>
      <c r="AB318" s="439">
        <v>89</v>
      </c>
      <c r="AC318" s="436">
        <v>137</v>
      </c>
      <c r="AD318" s="440">
        <v>95</v>
      </c>
      <c r="AE318" s="454">
        <v>149</v>
      </c>
      <c r="AF318" s="460">
        <v>87</v>
      </c>
      <c r="AG318" s="461">
        <v>139</v>
      </c>
      <c r="AH318" s="442">
        <f t="shared" si="16"/>
        <v>-8</v>
      </c>
      <c r="AI318" s="443">
        <f t="shared" si="17"/>
        <v>-10</v>
      </c>
      <c r="AJ318" s="444">
        <f t="shared" si="18"/>
        <v>-8.4210526315789469</v>
      </c>
      <c r="AK318" s="445">
        <f t="shared" si="19"/>
        <v>-6.7114093959731544</v>
      </c>
      <c r="AL318" s="462" t="s">
        <v>630</v>
      </c>
      <c r="AN318" s="392" t="s">
        <v>646</v>
      </c>
      <c r="AO318" s="398" t="s">
        <v>647</v>
      </c>
      <c r="AP318" s="394">
        <v>51</v>
      </c>
      <c r="AQ318" s="394">
        <v>86</v>
      </c>
      <c r="AR318" s="397"/>
    </row>
    <row r="319" spans="1:44" ht="15.75" hidden="1" customHeight="1" thickBot="1">
      <c r="A319" s="459" t="s">
        <v>631</v>
      </c>
      <c r="B319" s="447">
        <v>42</v>
      </c>
      <c r="C319" s="448">
        <v>61</v>
      </c>
      <c r="D319" s="447">
        <v>47</v>
      </c>
      <c r="E319" s="449">
        <v>62</v>
      </c>
      <c r="F319" s="447">
        <v>63</v>
      </c>
      <c r="G319" s="449">
        <v>80</v>
      </c>
      <c r="H319" s="447">
        <v>56</v>
      </c>
      <c r="I319" s="449">
        <v>75</v>
      </c>
      <c r="J319" s="447">
        <v>54</v>
      </c>
      <c r="K319" s="449">
        <v>73</v>
      </c>
      <c r="L319" s="447">
        <v>51</v>
      </c>
      <c r="M319" s="449">
        <v>69</v>
      </c>
      <c r="N319" s="447">
        <v>50</v>
      </c>
      <c r="O319" s="449">
        <v>68</v>
      </c>
      <c r="P319" s="447">
        <v>45</v>
      </c>
      <c r="Q319" s="447">
        <v>90</v>
      </c>
      <c r="R319" s="436">
        <v>50</v>
      </c>
      <c r="S319" s="450">
        <v>93</v>
      </c>
      <c r="T319" s="439">
        <v>59</v>
      </c>
      <c r="U319" s="436">
        <v>97</v>
      </c>
      <c r="V319" s="439">
        <v>58</v>
      </c>
      <c r="W319" s="436">
        <v>93</v>
      </c>
      <c r="X319" s="438">
        <v>72</v>
      </c>
      <c r="Y319" s="438">
        <v>107</v>
      </c>
      <c r="Z319" s="436">
        <v>71</v>
      </c>
      <c r="AA319" s="436">
        <v>102</v>
      </c>
      <c r="AB319" s="439">
        <v>61</v>
      </c>
      <c r="AC319" s="436">
        <v>95</v>
      </c>
      <c r="AD319" s="440">
        <v>59</v>
      </c>
      <c r="AE319" s="454">
        <v>93</v>
      </c>
      <c r="AF319" s="460">
        <v>62</v>
      </c>
      <c r="AG319" s="461">
        <v>99</v>
      </c>
      <c r="AH319" s="442">
        <f t="shared" si="16"/>
        <v>3</v>
      </c>
      <c r="AI319" s="443">
        <f t="shared" si="17"/>
        <v>6</v>
      </c>
      <c r="AJ319" s="444">
        <f t="shared" si="18"/>
        <v>5.0847457627118642</v>
      </c>
      <c r="AK319" s="445">
        <f t="shared" si="19"/>
        <v>6.4516129032258061</v>
      </c>
      <c r="AL319" s="462" t="s">
        <v>632</v>
      </c>
      <c r="AN319" s="392" t="s">
        <v>648</v>
      </c>
      <c r="AO319" s="398" t="s">
        <v>649</v>
      </c>
      <c r="AP319" s="394">
        <v>55</v>
      </c>
      <c r="AQ319" s="394">
        <v>78</v>
      </c>
      <c r="AR319" s="397"/>
    </row>
    <row r="320" spans="1:44" ht="15.75" hidden="1" customHeight="1" thickBot="1">
      <c r="A320" s="459" t="s">
        <v>633</v>
      </c>
      <c r="B320" s="447">
        <v>43</v>
      </c>
      <c r="C320" s="448">
        <v>81</v>
      </c>
      <c r="D320" s="447">
        <v>29</v>
      </c>
      <c r="E320" s="449">
        <v>69</v>
      </c>
      <c r="F320" s="447">
        <v>32</v>
      </c>
      <c r="G320" s="449">
        <v>67</v>
      </c>
      <c r="H320" s="447">
        <v>29</v>
      </c>
      <c r="I320" s="449">
        <v>64</v>
      </c>
      <c r="J320" s="447">
        <v>27</v>
      </c>
      <c r="K320" s="449">
        <v>64</v>
      </c>
      <c r="L320" s="447">
        <v>37</v>
      </c>
      <c r="M320" s="449">
        <v>73</v>
      </c>
      <c r="N320" s="447">
        <v>36</v>
      </c>
      <c r="O320" s="449">
        <v>74</v>
      </c>
      <c r="P320" s="447">
        <v>34</v>
      </c>
      <c r="Q320" s="447">
        <v>52</v>
      </c>
      <c r="R320" s="436">
        <v>45</v>
      </c>
      <c r="S320" s="450">
        <v>63</v>
      </c>
      <c r="T320" s="439">
        <v>43</v>
      </c>
      <c r="U320" s="436">
        <v>61</v>
      </c>
      <c r="V320" s="439">
        <v>47</v>
      </c>
      <c r="W320" s="436">
        <v>67</v>
      </c>
      <c r="X320" s="438">
        <v>51</v>
      </c>
      <c r="Y320" s="438">
        <v>70</v>
      </c>
      <c r="Z320" s="436">
        <v>39</v>
      </c>
      <c r="AA320" s="436">
        <v>60</v>
      </c>
      <c r="AB320" s="439">
        <v>53</v>
      </c>
      <c r="AC320" s="436">
        <v>73</v>
      </c>
      <c r="AD320" s="440">
        <v>48</v>
      </c>
      <c r="AE320" s="454">
        <v>70</v>
      </c>
      <c r="AF320" s="460">
        <v>53</v>
      </c>
      <c r="AG320" s="461">
        <v>77</v>
      </c>
      <c r="AH320" s="442">
        <f t="shared" si="16"/>
        <v>5</v>
      </c>
      <c r="AI320" s="443">
        <f t="shared" si="17"/>
        <v>7</v>
      </c>
      <c r="AJ320" s="444">
        <f t="shared" si="18"/>
        <v>10.416666666666666</v>
      </c>
      <c r="AK320" s="445">
        <f t="shared" si="19"/>
        <v>10</v>
      </c>
      <c r="AL320" s="462" t="s">
        <v>634</v>
      </c>
      <c r="AN320" s="392" t="s">
        <v>650</v>
      </c>
      <c r="AO320" s="398" t="s">
        <v>651</v>
      </c>
      <c r="AP320" s="394">
        <v>72</v>
      </c>
      <c r="AQ320" s="394">
        <v>116</v>
      </c>
      <c r="AR320" s="397"/>
    </row>
    <row r="321" spans="1:44" ht="15.75" hidden="1" customHeight="1" thickBot="1">
      <c r="A321" s="459" t="s">
        <v>635</v>
      </c>
      <c r="B321" s="447">
        <v>51</v>
      </c>
      <c r="C321" s="448">
        <v>86</v>
      </c>
      <c r="D321" s="447">
        <v>56</v>
      </c>
      <c r="E321" s="449">
        <v>89</v>
      </c>
      <c r="F321" s="447">
        <v>60</v>
      </c>
      <c r="G321" s="449">
        <v>89</v>
      </c>
      <c r="H321" s="447">
        <v>57</v>
      </c>
      <c r="I321" s="449">
        <v>85</v>
      </c>
      <c r="J321" s="447">
        <v>46</v>
      </c>
      <c r="K321" s="449">
        <v>74</v>
      </c>
      <c r="L321" s="447">
        <v>39</v>
      </c>
      <c r="M321" s="449">
        <v>66</v>
      </c>
      <c r="N321" s="447">
        <v>51</v>
      </c>
      <c r="O321" s="449">
        <v>80</v>
      </c>
      <c r="P321" s="447">
        <v>119</v>
      </c>
      <c r="Q321" s="447">
        <v>206</v>
      </c>
      <c r="R321" s="436">
        <v>120</v>
      </c>
      <c r="S321" s="450">
        <v>211</v>
      </c>
      <c r="T321" s="439">
        <v>127</v>
      </c>
      <c r="U321" s="436">
        <v>219</v>
      </c>
      <c r="V321" s="439">
        <v>156</v>
      </c>
      <c r="W321" s="436">
        <v>256</v>
      </c>
      <c r="X321" s="438">
        <v>151</v>
      </c>
      <c r="Y321" s="438">
        <v>246</v>
      </c>
      <c r="Z321" s="436">
        <v>161</v>
      </c>
      <c r="AA321" s="436">
        <v>261</v>
      </c>
      <c r="AB321" s="439">
        <v>165</v>
      </c>
      <c r="AC321" s="436">
        <v>269</v>
      </c>
      <c r="AD321" s="440">
        <v>177</v>
      </c>
      <c r="AE321" s="454">
        <v>283</v>
      </c>
      <c r="AF321" s="460">
        <v>170</v>
      </c>
      <c r="AG321" s="461">
        <v>270</v>
      </c>
      <c r="AH321" s="442">
        <f t="shared" si="16"/>
        <v>-7</v>
      </c>
      <c r="AI321" s="443">
        <f t="shared" si="17"/>
        <v>-13</v>
      </c>
      <c r="AJ321" s="444">
        <f t="shared" si="18"/>
        <v>-3.9548022598870056</v>
      </c>
      <c r="AK321" s="445">
        <f t="shared" si="19"/>
        <v>-4.5936395759717312</v>
      </c>
      <c r="AL321" s="462" t="s">
        <v>636</v>
      </c>
      <c r="AN321" s="392" t="s">
        <v>652</v>
      </c>
      <c r="AO321" s="398" t="s">
        <v>653</v>
      </c>
      <c r="AP321" s="394">
        <v>95</v>
      </c>
      <c r="AQ321" s="394">
        <v>133</v>
      </c>
      <c r="AR321" s="397"/>
    </row>
    <row r="322" spans="1:44" ht="15.75" customHeight="1" thickBot="1">
      <c r="A322" s="459">
        <v>531</v>
      </c>
      <c r="B322" s="447">
        <v>75</v>
      </c>
      <c r="C322" s="448">
        <v>111</v>
      </c>
      <c r="D322" s="447">
        <v>45</v>
      </c>
      <c r="E322" s="449">
        <v>80</v>
      </c>
      <c r="F322" s="447">
        <v>38</v>
      </c>
      <c r="G322" s="449">
        <v>69</v>
      </c>
      <c r="H322" s="447">
        <v>27</v>
      </c>
      <c r="I322" s="449">
        <v>58</v>
      </c>
      <c r="J322" s="447">
        <v>28</v>
      </c>
      <c r="K322" s="449">
        <v>60</v>
      </c>
      <c r="L322" s="447">
        <v>33</v>
      </c>
      <c r="M322" s="449">
        <v>69</v>
      </c>
      <c r="N322" s="447">
        <v>57</v>
      </c>
      <c r="O322" s="449">
        <v>96</v>
      </c>
      <c r="P322" s="447">
        <v>595</v>
      </c>
      <c r="Q322" s="447">
        <v>1042</v>
      </c>
      <c r="R322" s="436">
        <v>601</v>
      </c>
      <c r="S322" s="450">
        <v>1057</v>
      </c>
      <c r="T322" s="439">
        <v>641</v>
      </c>
      <c r="U322" s="436">
        <v>1103</v>
      </c>
      <c r="V322" s="439">
        <v>642</v>
      </c>
      <c r="W322" s="436">
        <v>1125</v>
      </c>
      <c r="X322" s="438">
        <v>675</v>
      </c>
      <c r="Y322" s="438">
        <v>1146</v>
      </c>
      <c r="Z322" s="436">
        <v>750</v>
      </c>
      <c r="AA322" s="436">
        <v>1245</v>
      </c>
      <c r="AB322" s="439">
        <v>764</v>
      </c>
      <c r="AC322" s="436">
        <v>1259</v>
      </c>
      <c r="AD322" s="440">
        <v>818</v>
      </c>
      <c r="AE322" s="454">
        <v>1331</v>
      </c>
      <c r="AF322" s="460">
        <v>874</v>
      </c>
      <c r="AG322" s="461">
        <v>1399</v>
      </c>
      <c r="AH322" s="442">
        <f t="shared" si="16"/>
        <v>56</v>
      </c>
      <c r="AI322" s="443">
        <f t="shared" si="17"/>
        <v>68</v>
      </c>
      <c r="AJ322" s="444">
        <f t="shared" si="18"/>
        <v>6.8459657701711487</v>
      </c>
      <c r="AK322" s="445">
        <f t="shared" si="19"/>
        <v>5.108940646130729</v>
      </c>
      <c r="AL322" s="462" t="s">
        <v>637</v>
      </c>
      <c r="AN322" s="392" t="s">
        <v>654</v>
      </c>
      <c r="AO322" s="398" t="s">
        <v>655</v>
      </c>
      <c r="AP322" s="394">
        <v>53</v>
      </c>
      <c r="AQ322" s="394">
        <v>90</v>
      </c>
      <c r="AR322" s="397"/>
    </row>
    <row r="323" spans="1:44" ht="15.75" hidden="1" customHeight="1" thickBot="1">
      <c r="A323" s="459" t="s">
        <v>638</v>
      </c>
      <c r="B323" s="447">
        <v>80</v>
      </c>
      <c r="C323" s="448">
        <v>110</v>
      </c>
      <c r="D323" s="447">
        <v>73</v>
      </c>
      <c r="E323" s="449">
        <v>104</v>
      </c>
      <c r="F323" s="447">
        <v>60</v>
      </c>
      <c r="G323" s="449">
        <v>91</v>
      </c>
      <c r="H323" s="447">
        <v>38</v>
      </c>
      <c r="I323" s="449">
        <v>70</v>
      </c>
      <c r="J323" s="447">
        <v>42</v>
      </c>
      <c r="K323" s="449">
        <v>80</v>
      </c>
      <c r="L323" s="447">
        <v>45</v>
      </c>
      <c r="M323" s="449">
        <v>85</v>
      </c>
      <c r="N323" s="447">
        <v>32</v>
      </c>
      <c r="O323" s="449">
        <v>70</v>
      </c>
      <c r="P323" s="447">
        <v>30</v>
      </c>
      <c r="Q323" s="447">
        <v>46</v>
      </c>
      <c r="R323" s="436">
        <v>42</v>
      </c>
      <c r="S323" s="450">
        <v>58</v>
      </c>
      <c r="T323" s="439">
        <v>57</v>
      </c>
      <c r="U323" s="436">
        <v>73</v>
      </c>
      <c r="V323" s="439">
        <v>62</v>
      </c>
      <c r="W323" s="436">
        <v>80</v>
      </c>
      <c r="X323" s="438">
        <v>66</v>
      </c>
      <c r="Y323" s="438">
        <v>86</v>
      </c>
      <c r="Z323" s="436">
        <v>71</v>
      </c>
      <c r="AA323" s="436">
        <v>94</v>
      </c>
      <c r="AB323" s="439">
        <v>72</v>
      </c>
      <c r="AC323" s="436">
        <v>94</v>
      </c>
      <c r="AD323" s="440">
        <v>66</v>
      </c>
      <c r="AE323" s="454">
        <v>86</v>
      </c>
      <c r="AF323" s="460">
        <v>76</v>
      </c>
      <c r="AG323" s="461">
        <v>96</v>
      </c>
      <c r="AH323" s="442">
        <f t="shared" si="16"/>
        <v>10</v>
      </c>
      <c r="AI323" s="443">
        <f t="shared" si="17"/>
        <v>10</v>
      </c>
      <c r="AJ323" s="444">
        <f t="shared" si="18"/>
        <v>15.151515151515152</v>
      </c>
      <c r="AK323" s="445">
        <f t="shared" si="19"/>
        <v>11.627906976744185</v>
      </c>
      <c r="AL323" s="462" t="s">
        <v>639</v>
      </c>
      <c r="AN323" s="392" t="s">
        <v>656</v>
      </c>
      <c r="AO323" s="398" t="s">
        <v>657</v>
      </c>
      <c r="AP323" s="394">
        <v>53</v>
      </c>
      <c r="AQ323" s="394">
        <v>82</v>
      </c>
      <c r="AR323" s="397"/>
    </row>
    <row r="324" spans="1:44" ht="15.75" hidden="1" customHeight="1" thickBot="1">
      <c r="A324" s="459" t="s">
        <v>640</v>
      </c>
      <c r="B324" s="447">
        <v>13</v>
      </c>
      <c r="C324" s="448">
        <v>26</v>
      </c>
      <c r="D324" s="447">
        <v>16</v>
      </c>
      <c r="E324" s="449">
        <v>29</v>
      </c>
      <c r="F324" s="447">
        <v>17</v>
      </c>
      <c r="G324" s="449">
        <v>29</v>
      </c>
      <c r="H324" s="447">
        <v>16</v>
      </c>
      <c r="I324" s="449">
        <v>31</v>
      </c>
      <c r="J324" s="447">
        <v>24</v>
      </c>
      <c r="K324" s="449">
        <v>40</v>
      </c>
      <c r="L324" s="447">
        <v>23</v>
      </c>
      <c r="M324" s="449">
        <v>40</v>
      </c>
      <c r="N324" s="447">
        <v>24</v>
      </c>
      <c r="O324" s="449">
        <v>40</v>
      </c>
      <c r="P324" s="447">
        <v>112</v>
      </c>
      <c r="Q324" s="447">
        <v>228</v>
      </c>
      <c r="R324" s="436">
        <v>126</v>
      </c>
      <c r="S324" s="450">
        <v>239</v>
      </c>
      <c r="T324" s="439">
        <v>127</v>
      </c>
      <c r="U324" s="436">
        <v>249</v>
      </c>
      <c r="V324" s="439">
        <v>137</v>
      </c>
      <c r="W324" s="436">
        <v>265</v>
      </c>
      <c r="X324" s="438">
        <v>145</v>
      </c>
      <c r="Y324" s="438">
        <v>266</v>
      </c>
      <c r="Z324" s="436">
        <v>157</v>
      </c>
      <c r="AA324" s="436">
        <v>283</v>
      </c>
      <c r="AB324" s="439">
        <v>154</v>
      </c>
      <c r="AC324" s="436">
        <v>280</v>
      </c>
      <c r="AD324" s="440">
        <v>152</v>
      </c>
      <c r="AE324" s="454">
        <v>276</v>
      </c>
      <c r="AF324" s="460">
        <v>151</v>
      </c>
      <c r="AG324" s="461">
        <v>277</v>
      </c>
      <c r="AH324" s="442">
        <f t="shared" si="16"/>
        <v>-1</v>
      </c>
      <c r="AI324" s="443">
        <f t="shared" si="17"/>
        <v>1</v>
      </c>
      <c r="AJ324" s="444">
        <f t="shared" si="18"/>
        <v>-0.65789473684210531</v>
      </c>
      <c r="AK324" s="445">
        <f t="shared" si="19"/>
        <v>0.36231884057971014</v>
      </c>
      <c r="AL324" s="462" t="s">
        <v>641</v>
      </c>
      <c r="AN324" s="392" t="s">
        <v>619</v>
      </c>
      <c r="AO324" s="398" t="s">
        <v>620</v>
      </c>
      <c r="AP324" s="394">
        <v>84</v>
      </c>
      <c r="AQ324" s="394">
        <v>129</v>
      </c>
      <c r="AR324" s="397"/>
    </row>
    <row r="325" spans="1:44" ht="15.75" hidden="1" customHeight="1" thickBot="1">
      <c r="A325" s="459" t="s">
        <v>642</v>
      </c>
      <c r="B325" s="447">
        <v>74</v>
      </c>
      <c r="C325" s="448">
        <v>126</v>
      </c>
      <c r="D325" s="447">
        <v>53</v>
      </c>
      <c r="E325" s="449">
        <v>104</v>
      </c>
      <c r="F325" s="447">
        <v>64</v>
      </c>
      <c r="G325" s="449">
        <v>117</v>
      </c>
      <c r="H325" s="447">
        <v>63</v>
      </c>
      <c r="I325" s="449">
        <v>117</v>
      </c>
      <c r="J325" s="447">
        <v>74</v>
      </c>
      <c r="K325" s="449">
        <v>141</v>
      </c>
      <c r="L325" s="447">
        <v>62</v>
      </c>
      <c r="M325" s="449">
        <v>131</v>
      </c>
      <c r="N325" s="447">
        <v>98</v>
      </c>
      <c r="O325" s="449">
        <v>169</v>
      </c>
      <c r="P325" s="447">
        <v>60</v>
      </c>
      <c r="Q325" s="447">
        <v>114</v>
      </c>
      <c r="R325" s="436">
        <v>52</v>
      </c>
      <c r="S325" s="450">
        <v>109</v>
      </c>
      <c r="T325" s="439">
        <v>51</v>
      </c>
      <c r="U325" s="436">
        <v>105</v>
      </c>
      <c r="V325" s="439">
        <v>52</v>
      </c>
      <c r="W325" s="436">
        <v>111</v>
      </c>
      <c r="X325" s="438">
        <v>56</v>
      </c>
      <c r="Y325" s="438">
        <v>111</v>
      </c>
      <c r="Z325" s="436">
        <v>64</v>
      </c>
      <c r="AA325" s="436">
        <v>118</v>
      </c>
      <c r="AB325" s="439">
        <v>71</v>
      </c>
      <c r="AC325" s="436">
        <v>124</v>
      </c>
      <c r="AD325" s="440">
        <v>84</v>
      </c>
      <c r="AE325" s="454">
        <v>141</v>
      </c>
      <c r="AF325" s="460">
        <v>78</v>
      </c>
      <c r="AG325" s="461">
        <v>138</v>
      </c>
      <c r="AH325" s="442">
        <f t="shared" si="16"/>
        <v>-6</v>
      </c>
      <c r="AI325" s="443">
        <f t="shared" si="17"/>
        <v>-3</v>
      </c>
      <c r="AJ325" s="444">
        <f t="shared" si="18"/>
        <v>-7.1428571428571432</v>
      </c>
      <c r="AK325" s="445">
        <f t="shared" si="19"/>
        <v>-2.1276595744680851</v>
      </c>
      <c r="AL325" s="462" t="s">
        <v>643</v>
      </c>
      <c r="AN325" s="392" t="s">
        <v>621</v>
      </c>
      <c r="AO325" s="398" t="s">
        <v>622</v>
      </c>
      <c r="AP325" s="394">
        <v>25</v>
      </c>
      <c r="AQ325" s="394">
        <v>37</v>
      </c>
      <c r="AR325" s="397"/>
    </row>
    <row r="326" spans="1:44" ht="15.75" hidden="1" customHeight="1" thickBot="1">
      <c r="A326" s="459" t="s">
        <v>644</v>
      </c>
      <c r="B326" s="447">
        <v>624</v>
      </c>
      <c r="C326" s="448">
        <v>997</v>
      </c>
      <c r="D326" s="447">
        <v>590</v>
      </c>
      <c r="E326" s="449">
        <v>987</v>
      </c>
      <c r="F326" s="447">
        <v>587</v>
      </c>
      <c r="G326" s="449">
        <v>999</v>
      </c>
      <c r="H326" s="447">
        <v>566</v>
      </c>
      <c r="I326" s="449">
        <v>985</v>
      </c>
      <c r="J326" s="447">
        <v>575</v>
      </c>
      <c r="K326" s="449">
        <v>991</v>
      </c>
      <c r="L326" s="447">
        <v>585</v>
      </c>
      <c r="M326" s="449">
        <v>1003</v>
      </c>
      <c r="N326" s="447">
        <v>568</v>
      </c>
      <c r="O326" s="449">
        <v>997</v>
      </c>
      <c r="P326" s="447">
        <v>102</v>
      </c>
      <c r="Q326" s="447">
        <v>171</v>
      </c>
      <c r="R326" s="436">
        <v>97</v>
      </c>
      <c r="S326" s="450">
        <v>169</v>
      </c>
      <c r="T326" s="439">
        <v>105</v>
      </c>
      <c r="U326" s="436">
        <v>177</v>
      </c>
      <c r="V326" s="439">
        <v>100</v>
      </c>
      <c r="W326" s="436">
        <v>179</v>
      </c>
      <c r="X326" s="438">
        <v>113</v>
      </c>
      <c r="Y326" s="438">
        <v>196</v>
      </c>
      <c r="Z326" s="436">
        <v>123</v>
      </c>
      <c r="AA326" s="436">
        <v>222</v>
      </c>
      <c r="AB326" s="439">
        <v>121</v>
      </c>
      <c r="AC326" s="436">
        <v>222</v>
      </c>
      <c r="AD326" s="440">
        <v>137</v>
      </c>
      <c r="AE326" s="454">
        <v>243</v>
      </c>
      <c r="AF326" s="460">
        <v>133</v>
      </c>
      <c r="AG326" s="461">
        <v>246</v>
      </c>
      <c r="AH326" s="442">
        <f t="shared" si="16"/>
        <v>-4</v>
      </c>
      <c r="AI326" s="443">
        <f t="shared" si="17"/>
        <v>3</v>
      </c>
      <c r="AJ326" s="444">
        <f t="shared" si="18"/>
        <v>-2.9197080291970803</v>
      </c>
      <c r="AK326" s="445">
        <f t="shared" si="19"/>
        <v>1.2345679012345678</v>
      </c>
      <c r="AL326" s="462" t="s">
        <v>645</v>
      </c>
      <c r="AN326" s="392" t="s">
        <v>623</v>
      </c>
      <c r="AO326" s="398" t="s">
        <v>624</v>
      </c>
      <c r="AP326" s="394">
        <v>75</v>
      </c>
      <c r="AQ326" s="394">
        <v>119</v>
      </c>
      <c r="AR326" s="397"/>
    </row>
    <row r="327" spans="1:44" ht="15.75" hidden="1" customHeight="1" thickBot="1">
      <c r="A327" s="459" t="s">
        <v>646</v>
      </c>
      <c r="B327" s="447">
        <v>44</v>
      </c>
      <c r="C327" s="448">
        <v>60</v>
      </c>
      <c r="D327" s="447">
        <v>45</v>
      </c>
      <c r="E327" s="449">
        <v>65</v>
      </c>
      <c r="F327" s="447">
        <v>48</v>
      </c>
      <c r="G327" s="449">
        <v>68</v>
      </c>
      <c r="H327" s="447">
        <v>40</v>
      </c>
      <c r="I327" s="449">
        <v>59</v>
      </c>
      <c r="J327" s="447">
        <v>31</v>
      </c>
      <c r="K327" s="449">
        <v>51</v>
      </c>
      <c r="L327" s="447">
        <v>38</v>
      </c>
      <c r="M327" s="449">
        <v>57</v>
      </c>
      <c r="N327" s="447">
        <v>37</v>
      </c>
      <c r="O327" s="449">
        <v>54</v>
      </c>
      <c r="P327" s="447">
        <v>60</v>
      </c>
      <c r="Q327" s="447">
        <v>107</v>
      </c>
      <c r="R327" s="436">
        <v>54</v>
      </c>
      <c r="S327" s="450">
        <v>101</v>
      </c>
      <c r="T327" s="439">
        <v>47</v>
      </c>
      <c r="U327" s="436">
        <v>93</v>
      </c>
      <c r="V327" s="439">
        <v>48</v>
      </c>
      <c r="W327" s="436">
        <v>91</v>
      </c>
      <c r="X327" s="438">
        <v>31</v>
      </c>
      <c r="Y327" s="438">
        <v>73</v>
      </c>
      <c r="Z327" s="436">
        <v>40</v>
      </c>
      <c r="AA327" s="436">
        <v>75</v>
      </c>
      <c r="AB327" s="439">
        <v>42</v>
      </c>
      <c r="AC327" s="436">
        <v>77</v>
      </c>
      <c r="AD327" s="440">
        <v>51</v>
      </c>
      <c r="AE327" s="454">
        <v>86</v>
      </c>
      <c r="AF327" s="460">
        <v>73</v>
      </c>
      <c r="AG327" s="461">
        <v>109</v>
      </c>
      <c r="AH327" s="442">
        <f t="shared" ref="AH327:AH390" si="20">AF327-AD327</f>
        <v>22</v>
      </c>
      <c r="AI327" s="443">
        <f t="shared" ref="AI327:AI390" si="21">AG327-AE327</f>
        <v>23</v>
      </c>
      <c r="AJ327" s="444">
        <f t="shared" ref="AJ327:AJ390" si="22">IF(AD327=0,100,100*AH327/AD327)</f>
        <v>43.137254901960787</v>
      </c>
      <c r="AK327" s="445">
        <f t="shared" si="19"/>
        <v>26.744186046511629</v>
      </c>
      <c r="AL327" s="462" t="s">
        <v>647</v>
      </c>
      <c r="AN327" s="392" t="s">
        <v>625</v>
      </c>
      <c r="AO327" s="398" t="s">
        <v>626</v>
      </c>
      <c r="AP327" s="394">
        <v>79</v>
      </c>
      <c r="AQ327" s="394">
        <v>135</v>
      </c>
      <c r="AR327" s="397"/>
    </row>
    <row r="328" spans="1:44" ht="15.75" hidden="1" customHeight="1" thickBot="1">
      <c r="A328" s="459" t="s">
        <v>648</v>
      </c>
      <c r="B328" s="447">
        <v>96</v>
      </c>
      <c r="C328" s="448">
        <v>155</v>
      </c>
      <c r="D328" s="447">
        <v>101</v>
      </c>
      <c r="E328" s="449">
        <v>183</v>
      </c>
      <c r="F328" s="447">
        <v>88</v>
      </c>
      <c r="G328" s="449">
        <v>176</v>
      </c>
      <c r="H328" s="447">
        <v>100</v>
      </c>
      <c r="I328" s="449">
        <v>194</v>
      </c>
      <c r="J328" s="447">
        <v>107</v>
      </c>
      <c r="K328" s="449">
        <v>195</v>
      </c>
      <c r="L328" s="447">
        <v>109</v>
      </c>
      <c r="M328" s="449">
        <v>195</v>
      </c>
      <c r="N328" s="447">
        <v>102</v>
      </c>
      <c r="O328" s="449">
        <v>207</v>
      </c>
      <c r="P328" s="447">
        <v>28</v>
      </c>
      <c r="Q328" s="447">
        <v>52</v>
      </c>
      <c r="R328" s="436">
        <v>29</v>
      </c>
      <c r="S328" s="450">
        <v>54</v>
      </c>
      <c r="T328" s="439">
        <v>30</v>
      </c>
      <c r="U328" s="436">
        <v>55</v>
      </c>
      <c r="V328" s="439">
        <v>34</v>
      </c>
      <c r="W328" s="436">
        <v>60</v>
      </c>
      <c r="X328" s="438">
        <v>32</v>
      </c>
      <c r="Y328" s="438">
        <v>53</v>
      </c>
      <c r="Z328" s="436">
        <v>36</v>
      </c>
      <c r="AA328" s="436">
        <v>57</v>
      </c>
      <c r="AB328" s="439">
        <v>48</v>
      </c>
      <c r="AC328" s="436">
        <v>69</v>
      </c>
      <c r="AD328" s="440">
        <v>55</v>
      </c>
      <c r="AE328" s="454">
        <v>78</v>
      </c>
      <c r="AF328" s="460">
        <v>48</v>
      </c>
      <c r="AG328" s="461">
        <v>71</v>
      </c>
      <c r="AH328" s="442">
        <f t="shared" si="20"/>
        <v>-7</v>
      </c>
      <c r="AI328" s="443">
        <f t="shared" si="21"/>
        <v>-7</v>
      </c>
      <c r="AJ328" s="444">
        <f t="shared" si="22"/>
        <v>-12.727272727272727</v>
      </c>
      <c r="AK328" s="445">
        <f t="shared" ref="AK328:AK391" si="23">IF(AE328=0,100,100*AI328/AE328)</f>
        <v>-8.9743589743589745</v>
      </c>
      <c r="AL328" s="462" t="s">
        <v>649</v>
      </c>
      <c r="AN328" s="392" t="s">
        <v>627</v>
      </c>
      <c r="AO328" s="398" t="s">
        <v>628</v>
      </c>
      <c r="AP328" s="394">
        <v>64</v>
      </c>
      <c r="AQ328" s="394">
        <v>99</v>
      </c>
      <c r="AR328" s="397"/>
    </row>
    <row r="329" spans="1:44" ht="15.75" hidden="1" customHeight="1" thickBot="1">
      <c r="A329" s="459" t="s">
        <v>650</v>
      </c>
      <c r="B329" s="447">
        <v>83</v>
      </c>
      <c r="C329" s="448">
        <v>124</v>
      </c>
      <c r="D329" s="447">
        <v>83</v>
      </c>
      <c r="E329" s="449">
        <v>128</v>
      </c>
      <c r="F329" s="447">
        <v>83</v>
      </c>
      <c r="G329" s="449">
        <v>131</v>
      </c>
      <c r="H329" s="447">
        <v>77</v>
      </c>
      <c r="I329" s="449">
        <v>130</v>
      </c>
      <c r="J329" s="447">
        <v>65</v>
      </c>
      <c r="K329" s="449">
        <v>120</v>
      </c>
      <c r="L329" s="447">
        <v>72</v>
      </c>
      <c r="M329" s="449">
        <v>125</v>
      </c>
      <c r="N329" s="447">
        <v>69</v>
      </c>
      <c r="O329" s="449">
        <v>120</v>
      </c>
      <c r="P329" s="447">
        <v>36</v>
      </c>
      <c r="Q329" s="447">
        <v>74</v>
      </c>
      <c r="R329" s="436">
        <v>30</v>
      </c>
      <c r="S329" s="450">
        <v>72</v>
      </c>
      <c r="T329" s="439">
        <v>39</v>
      </c>
      <c r="U329" s="436">
        <v>79</v>
      </c>
      <c r="V329" s="439">
        <v>37</v>
      </c>
      <c r="W329" s="436">
        <v>73</v>
      </c>
      <c r="X329" s="438">
        <v>47</v>
      </c>
      <c r="Y329" s="438">
        <v>84</v>
      </c>
      <c r="Z329" s="436">
        <v>57</v>
      </c>
      <c r="AA329" s="436">
        <v>98</v>
      </c>
      <c r="AB329" s="439">
        <v>65</v>
      </c>
      <c r="AC329" s="436">
        <v>105</v>
      </c>
      <c r="AD329" s="440">
        <v>72</v>
      </c>
      <c r="AE329" s="454">
        <v>116</v>
      </c>
      <c r="AF329" s="460">
        <v>85</v>
      </c>
      <c r="AG329" s="461">
        <v>131</v>
      </c>
      <c r="AH329" s="442">
        <f t="shared" si="20"/>
        <v>13</v>
      </c>
      <c r="AI329" s="443">
        <f t="shared" si="21"/>
        <v>15</v>
      </c>
      <c r="AJ329" s="444">
        <f t="shared" si="22"/>
        <v>18.055555555555557</v>
      </c>
      <c r="AK329" s="445">
        <f t="shared" si="23"/>
        <v>12.931034482758621</v>
      </c>
      <c r="AL329" s="462" t="s">
        <v>651</v>
      </c>
      <c r="AN329" s="392" t="s">
        <v>629</v>
      </c>
      <c r="AO329" s="398" t="s">
        <v>630</v>
      </c>
      <c r="AP329" s="394">
        <v>95</v>
      </c>
      <c r="AQ329" s="394">
        <v>149</v>
      </c>
      <c r="AR329" s="397"/>
    </row>
    <row r="330" spans="1:44" ht="15.75" hidden="1" customHeight="1" thickBot="1">
      <c r="A330" s="459" t="s">
        <v>652</v>
      </c>
      <c r="B330" s="447">
        <v>74</v>
      </c>
      <c r="C330" s="448">
        <v>141</v>
      </c>
      <c r="D330" s="447">
        <v>77</v>
      </c>
      <c r="E330" s="449">
        <v>143</v>
      </c>
      <c r="F330" s="447">
        <v>84</v>
      </c>
      <c r="G330" s="449">
        <v>151</v>
      </c>
      <c r="H330" s="447">
        <v>89</v>
      </c>
      <c r="I330" s="449">
        <v>157</v>
      </c>
      <c r="J330" s="447">
        <v>97</v>
      </c>
      <c r="K330" s="449">
        <v>163</v>
      </c>
      <c r="L330" s="447">
        <v>98</v>
      </c>
      <c r="M330" s="449">
        <v>164</v>
      </c>
      <c r="N330" s="447">
        <v>102</v>
      </c>
      <c r="O330" s="449">
        <v>169</v>
      </c>
      <c r="P330" s="447">
        <v>71</v>
      </c>
      <c r="Q330" s="447">
        <v>107</v>
      </c>
      <c r="R330" s="436">
        <v>74</v>
      </c>
      <c r="S330" s="450">
        <v>110</v>
      </c>
      <c r="T330" s="439">
        <v>84</v>
      </c>
      <c r="U330" s="436">
        <v>121</v>
      </c>
      <c r="V330" s="439">
        <v>88</v>
      </c>
      <c r="W330" s="436">
        <v>127</v>
      </c>
      <c r="X330" s="438">
        <v>99</v>
      </c>
      <c r="Y330" s="438">
        <v>137</v>
      </c>
      <c r="Z330" s="436">
        <v>104</v>
      </c>
      <c r="AA330" s="436">
        <v>143</v>
      </c>
      <c r="AB330" s="439">
        <v>88</v>
      </c>
      <c r="AC330" s="436">
        <v>126</v>
      </c>
      <c r="AD330" s="440">
        <v>95</v>
      </c>
      <c r="AE330" s="454">
        <v>133</v>
      </c>
      <c r="AF330" s="460">
        <v>103</v>
      </c>
      <c r="AG330" s="461">
        <v>138</v>
      </c>
      <c r="AH330" s="442">
        <f t="shared" si="20"/>
        <v>8</v>
      </c>
      <c r="AI330" s="443">
        <f t="shared" si="21"/>
        <v>5</v>
      </c>
      <c r="AJ330" s="444">
        <f t="shared" si="22"/>
        <v>8.4210526315789469</v>
      </c>
      <c r="AK330" s="445">
        <f t="shared" si="23"/>
        <v>3.7593984962406015</v>
      </c>
      <c r="AL330" s="462" t="s">
        <v>653</v>
      </c>
      <c r="AN330" s="392" t="s">
        <v>631</v>
      </c>
      <c r="AO330" s="398" t="s">
        <v>632</v>
      </c>
      <c r="AP330" s="394">
        <v>59</v>
      </c>
      <c r="AQ330" s="394">
        <v>93</v>
      </c>
      <c r="AR330" s="397"/>
    </row>
    <row r="331" spans="1:44" ht="15.75" hidden="1" customHeight="1" thickBot="1">
      <c r="A331" s="459" t="s">
        <v>654</v>
      </c>
      <c r="B331" s="447">
        <v>51</v>
      </c>
      <c r="C331" s="448">
        <v>87</v>
      </c>
      <c r="D331" s="447">
        <v>47</v>
      </c>
      <c r="E331" s="449">
        <v>99</v>
      </c>
      <c r="F331" s="447">
        <v>47</v>
      </c>
      <c r="G331" s="449">
        <v>98</v>
      </c>
      <c r="H331" s="447">
        <v>51</v>
      </c>
      <c r="I331" s="449">
        <v>97</v>
      </c>
      <c r="J331" s="447">
        <v>54</v>
      </c>
      <c r="K331" s="449">
        <v>97</v>
      </c>
      <c r="L331" s="447">
        <v>53</v>
      </c>
      <c r="M331" s="449">
        <v>97</v>
      </c>
      <c r="N331" s="447">
        <v>52</v>
      </c>
      <c r="O331" s="449">
        <v>95</v>
      </c>
      <c r="P331" s="447">
        <v>46</v>
      </c>
      <c r="Q331" s="447">
        <v>73</v>
      </c>
      <c r="R331" s="436">
        <v>46</v>
      </c>
      <c r="S331" s="450">
        <v>74</v>
      </c>
      <c r="T331" s="439">
        <v>52</v>
      </c>
      <c r="U331" s="436">
        <v>84</v>
      </c>
      <c r="V331" s="439">
        <v>35</v>
      </c>
      <c r="W331" s="436">
        <v>69</v>
      </c>
      <c r="X331" s="438">
        <v>44</v>
      </c>
      <c r="Y331" s="438">
        <v>78</v>
      </c>
      <c r="Z331" s="436">
        <v>44</v>
      </c>
      <c r="AA331" s="436">
        <v>81</v>
      </c>
      <c r="AB331" s="439">
        <v>49</v>
      </c>
      <c r="AC331" s="436">
        <v>86</v>
      </c>
      <c r="AD331" s="440">
        <v>53</v>
      </c>
      <c r="AE331" s="454">
        <v>90</v>
      </c>
      <c r="AF331" s="460">
        <v>58</v>
      </c>
      <c r="AG331" s="461">
        <v>95</v>
      </c>
      <c r="AH331" s="442">
        <f t="shared" si="20"/>
        <v>5</v>
      </c>
      <c r="AI331" s="443">
        <f t="shared" si="21"/>
        <v>5</v>
      </c>
      <c r="AJ331" s="444">
        <f t="shared" si="22"/>
        <v>9.433962264150944</v>
      </c>
      <c r="AK331" s="445">
        <f t="shared" si="23"/>
        <v>5.5555555555555554</v>
      </c>
      <c r="AL331" s="462" t="s">
        <v>655</v>
      </c>
      <c r="AN331" s="392" t="s">
        <v>633</v>
      </c>
      <c r="AO331" s="398" t="s">
        <v>634</v>
      </c>
      <c r="AP331" s="394">
        <v>48</v>
      </c>
      <c r="AQ331" s="394">
        <v>70</v>
      </c>
      <c r="AR331" s="397"/>
    </row>
    <row r="332" spans="1:44" ht="15.75" hidden="1" customHeight="1" thickBot="1">
      <c r="A332" s="459" t="s">
        <v>656</v>
      </c>
      <c r="B332" s="447">
        <v>72</v>
      </c>
      <c r="C332" s="448">
        <v>87</v>
      </c>
      <c r="D332" s="447">
        <v>67</v>
      </c>
      <c r="E332" s="449">
        <v>82</v>
      </c>
      <c r="F332" s="447">
        <v>47</v>
      </c>
      <c r="G332" s="449">
        <v>63</v>
      </c>
      <c r="H332" s="447">
        <v>37</v>
      </c>
      <c r="I332" s="449">
        <v>58</v>
      </c>
      <c r="J332" s="447">
        <v>35</v>
      </c>
      <c r="K332" s="449">
        <v>59</v>
      </c>
      <c r="L332" s="447">
        <v>32</v>
      </c>
      <c r="M332" s="449">
        <v>58</v>
      </c>
      <c r="N332" s="447">
        <v>33</v>
      </c>
      <c r="O332" s="449">
        <v>58</v>
      </c>
      <c r="P332" s="447">
        <v>50</v>
      </c>
      <c r="Q332" s="447">
        <v>70</v>
      </c>
      <c r="R332" s="436">
        <v>51</v>
      </c>
      <c r="S332" s="450">
        <v>71</v>
      </c>
      <c r="T332" s="439">
        <v>49</v>
      </c>
      <c r="U332" s="436">
        <v>67</v>
      </c>
      <c r="V332" s="439">
        <v>49</v>
      </c>
      <c r="W332" s="436">
        <v>70</v>
      </c>
      <c r="X332" s="438">
        <v>42</v>
      </c>
      <c r="Y332" s="438">
        <v>62</v>
      </c>
      <c r="Z332" s="436">
        <v>54</v>
      </c>
      <c r="AA332" s="436">
        <v>74</v>
      </c>
      <c r="AB332" s="439">
        <v>54</v>
      </c>
      <c r="AC332" s="436">
        <v>76</v>
      </c>
      <c r="AD332" s="440">
        <v>53</v>
      </c>
      <c r="AE332" s="454">
        <v>82</v>
      </c>
      <c r="AF332" s="460">
        <v>69</v>
      </c>
      <c r="AG332" s="461">
        <v>98</v>
      </c>
      <c r="AH332" s="442">
        <f t="shared" si="20"/>
        <v>16</v>
      </c>
      <c r="AI332" s="443">
        <f t="shared" si="21"/>
        <v>16</v>
      </c>
      <c r="AJ332" s="444">
        <f t="shared" si="22"/>
        <v>30.188679245283019</v>
      </c>
      <c r="AK332" s="445">
        <f t="shared" si="23"/>
        <v>19.512195121951219</v>
      </c>
      <c r="AL332" s="462" t="s">
        <v>657</v>
      </c>
      <c r="AN332" s="392" t="s">
        <v>635</v>
      </c>
      <c r="AO332" s="398" t="s">
        <v>636</v>
      </c>
      <c r="AP332" s="394">
        <v>177</v>
      </c>
      <c r="AQ332" s="394">
        <v>283</v>
      </c>
      <c r="AR332" s="397"/>
    </row>
    <row r="333" spans="1:44" ht="15.75" customHeight="1" thickBot="1">
      <c r="A333" s="459">
        <v>533</v>
      </c>
      <c r="B333" s="447">
        <v>20</v>
      </c>
      <c r="C333" s="448">
        <v>63</v>
      </c>
      <c r="D333" s="447">
        <v>21</v>
      </c>
      <c r="E333" s="449">
        <v>59</v>
      </c>
      <c r="F333" s="447">
        <v>33</v>
      </c>
      <c r="G333" s="449">
        <v>67</v>
      </c>
      <c r="H333" s="447">
        <v>28</v>
      </c>
      <c r="I333" s="449">
        <v>64</v>
      </c>
      <c r="J333" s="447">
        <v>26</v>
      </c>
      <c r="K333" s="449">
        <v>64</v>
      </c>
      <c r="L333" s="447">
        <v>24</v>
      </c>
      <c r="M333" s="449">
        <v>62</v>
      </c>
      <c r="N333" s="447">
        <v>26</v>
      </c>
      <c r="O333" s="449">
        <v>61</v>
      </c>
      <c r="P333" s="447">
        <v>389</v>
      </c>
      <c r="Q333" s="447">
        <v>616</v>
      </c>
      <c r="R333" s="436">
        <v>436</v>
      </c>
      <c r="S333" s="450">
        <v>665</v>
      </c>
      <c r="T333" s="439">
        <v>460</v>
      </c>
      <c r="U333" s="436">
        <v>701</v>
      </c>
      <c r="V333" s="439">
        <v>466</v>
      </c>
      <c r="W333" s="436">
        <v>703</v>
      </c>
      <c r="X333" s="438">
        <v>490</v>
      </c>
      <c r="Y333" s="438">
        <v>741</v>
      </c>
      <c r="Z333" s="436">
        <v>499</v>
      </c>
      <c r="AA333" s="436">
        <v>760</v>
      </c>
      <c r="AB333" s="439">
        <v>482</v>
      </c>
      <c r="AC333" s="436">
        <v>766</v>
      </c>
      <c r="AD333" s="440">
        <v>497</v>
      </c>
      <c r="AE333" s="454">
        <v>789</v>
      </c>
      <c r="AF333" s="460">
        <v>488</v>
      </c>
      <c r="AG333" s="461">
        <v>785</v>
      </c>
      <c r="AH333" s="442">
        <f t="shared" si="20"/>
        <v>-9</v>
      </c>
      <c r="AI333" s="443">
        <f t="shared" si="21"/>
        <v>-4</v>
      </c>
      <c r="AJ333" s="444">
        <f t="shared" si="22"/>
        <v>-1.8108651911468814</v>
      </c>
      <c r="AK333" s="445">
        <f t="shared" si="23"/>
        <v>-0.50697084917617241</v>
      </c>
      <c r="AL333" s="462" t="s">
        <v>658</v>
      </c>
      <c r="AN333" s="392">
        <v>533</v>
      </c>
      <c r="AO333" s="398" t="s">
        <v>658</v>
      </c>
      <c r="AP333" s="394">
        <v>497</v>
      </c>
      <c r="AQ333" s="394">
        <v>789</v>
      </c>
      <c r="AR333" s="397"/>
    </row>
    <row r="334" spans="1:44" ht="15.75" hidden="1" customHeight="1" thickBot="1">
      <c r="A334" s="459" t="s">
        <v>659</v>
      </c>
      <c r="B334" s="447">
        <v>61</v>
      </c>
      <c r="C334" s="448">
        <v>97</v>
      </c>
      <c r="D334" s="447">
        <v>63</v>
      </c>
      <c r="E334" s="449">
        <v>100</v>
      </c>
      <c r="F334" s="447">
        <v>65</v>
      </c>
      <c r="G334" s="449">
        <v>103</v>
      </c>
      <c r="H334" s="447">
        <v>63</v>
      </c>
      <c r="I334" s="449">
        <v>101</v>
      </c>
      <c r="J334" s="447">
        <v>64</v>
      </c>
      <c r="K334" s="449">
        <v>103</v>
      </c>
      <c r="L334" s="447">
        <v>61</v>
      </c>
      <c r="M334" s="449">
        <v>102</v>
      </c>
      <c r="N334" s="447">
        <v>55</v>
      </c>
      <c r="O334" s="449">
        <v>94</v>
      </c>
      <c r="P334" s="447">
        <v>61</v>
      </c>
      <c r="Q334" s="447">
        <v>86</v>
      </c>
      <c r="R334" s="436">
        <v>80</v>
      </c>
      <c r="S334" s="450">
        <v>103</v>
      </c>
      <c r="T334" s="439">
        <v>83</v>
      </c>
      <c r="U334" s="436">
        <v>106</v>
      </c>
      <c r="V334" s="439">
        <v>86</v>
      </c>
      <c r="W334" s="436">
        <v>109</v>
      </c>
      <c r="X334" s="438">
        <v>93</v>
      </c>
      <c r="Y334" s="438">
        <v>119</v>
      </c>
      <c r="Z334" s="436">
        <v>92</v>
      </c>
      <c r="AA334" s="436">
        <v>119</v>
      </c>
      <c r="AB334" s="439">
        <v>98</v>
      </c>
      <c r="AC334" s="436">
        <v>130</v>
      </c>
      <c r="AD334" s="440">
        <v>114</v>
      </c>
      <c r="AE334" s="454">
        <v>146</v>
      </c>
      <c r="AF334" s="460">
        <v>101</v>
      </c>
      <c r="AG334" s="461">
        <v>135</v>
      </c>
      <c r="AH334" s="442">
        <f t="shared" si="20"/>
        <v>-13</v>
      </c>
      <c r="AI334" s="443">
        <f t="shared" si="21"/>
        <v>-11</v>
      </c>
      <c r="AJ334" s="444">
        <f t="shared" si="22"/>
        <v>-11.403508771929825</v>
      </c>
      <c r="AK334" s="445">
        <f t="shared" si="23"/>
        <v>-7.5342465753424657</v>
      </c>
      <c r="AL334" s="462" t="s">
        <v>660</v>
      </c>
      <c r="AN334" s="392" t="s">
        <v>659</v>
      </c>
      <c r="AO334" s="398" t="s">
        <v>660</v>
      </c>
      <c r="AP334" s="394">
        <v>114</v>
      </c>
      <c r="AQ334" s="394">
        <v>146</v>
      </c>
      <c r="AR334" s="397"/>
    </row>
    <row r="335" spans="1:44" ht="15.75" hidden="1" customHeight="1" thickBot="1">
      <c r="A335" s="459" t="s">
        <v>661</v>
      </c>
      <c r="B335" s="447">
        <v>48</v>
      </c>
      <c r="C335" s="448">
        <v>68</v>
      </c>
      <c r="D335" s="447">
        <v>38</v>
      </c>
      <c r="E335" s="449">
        <v>59</v>
      </c>
      <c r="F335" s="447">
        <v>41</v>
      </c>
      <c r="G335" s="449">
        <v>66</v>
      </c>
      <c r="H335" s="447">
        <v>43</v>
      </c>
      <c r="I335" s="449">
        <v>67</v>
      </c>
      <c r="J335" s="447">
        <v>46</v>
      </c>
      <c r="K335" s="449">
        <v>70</v>
      </c>
      <c r="L335" s="447">
        <v>42</v>
      </c>
      <c r="M335" s="449">
        <v>68</v>
      </c>
      <c r="N335" s="447">
        <v>38</v>
      </c>
      <c r="O335" s="449">
        <v>67</v>
      </c>
      <c r="P335" s="447">
        <v>112</v>
      </c>
      <c r="Q335" s="447">
        <v>168</v>
      </c>
      <c r="R335" s="436">
        <v>117</v>
      </c>
      <c r="S335" s="450">
        <v>177</v>
      </c>
      <c r="T335" s="439">
        <v>122</v>
      </c>
      <c r="U335" s="436">
        <v>189</v>
      </c>
      <c r="V335" s="439">
        <v>118</v>
      </c>
      <c r="W335" s="436">
        <v>184</v>
      </c>
      <c r="X335" s="438">
        <v>128</v>
      </c>
      <c r="Y335" s="438">
        <v>200</v>
      </c>
      <c r="Z335" s="436">
        <v>137</v>
      </c>
      <c r="AA335" s="436">
        <v>213</v>
      </c>
      <c r="AB335" s="439">
        <v>128</v>
      </c>
      <c r="AC335" s="436">
        <v>205</v>
      </c>
      <c r="AD335" s="440">
        <v>127</v>
      </c>
      <c r="AE335" s="454">
        <v>206</v>
      </c>
      <c r="AF335" s="460">
        <v>125</v>
      </c>
      <c r="AG335" s="461">
        <v>202</v>
      </c>
      <c r="AH335" s="442">
        <f t="shared" si="20"/>
        <v>-2</v>
      </c>
      <c r="AI335" s="443">
        <f t="shared" si="21"/>
        <v>-4</v>
      </c>
      <c r="AJ335" s="444">
        <f t="shared" si="22"/>
        <v>-1.5748031496062993</v>
      </c>
      <c r="AK335" s="445">
        <f t="shared" si="23"/>
        <v>-1.941747572815534</v>
      </c>
      <c r="AL335" s="462" t="s">
        <v>662</v>
      </c>
      <c r="AN335" s="392" t="s">
        <v>661</v>
      </c>
      <c r="AO335" s="398" t="s">
        <v>662</v>
      </c>
      <c r="AP335" s="394">
        <v>127</v>
      </c>
      <c r="AQ335" s="394">
        <v>206</v>
      </c>
      <c r="AR335" s="397"/>
    </row>
    <row r="336" spans="1:44" ht="15.75" hidden="1" customHeight="1" thickBot="1">
      <c r="A336" s="459" t="s">
        <v>663</v>
      </c>
      <c r="B336" s="447">
        <v>51</v>
      </c>
      <c r="C336" s="448">
        <v>73</v>
      </c>
      <c r="D336" s="447">
        <v>48</v>
      </c>
      <c r="E336" s="449">
        <v>69</v>
      </c>
      <c r="F336" s="447">
        <v>51</v>
      </c>
      <c r="G336" s="449">
        <v>76</v>
      </c>
      <c r="H336" s="447">
        <v>38</v>
      </c>
      <c r="I336" s="449">
        <v>58</v>
      </c>
      <c r="J336" s="447">
        <v>50</v>
      </c>
      <c r="K336" s="449">
        <v>69</v>
      </c>
      <c r="L336" s="447">
        <v>56</v>
      </c>
      <c r="M336" s="449">
        <v>75</v>
      </c>
      <c r="N336" s="447">
        <v>54</v>
      </c>
      <c r="O336" s="449">
        <v>72</v>
      </c>
      <c r="P336" s="447">
        <v>39</v>
      </c>
      <c r="Q336" s="447">
        <v>83</v>
      </c>
      <c r="R336" s="436">
        <v>44</v>
      </c>
      <c r="S336" s="450">
        <v>89</v>
      </c>
      <c r="T336" s="439">
        <v>42</v>
      </c>
      <c r="U336" s="436">
        <v>93</v>
      </c>
      <c r="V336" s="439">
        <v>35</v>
      </c>
      <c r="W336" s="436">
        <v>87</v>
      </c>
      <c r="X336" s="438">
        <v>50</v>
      </c>
      <c r="Y336" s="438">
        <v>100</v>
      </c>
      <c r="Z336" s="436">
        <v>60</v>
      </c>
      <c r="AA336" s="436">
        <v>108</v>
      </c>
      <c r="AB336" s="439">
        <v>62</v>
      </c>
      <c r="AC336" s="436">
        <v>111</v>
      </c>
      <c r="AD336" s="440">
        <v>66</v>
      </c>
      <c r="AE336" s="454">
        <v>117</v>
      </c>
      <c r="AF336" s="460">
        <v>64</v>
      </c>
      <c r="AG336" s="461">
        <v>118</v>
      </c>
      <c r="AH336" s="442">
        <f t="shared" si="20"/>
        <v>-2</v>
      </c>
      <c r="AI336" s="443">
        <f t="shared" si="21"/>
        <v>1</v>
      </c>
      <c r="AJ336" s="444">
        <f t="shared" si="22"/>
        <v>-3.0303030303030303</v>
      </c>
      <c r="AK336" s="445">
        <f t="shared" si="23"/>
        <v>0.85470085470085466</v>
      </c>
      <c r="AL336" s="462" t="s">
        <v>664</v>
      </c>
      <c r="AN336" s="392" t="s">
        <v>663</v>
      </c>
      <c r="AO336" s="398" t="s">
        <v>664</v>
      </c>
      <c r="AP336" s="394">
        <v>66</v>
      </c>
      <c r="AQ336" s="394">
        <v>117</v>
      </c>
      <c r="AR336" s="397"/>
    </row>
    <row r="337" spans="1:44" ht="15.75" hidden="1" customHeight="1" thickBot="1">
      <c r="A337" s="459" t="s">
        <v>665</v>
      </c>
      <c r="B337" s="447">
        <v>328</v>
      </c>
      <c r="C337" s="448">
        <v>461</v>
      </c>
      <c r="D337" s="447">
        <v>355</v>
      </c>
      <c r="E337" s="449">
        <v>488</v>
      </c>
      <c r="F337" s="447">
        <v>356</v>
      </c>
      <c r="G337" s="449">
        <v>504</v>
      </c>
      <c r="H337" s="447">
        <v>330</v>
      </c>
      <c r="I337" s="449">
        <v>488</v>
      </c>
      <c r="J337" s="447">
        <v>353</v>
      </c>
      <c r="K337" s="449">
        <v>536</v>
      </c>
      <c r="L337" s="447">
        <v>354</v>
      </c>
      <c r="M337" s="449">
        <v>548</v>
      </c>
      <c r="N337" s="447">
        <v>371</v>
      </c>
      <c r="O337" s="449">
        <v>573</v>
      </c>
      <c r="P337" s="447">
        <v>94</v>
      </c>
      <c r="Q337" s="447">
        <v>158</v>
      </c>
      <c r="R337" s="436">
        <v>99</v>
      </c>
      <c r="S337" s="450">
        <v>158</v>
      </c>
      <c r="T337" s="439">
        <v>110</v>
      </c>
      <c r="U337" s="436">
        <v>169</v>
      </c>
      <c r="V337" s="439">
        <v>118</v>
      </c>
      <c r="W337" s="436">
        <v>175</v>
      </c>
      <c r="X337" s="438">
        <v>124</v>
      </c>
      <c r="Y337" s="438">
        <v>183</v>
      </c>
      <c r="Z337" s="436">
        <v>111</v>
      </c>
      <c r="AA337" s="436">
        <v>172</v>
      </c>
      <c r="AB337" s="439">
        <v>95</v>
      </c>
      <c r="AC337" s="436">
        <v>165</v>
      </c>
      <c r="AD337" s="440">
        <v>85</v>
      </c>
      <c r="AE337" s="454">
        <v>153</v>
      </c>
      <c r="AF337" s="460">
        <v>91</v>
      </c>
      <c r="AG337" s="461">
        <v>160</v>
      </c>
      <c r="AH337" s="442">
        <f t="shared" si="20"/>
        <v>6</v>
      </c>
      <c r="AI337" s="443">
        <f t="shared" si="21"/>
        <v>7</v>
      </c>
      <c r="AJ337" s="444">
        <f t="shared" si="22"/>
        <v>7.0588235294117645</v>
      </c>
      <c r="AK337" s="445">
        <f t="shared" si="23"/>
        <v>4.5751633986928102</v>
      </c>
      <c r="AL337" s="462" t="s">
        <v>666</v>
      </c>
      <c r="AN337" s="392" t="s">
        <v>665</v>
      </c>
      <c r="AO337" s="398" t="s">
        <v>666</v>
      </c>
      <c r="AP337" s="394">
        <v>85</v>
      </c>
      <c r="AQ337" s="394">
        <v>153</v>
      </c>
      <c r="AR337" s="397"/>
    </row>
    <row r="338" spans="1:44" ht="15.75" hidden="1" customHeight="1" thickBot="1">
      <c r="A338" s="459" t="s">
        <v>667</v>
      </c>
      <c r="B338" s="447">
        <v>45</v>
      </c>
      <c r="C338" s="448">
        <v>58</v>
      </c>
      <c r="D338" s="447">
        <v>55</v>
      </c>
      <c r="E338" s="449">
        <v>69</v>
      </c>
      <c r="F338" s="447">
        <v>57</v>
      </c>
      <c r="G338" s="449">
        <v>70</v>
      </c>
      <c r="H338" s="447">
        <v>41</v>
      </c>
      <c r="I338" s="449">
        <v>57</v>
      </c>
      <c r="J338" s="447">
        <v>54</v>
      </c>
      <c r="K338" s="449">
        <v>74</v>
      </c>
      <c r="L338" s="447">
        <v>50</v>
      </c>
      <c r="M338" s="449">
        <v>68</v>
      </c>
      <c r="N338" s="447">
        <v>42</v>
      </c>
      <c r="O338" s="449">
        <v>61</v>
      </c>
      <c r="P338" s="447">
        <v>83</v>
      </c>
      <c r="Q338" s="447">
        <v>121</v>
      </c>
      <c r="R338" s="436">
        <v>96</v>
      </c>
      <c r="S338" s="450">
        <v>138</v>
      </c>
      <c r="T338" s="439">
        <v>103</v>
      </c>
      <c r="U338" s="436">
        <v>144</v>
      </c>
      <c r="V338" s="439">
        <v>109</v>
      </c>
      <c r="W338" s="436">
        <v>148</v>
      </c>
      <c r="X338" s="438">
        <v>95</v>
      </c>
      <c r="Y338" s="438">
        <v>139</v>
      </c>
      <c r="Z338" s="436">
        <v>99</v>
      </c>
      <c r="AA338" s="436">
        <v>148</v>
      </c>
      <c r="AB338" s="439">
        <v>99</v>
      </c>
      <c r="AC338" s="436">
        <v>155</v>
      </c>
      <c r="AD338" s="440">
        <v>105</v>
      </c>
      <c r="AE338" s="454">
        <v>167</v>
      </c>
      <c r="AF338" s="460">
        <v>107</v>
      </c>
      <c r="AG338" s="461">
        <v>170</v>
      </c>
      <c r="AH338" s="442">
        <f t="shared" si="20"/>
        <v>2</v>
      </c>
      <c r="AI338" s="443">
        <f t="shared" si="21"/>
        <v>3</v>
      </c>
      <c r="AJ338" s="444">
        <f t="shared" si="22"/>
        <v>1.9047619047619047</v>
      </c>
      <c r="AK338" s="445">
        <f t="shared" si="23"/>
        <v>1.7964071856287425</v>
      </c>
      <c r="AL338" s="462" t="s">
        <v>668</v>
      </c>
      <c r="AN338" s="392" t="s">
        <v>667</v>
      </c>
      <c r="AO338" s="398" t="s">
        <v>668</v>
      </c>
      <c r="AP338" s="394">
        <v>105</v>
      </c>
      <c r="AQ338" s="394">
        <v>167</v>
      </c>
      <c r="AR338" s="397"/>
    </row>
    <row r="339" spans="1:44" ht="15.75" customHeight="1" thickBot="1">
      <c r="A339" s="459">
        <v>534</v>
      </c>
      <c r="B339" s="447">
        <v>96</v>
      </c>
      <c r="C339" s="448">
        <v>132</v>
      </c>
      <c r="D339" s="447">
        <v>113</v>
      </c>
      <c r="E339" s="449">
        <v>148</v>
      </c>
      <c r="F339" s="447">
        <v>107</v>
      </c>
      <c r="G339" s="449">
        <v>153</v>
      </c>
      <c r="H339" s="447">
        <v>107</v>
      </c>
      <c r="I339" s="449">
        <v>149</v>
      </c>
      <c r="J339" s="447">
        <v>100</v>
      </c>
      <c r="K339" s="449">
        <v>145</v>
      </c>
      <c r="L339" s="447">
        <v>91</v>
      </c>
      <c r="M339" s="449">
        <v>141</v>
      </c>
      <c r="N339" s="447">
        <v>118</v>
      </c>
      <c r="O339" s="449">
        <v>171</v>
      </c>
      <c r="P339" s="447">
        <v>1008</v>
      </c>
      <c r="Q339" s="447">
        <v>1526</v>
      </c>
      <c r="R339" s="436">
        <v>1061</v>
      </c>
      <c r="S339" s="450">
        <v>1597</v>
      </c>
      <c r="T339" s="439">
        <v>1073</v>
      </c>
      <c r="U339" s="436">
        <v>1624</v>
      </c>
      <c r="V339" s="439">
        <v>1082</v>
      </c>
      <c r="W339" s="436">
        <v>1640</v>
      </c>
      <c r="X339" s="438">
        <v>1156</v>
      </c>
      <c r="Y339" s="438">
        <v>1731</v>
      </c>
      <c r="Z339" s="436">
        <v>1191</v>
      </c>
      <c r="AA339" s="436">
        <v>1807</v>
      </c>
      <c r="AB339" s="439">
        <v>1165</v>
      </c>
      <c r="AC339" s="436">
        <v>1800</v>
      </c>
      <c r="AD339" s="440">
        <v>1220</v>
      </c>
      <c r="AE339" s="454">
        <v>1863</v>
      </c>
      <c r="AF339" s="460">
        <v>1289</v>
      </c>
      <c r="AG339" s="461">
        <v>1984</v>
      </c>
      <c r="AH339" s="442">
        <f t="shared" si="20"/>
        <v>69</v>
      </c>
      <c r="AI339" s="443">
        <f t="shared" si="21"/>
        <v>121</v>
      </c>
      <c r="AJ339" s="444">
        <f t="shared" si="22"/>
        <v>5.6557377049180326</v>
      </c>
      <c r="AK339" s="445">
        <f t="shared" si="23"/>
        <v>6.4949006977992489</v>
      </c>
      <c r="AL339" s="462" t="s">
        <v>669</v>
      </c>
      <c r="AN339" s="392">
        <v>534</v>
      </c>
      <c r="AO339" s="398" t="s">
        <v>669</v>
      </c>
      <c r="AP339" s="394">
        <v>1220</v>
      </c>
      <c r="AQ339" s="394">
        <v>1863</v>
      </c>
      <c r="AR339" s="397"/>
    </row>
    <row r="340" spans="1:44" ht="15.75" hidden="1" customHeight="1" thickBot="1">
      <c r="A340" s="459" t="s">
        <v>670</v>
      </c>
      <c r="B340" s="447">
        <v>40</v>
      </c>
      <c r="C340" s="448">
        <v>69</v>
      </c>
      <c r="D340" s="447">
        <v>44</v>
      </c>
      <c r="E340" s="449">
        <v>75</v>
      </c>
      <c r="F340" s="447">
        <v>42</v>
      </c>
      <c r="G340" s="449">
        <v>70</v>
      </c>
      <c r="H340" s="447">
        <v>32</v>
      </c>
      <c r="I340" s="449">
        <v>65</v>
      </c>
      <c r="J340" s="447">
        <v>37</v>
      </c>
      <c r="K340" s="449">
        <v>72</v>
      </c>
      <c r="L340" s="447">
        <v>43</v>
      </c>
      <c r="M340" s="449">
        <v>72</v>
      </c>
      <c r="N340" s="447">
        <v>43</v>
      </c>
      <c r="O340" s="449">
        <v>76</v>
      </c>
      <c r="P340" s="447">
        <v>74</v>
      </c>
      <c r="Q340" s="447">
        <v>98</v>
      </c>
      <c r="R340" s="436">
        <v>74</v>
      </c>
      <c r="S340" s="450">
        <v>100</v>
      </c>
      <c r="T340" s="439">
        <v>78</v>
      </c>
      <c r="U340" s="436">
        <v>101</v>
      </c>
      <c r="V340" s="439">
        <v>77</v>
      </c>
      <c r="W340" s="436">
        <v>103</v>
      </c>
      <c r="X340" s="438">
        <v>97</v>
      </c>
      <c r="Y340" s="438">
        <v>125</v>
      </c>
      <c r="Z340" s="436">
        <v>78</v>
      </c>
      <c r="AA340" s="436">
        <v>108</v>
      </c>
      <c r="AB340" s="439">
        <v>70</v>
      </c>
      <c r="AC340" s="436">
        <v>105</v>
      </c>
      <c r="AD340" s="440">
        <v>75</v>
      </c>
      <c r="AE340" s="454">
        <v>105</v>
      </c>
      <c r="AF340" s="460">
        <v>85</v>
      </c>
      <c r="AG340" s="461">
        <v>123</v>
      </c>
      <c r="AH340" s="442">
        <f t="shared" si="20"/>
        <v>10</v>
      </c>
      <c r="AI340" s="443">
        <f t="shared" si="21"/>
        <v>18</v>
      </c>
      <c r="AJ340" s="444">
        <f t="shared" si="22"/>
        <v>13.333333333333334</v>
      </c>
      <c r="AK340" s="445">
        <f t="shared" si="23"/>
        <v>17.142857142857142</v>
      </c>
      <c r="AL340" s="462" t="s">
        <v>671</v>
      </c>
      <c r="AN340" s="392" t="s">
        <v>670</v>
      </c>
      <c r="AO340" s="398" t="s">
        <v>671</v>
      </c>
      <c r="AP340" s="394">
        <v>75</v>
      </c>
      <c r="AQ340" s="394">
        <v>105</v>
      </c>
      <c r="AR340" s="397"/>
    </row>
    <row r="341" spans="1:44" ht="15.75" hidden="1" customHeight="1" thickBot="1">
      <c r="A341" s="459" t="s">
        <v>672</v>
      </c>
      <c r="B341" s="447">
        <v>105</v>
      </c>
      <c r="C341" s="448">
        <v>142</v>
      </c>
      <c r="D341" s="447">
        <v>99</v>
      </c>
      <c r="E341" s="449">
        <v>132</v>
      </c>
      <c r="F341" s="447">
        <v>110</v>
      </c>
      <c r="G341" s="449">
        <v>145</v>
      </c>
      <c r="H341" s="447">
        <v>104</v>
      </c>
      <c r="I341" s="449">
        <v>145</v>
      </c>
      <c r="J341" s="447">
        <v>114</v>
      </c>
      <c r="K341" s="449">
        <v>166</v>
      </c>
      <c r="L341" s="447">
        <v>115</v>
      </c>
      <c r="M341" s="449">
        <v>174</v>
      </c>
      <c r="N341" s="447">
        <v>111</v>
      </c>
      <c r="O341" s="449">
        <v>170</v>
      </c>
      <c r="P341" s="447">
        <v>173</v>
      </c>
      <c r="Q341" s="447">
        <v>237</v>
      </c>
      <c r="R341" s="436">
        <v>215</v>
      </c>
      <c r="S341" s="450">
        <v>276</v>
      </c>
      <c r="T341" s="439">
        <v>223</v>
      </c>
      <c r="U341" s="436">
        <v>285</v>
      </c>
      <c r="V341" s="439">
        <v>215</v>
      </c>
      <c r="W341" s="436">
        <v>285</v>
      </c>
      <c r="X341" s="438">
        <v>219</v>
      </c>
      <c r="Y341" s="438">
        <v>295</v>
      </c>
      <c r="Z341" s="436">
        <v>235</v>
      </c>
      <c r="AA341" s="436">
        <v>317</v>
      </c>
      <c r="AB341" s="439">
        <v>233</v>
      </c>
      <c r="AC341" s="436">
        <v>322</v>
      </c>
      <c r="AD341" s="440">
        <v>238</v>
      </c>
      <c r="AE341" s="454">
        <v>332</v>
      </c>
      <c r="AF341" s="460">
        <v>254</v>
      </c>
      <c r="AG341" s="461">
        <v>357</v>
      </c>
      <c r="AH341" s="442">
        <f t="shared" si="20"/>
        <v>16</v>
      </c>
      <c r="AI341" s="443">
        <f t="shared" si="21"/>
        <v>25</v>
      </c>
      <c r="AJ341" s="444">
        <f t="shared" si="22"/>
        <v>6.7226890756302522</v>
      </c>
      <c r="AK341" s="445">
        <f t="shared" si="23"/>
        <v>7.5301204819277112</v>
      </c>
      <c r="AL341" s="462" t="s">
        <v>673</v>
      </c>
      <c r="AN341" s="392" t="s">
        <v>672</v>
      </c>
      <c r="AO341" s="398" t="s">
        <v>673</v>
      </c>
      <c r="AP341" s="394">
        <v>238</v>
      </c>
      <c r="AQ341" s="394">
        <v>332</v>
      </c>
      <c r="AR341" s="397"/>
    </row>
    <row r="342" spans="1:44" ht="15.75" hidden="1" customHeight="1" thickBot="1">
      <c r="A342" s="459" t="s">
        <v>674</v>
      </c>
      <c r="B342" s="447">
        <v>42</v>
      </c>
      <c r="C342" s="448">
        <v>60</v>
      </c>
      <c r="D342" s="447">
        <v>44</v>
      </c>
      <c r="E342" s="449">
        <v>64</v>
      </c>
      <c r="F342" s="447">
        <v>40</v>
      </c>
      <c r="G342" s="449">
        <v>66</v>
      </c>
      <c r="H342" s="447">
        <v>46</v>
      </c>
      <c r="I342" s="449">
        <v>72</v>
      </c>
      <c r="J342" s="447">
        <v>48</v>
      </c>
      <c r="K342" s="449">
        <v>79</v>
      </c>
      <c r="L342" s="447">
        <v>55</v>
      </c>
      <c r="M342" s="449">
        <v>93</v>
      </c>
      <c r="N342" s="447">
        <v>57</v>
      </c>
      <c r="O342" s="449">
        <v>95</v>
      </c>
      <c r="P342" s="447">
        <v>75</v>
      </c>
      <c r="Q342" s="447">
        <v>103</v>
      </c>
      <c r="R342" s="436">
        <v>81</v>
      </c>
      <c r="S342" s="450">
        <v>112</v>
      </c>
      <c r="T342" s="439">
        <v>82</v>
      </c>
      <c r="U342" s="436">
        <v>113</v>
      </c>
      <c r="V342" s="439">
        <v>92</v>
      </c>
      <c r="W342" s="436">
        <v>125</v>
      </c>
      <c r="X342" s="438">
        <v>89</v>
      </c>
      <c r="Y342" s="438">
        <v>122</v>
      </c>
      <c r="Z342" s="436">
        <v>101</v>
      </c>
      <c r="AA342" s="436">
        <v>139</v>
      </c>
      <c r="AB342" s="439">
        <v>102</v>
      </c>
      <c r="AC342" s="436">
        <v>144</v>
      </c>
      <c r="AD342" s="440">
        <v>117</v>
      </c>
      <c r="AE342" s="454">
        <v>160</v>
      </c>
      <c r="AF342" s="460">
        <v>118</v>
      </c>
      <c r="AG342" s="461">
        <v>166</v>
      </c>
      <c r="AH342" s="442">
        <f t="shared" si="20"/>
        <v>1</v>
      </c>
      <c r="AI342" s="443">
        <f t="shared" si="21"/>
        <v>6</v>
      </c>
      <c r="AJ342" s="444">
        <f t="shared" si="22"/>
        <v>0.85470085470085466</v>
      </c>
      <c r="AK342" s="445">
        <f t="shared" si="23"/>
        <v>3.75</v>
      </c>
      <c r="AL342" s="462" t="s">
        <v>675</v>
      </c>
      <c r="AN342" s="392" t="s">
        <v>674</v>
      </c>
      <c r="AO342" s="398" t="s">
        <v>675</v>
      </c>
      <c r="AP342" s="394">
        <v>117</v>
      </c>
      <c r="AQ342" s="394">
        <v>160</v>
      </c>
      <c r="AR342" s="397"/>
    </row>
    <row r="343" spans="1:44" ht="15.75" hidden="1" customHeight="1" thickBot="1">
      <c r="A343" s="459" t="s">
        <v>676</v>
      </c>
      <c r="B343" s="447">
        <v>916</v>
      </c>
      <c r="C343" s="448">
        <v>1338</v>
      </c>
      <c r="D343" s="447">
        <v>941</v>
      </c>
      <c r="E343" s="449">
        <v>1386</v>
      </c>
      <c r="F343" s="447">
        <v>934</v>
      </c>
      <c r="G343" s="449">
        <v>1405</v>
      </c>
      <c r="H343" s="447">
        <v>886</v>
      </c>
      <c r="I343" s="449">
        <v>1330</v>
      </c>
      <c r="J343" s="447">
        <v>884</v>
      </c>
      <c r="K343" s="449">
        <v>1368</v>
      </c>
      <c r="L343" s="447">
        <v>859</v>
      </c>
      <c r="M343" s="449">
        <v>1357</v>
      </c>
      <c r="N343" s="447">
        <v>861</v>
      </c>
      <c r="O343" s="449">
        <v>1354</v>
      </c>
      <c r="P343" s="447">
        <v>51</v>
      </c>
      <c r="Q343" s="447">
        <v>95</v>
      </c>
      <c r="R343" s="436">
        <v>54</v>
      </c>
      <c r="S343" s="450">
        <v>101</v>
      </c>
      <c r="T343" s="439">
        <v>53</v>
      </c>
      <c r="U343" s="436">
        <v>98</v>
      </c>
      <c r="V343" s="439">
        <v>56</v>
      </c>
      <c r="W343" s="436">
        <v>100</v>
      </c>
      <c r="X343" s="438">
        <v>54</v>
      </c>
      <c r="Y343" s="438">
        <v>97</v>
      </c>
      <c r="Z343" s="436">
        <v>69</v>
      </c>
      <c r="AA343" s="436">
        <v>116</v>
      </c>
      <c r="AB343" s="439">
        <v>60</v>
      </c>
      <c r="AC343" s="436">
        <v>112</v>
      </c>
      <c r="AD343" s="440">
        <v>64</v>
      </c>
      <c r="AE343" s="454">
        <v>112</v>
      </c>
      <c r="AF343" s="460">
        <v>80</v>
      </c>
      <c r="AG343" s="461">
        <v>130</v>
      </c>
      <c r="AH343" s="442">
        <f t="shared" si="20"/>
        <v>16</v>
      </c>
      <c r="AI343" s="443">
        <f t="shared" si="21"/>
        <v>18</v>
      </c>
      <c r="AJ343" s="444">
        <f t="shared" si="22"/>
        <v>25</v>
      </c>
      <c r="AK343" s="445">
        <f t="shared" si="23"/>
        <v>16.071428571428573</v>
      </c>
      <c r="AL343" s="462" t="s">
        <v>677</v>
      </c>
      <c r="AN343" s="392" t="s">
        <v>676</v>
      </c>
      <c r="AO343" s="398" t="s">
        <v>677</v>
      </c>
      <c r="AP343" s="394">
        <v>64</v>
      </c>
      <c r="AQ343" s="394">
        <v>112</v>
      </c>
      <c r="AR343" s="397"/>
    </row>
    <row r="344" spans="1:44" ht="15.75" hidden="1" customHeight="1" thickBot="1">
      <c r="A344" s="459" t="s">
        <v>678</v>
      </c>
      <c r="B344" s="447">
        <v>77</v>
      </c>
      <c r="C344" s="448">
        <v>108</v>
      </c>
      <c r="D344" s="447">
        <v>64</v>
      </c>
      <c r="E344" s="449">
        <v>89</v>
      </c>
      <c r="F344" s="447">
        <v>50</v>
      </c>
      <c r="G344" s="449">
        <v>70</v>
      </c>
      <c r="H344" s="447">
        <v>54</v>
      </c>
      <c r="I344" s="449">
        <v>70</v>
      </c>
      <c r="J344" s="447">
        <v>55</v>
      </c>
      <c r="K344" s="449">
        <v>74</v>
      </c>
      <c r="L344" s="447">
        <v>48</v>
      </c>
      <c r="M344" s="449">
        <v>64</v>
      </c>
      <c r="N344" s="447">
        <v>45</v>
      </c>
      <c r="O344" s="449">
        <v>61</v>
      </c>
      <c r="P344" s="447">
        <v>148</v>
      </c>
      <c r="Q344" s="447">
        <v>236</v>
      </c>
      <c r="R344" s="436">
        <v>169</v>
      </c>
      <c r="S344" s="450">
        <v>259</v>
      </c>
      <c r="T344" s="439">
        <v>170</v>
      </c>
      <c r="U344" s="436">
        <v>265</v>
      </c>
      <c r="V344" s="439">
        <v>160</v>
      </c>
      <c r="W344" s="436">
        <v>258</v>
      </c>
      <c r="X344" s="438">
        <v>167</v>
      </c>
      <c r="Y344" s="438">
        <v>274</v>
      </c>
      <c r="Z344" s="436">
        <v>160</v>
      </c>
      <c r="AA344" s="436">
        <v>268</v>
      </c>
      <c r="AB344" s="439">
        <v>159</v>
      </c>
      <c r="AC344" s="436">
        <v>262</v>
      </c>
      <c r="AD344" s="440">
        <v>165</v>
      </c>
      <c r="AE344" s="454">
        <v>267</v>
      </c>
      <c r="AF344" s="460">
        <v>167</v>
      </c>
      <c r="AG344" s="461">
        <v>279</v>
      </c>
      <c r="AH344" s="442">
        <f t="shared" si="20"/>
        <v>2</v>
      </c>
      <c r="AI344" s="443">
        <f t="shared" si="21"/>
        <v>12</v>
      </c>
      <c r="AJ344" s="444">
        <f t="shared" si="22"/>
        <v>1.2121212121212122</v>
      </c>
      <c r="AK344" s="445">
        <f t="shared" si="23"/>
        <v>4.4943820224719104</v>
      </c>
      <c r="AL344" s="462" t="s">
        <v>679</v>
      </c>
      <c r="AN344" s="392" t="s">
        <v>678</v>
      </c>
      <c r="AO344" s="398" t="s">
        <v>679</v>
      </c>
      <c r="AP344" s="394">
        <v>165</v>
      </c>
      <c r="AQ344" s="394">
        <v>267</v>
      </c>
      <c r="AR344" s="397"/>
    </row>
    <row r="345" spans="1:44" ht="15.75" hidden="1" customHeight="1" thickBot="1">
      <c r="A345" s="459" t="s">
        <v>680</v>
      </c>
      <c r="B345" s="447">
        <v>168</v>
      </c>
      <c r="C345" s="448">
        <v>227</v>
      </c>
      <c r="D345" s="447">
        <v>173</v>
      </c>
      <c r="E345" s="449">
        <v>232</v>
      </c>
      <c r="F345" s="447">
        <v>173</v>
      </c>
      <c r="G345" s="449">
        <v>230</v>
      </c>
      <c r="H345" s="447">
        <v>167</v>
      </c>
      <c r="I345" s="449">
        <v>202</v>
      </c>
      <c r="J345" s="447">
        <v>150</v>
      </c>
      <c r="K345" s="449">
        <v>215</v>
      </c>
      <c r="L345" s="447">
        <v>163</v>
      </c>
      <c r="M345" s="449">
        <v>230</v>
      </c>
      <c r="N345" s="447">
        <v>162</v>
      </c>
      <c r="O345" s="449">
        <v>229</v>
      </c>
      <c r="P345" s="447">
        <v>74</v>
      </c>
      <c r="Q345" s="447">
        <v>123</v>
      </c>
      <c r="R345" s="436">
        <v>74</v>
      </c>
      <c r="S345" s="450">
        <v>122</v>
      </c>
      <c r="T345" s="439">
        <v>61</v>
      </c>
      <c r="U345" s="436">
        <v>110</v>
      </c>
      <c r="V345" s="439">
        <v>64</v>
      </c>
      <c r="W345" s="436">
        <v>107</v>
      </c>
      <c r="X345" s="438">
        <v>81</v>
      </c>
      <c r="Y345" s="438">
        <v>121</v>
      </c>
      <c r="Z345" s="436">
        <v>77</v>
      </c>
      <c r="AA345" s="436">
        <v>118</v>
      </c>
      <c r="AB345" s="439">
        <v>76</v>
      </c>
      <c r="AC345" s="436">
        <v>120</v>
      </c>
      <c r="AD345" s="440">
        <v>79</v>
      </c>
      <c r="AE345" s="454">
        <v>125</v>
      </c>
      <c r="AF345" s="460">
        <v>76</v>
      </c>
      <c r="AG345" s="461">
        <v>124</v>
      </c>
      <c r="AH345" s="442">
        <f t="shared" si="20"/>
        <v>-3</v>
      </c>
      <c r="AI345" s="443">
        <f t="shared" si="21"/>
        <v>-1</v>
      </c>
      <c r="AJ345" s="444">
        <f t="shared" si="22"/>
        <v>-3.7974683544303796</v>
      </c>
      <c r="AK345" s="445">
        <f t="shared" si="23"/>
        <v>-0.8</v>
      </c>
      <c r="AL345" s="462" t="s">
        <v>681</v>
      </c>
      <c r="AN345" s="392" t="s">
        <v>680</v>
      </c>
      <c r="AO345" s="398" t="s">
        <v>681</v>
      </c>
      <c r="AP345" s="394">
        <v>79</v>
      </c>
      <c r="AQ345" s="394">
        <v>125</v>
      </c>
      <c r="AR345" s="397"/>
    </row>
    <row r="346" spans="1:44" ht="15.75" hidden="1" customHeight="1" thickBot="1">
      <c r="A346" s="459" t="s">
        <v>682</v>
      </c>
      <c r="B346" s="447">
        <v>76</v>
      </c>
      <c r="C346" s="448">
        <v>101</v>
      </c>
      <c r="D346" s="447">
        <v>67</v>
      </c>
      <c r="E346" s="449">
        <v>91</v>
      </c>
      <c r="F346" s="447">
        <v>60</v>
      </c>
      <c r="G346" s="449">
        <v>91</v>
      </c>
      <c r="H346" s="447">
        <v>56</v>
      </c>
      <c r="I346" s="449">
        <v>87</v>
      </c>
      <c r="J346" s="447">
        <v>63</v>
      </c>
      <c r="K346" s="449">
        <v>96</v>
      </c>
      <c r="L346" s="447">
        <v>61</v>
      </c>
      <c r="M346" s="449">
        <v>91</v>
      </c>
      <c r="N346" s="447">
        <v>60</v>
      </c>
      <c r="O346" s="449">
        <v>87</v>
      </c>
      <c r="P346" s="447">
        <v>184</v>
      </c>
      <c r="Q346" s="447">
        <v>293</v>
      </c>
      <c r="R346" s="436">
        <v>175</v>
      </c>
      <c r="S346" s="450">
        <v>293</v>
      </c>
      <c r="T346" s="439">
        <v>195</v>
      </c>
      <c r="U346" s="436">
        <v>323</v>
      </c>
      <c r="V346" s="439">
        <v>213</v>
      </c>
      <c r="W346" s="436">
        <v>341</v>
      </c>
      <c r="X346" s="438">
        <v>226</v>
      </c>
      <c r="Y346" s="438">
        <v>354</v>
      </c>
      <c r="Z346" s="436">
        <v>237</v>
      </c>
      <c r="AA346" s="436">
        <v>372</v>
      </c>
      <c r="AB346" s="439">
        <v>244</v>
      </c>
      <c r="AC346" s="436">
        <v>379</v>
      </c>
      <c r="AD346" s="440">
        <v>246</v>
      </c>
      <c r="AE346" s="454">
        <v>391</v>
      </c>
      <c r="AF346" s="460">
        <v>275</v>
      </c>
      <c r="AG346" s="461">
        <v>423</v>
      </c>
      <c r="AH346" s="442">
        <f t="shared" si="20"/>
        <v>29</v>
      </c>
      <c r="AI346" s="443">
        <f t="shared" si="21"/>
        <v>32</v>
      </c>
      <c r="AJ346" s="444">
        <f t="shared" si="22"/>
        <v>11.788617886178862</v>
      </c>
      <c r="AK346" s="445">
        <f t="shared" si="23"/>
        <v>8.1841432225063944</v>
      </c>
      <c r="AL346" s="462" t="s">
        <v>683</v>
      </c>
      <c r="AN346" s="392" t="s">
        <v>682</v>
      </c>
      <c r="AO346" s="398" t="s">
        <v>683</v>
      </c>
      <c r="AP346" s="394">
        <v>246</v>
      </c>
      <c r="AQ346" s="394">
        <v>391</v>
      </c>
      <c r="AR346" s="397"/>
    </row>
    <row r="347" spans="1:44" ht="15.75" hidden="1" customHeight="1" thickBot="1">
      <c r="A347" s="459" t="s">
        <v>684</v>
      </c>
      <c r="B347" s="447">
        <v>36</v>
      </c>
      <c r="C347" s="448">
        <v>57</v>
      </c>
      <c r="D347" s="447">
        <v>35</v>
      </c>
      <c r="E347" s="449">
        <v>57</v>
      </c>
      <c r="F347" s="447">
        <v>34</v>
      </c>
      <c r="G347" s="449">
        <v>55</v>
      </c>
      <c r="H347" s="447">
        <v>31</v>
      </c>
      <c r="I347" s="449">
        <v>50</v>
      </c>
      <c r="J347" s="447">
        <v>30</v>
      </c>
      <c r="K347" s="449">
        <v>50</v>
      </c>
      <c r="L347" s="447">
        <v>28</v>
      </c>
      <c r="M347" s="449">
        <v>48</v>
      </c>
      <c r="N347" s="447">
        <v>23</v>
      </c>
      <c r="O347" s="449">
        <v>37</v>
      </c>
      <c r="P347" s="447">
        <v>45</v>
      </c>
      <c r="Q347" s="447">
        <v>65</v>
      </c>
      <c r="R347" s="436">
        <v>37</v>
      </c>
      <c r="S347" s="450">
        <v>60</v>
      </c>
      <c r="T347" s="439">
        <v>39</v>
      </c>
      <c r="U347" s="436">
        <v>63</v>
      </c>
      <c r="V347" s="439">
        <v>37</v>
      </c>
      <c r="W347" s="436">
        <v>60</v>
      </c>
      <c r="X347" s="438">
        <v>33</v>
      </c>
      <c r="Y347" s="438">
        <v>56</v>
      </c>
      <c r="Z347" s="436">
        <v>32</v>
      </c>
      <c r="AA347" s="436">
        <v>56</v>
      </c>
      <c r="AB347" s="439">
        <v>28</v>
      </c>
      <c r="AC347" s="436">
        <v>54</v>
      </c>
      <c r="AD347" s="440">
        <v>24</v>
      </c>
      <c r="AE347" s="454">
        <v>45</v>
      </c>
      <c r="AF347" s="460">
        <v>39</v>
      </c>
      <c r="AG347" s="461">
        <v>65</v>
      </c>
      <c r="AH347" s="442">
        <f t="shared" si="20"/>
        <v>15</v>
      </c>
      <c r="AI347" s="443">
        <f t="shared" si="21"/>
        <v>20</v>
      </c>
      <c r="AJ347" s="444">
        <f t="shared" si="22"/>
        <v>62.5</v>
      </c>
      <c r="AK347" s="445">
        <f t="shared" si="23"/>
        <v>44.444444444444443</v>
      </c>
      <c r="AL347" s="462" t="s">
        <v>685</v>
      </c>
      <c r="AN347" s="392" t="s">
        <v>684</v>
      </c>
      <c r="AO347" s="398" t="s">
        <v>685</v>
      </c>
      <c r="AP347" s="394">
        <v>24</v>
      </c>
      <c r="AQ347" s="394">
        <v>45</v>
      </c>
      <c r="AR347" s="397"/>
    </row>
    <row r="348" spans="1:44" ht="15.75" hidden="1" customHeight="1" thickBot="1">
      <c r="A348" s="459" t="s">
        <v>686</v>
      </c>
      <c r="B348" s="447">
        <v>64</v>
      </c>
      <c r="C348" s="448">
        <v>97</v>
      </c>
      <c r="D348" s="447">
        <v>52</v>
      </c>
      <c r="E348" s="449">
        <v>90</v>
      </c>
      <c r="F348" s="447">
        <v>118</v>
      </c>
      <c r="G348" s="449">
        <v>186</v>
      </c>
      <c r="H348" s="447">
        <v>99</v>
      </c>
      <c r="I348" s="449">
        <v>169</v>
      </c>
      <c r="J348" s="447">
        <v>96</v>
      </c>
      <c r="K348" s="449">
        <v>169</v>
      </c>
      <c r="L348" s="447">
        <v>101</v>
      </c>
      <c r="M348" s="449">
        <v>180</v>
      </c>
      <c r="N348" s="447">
        <v>127</v>
      </c>
      <c r="O348" s="449">
        <v>204</v>
      </c>
      <c r="P348" s="447">
        <v>45</v>
      </c>
      <c r="Q348" s="447">
        <v>65</v>
      </c>
      <c r="R348" s="436">
        <v>51</v>
      </c>
      <c r="S348" s="450">
        <v>72</v>
      </c>
      <c r="T348" s="439">
        <v>44</v>
      </c>
      <c r="U348" s="436">
        <v>64</v>
      </c>
      <c r="V348" s="439">
        <v>47</v>
      </c>
      <c r="W348" s="436">
        <v>65</v>
      </c>
      <c r="X348" s="438">
        <v>69</v>
      </c>
      <c r="Y348" s="438">
        <v>89</v>
      </c>
      <c r="Z348" s="436">
        <v>63</v>
      </c>
      <c r="AA348" s="436">
        <v>90</v>
      </c>
      <c r="AB348" s="439">
        <v>63</v>
      </c>
      <c r="AC348" s="436">
        <v>88</v>
      </c>
      <c r="AD348" s="440">
        <v>62</v>
      </c>
      <c r="AE348" s="454">
        <v>89</v>
      </c>
      <c r="AF348" s="460">
        <v>51</v>
      </c>
      <c r="AG348" s="461">
        <v>78</v>
      </c>
      <c r="AH348" s="442">
        <f t="shared" si="20"/>
        <v>-11</v>
      </c>
      <c r="AI348" s="443">
        <f t="shared" si="21"/>
        <v>-11</v>
      </c>
      <c r="AJ348" s="444">
        <f t="shared" si="22"/>
        <v>-17.741935483870968</v>
      </c>
      <c r="AK348" s="445">
        <f t="shared" si="23"/>
        <v>-12.359550561797754</v>
      </c>
      <c r="AL348" s="462" t="s">
        <v>687</v>
      </c>
      <c r="AN348" s="392" t="s">
        <v>686</v>
      </c>
      <c r="AO348" s="398" t="s">
        <v>687</v>
      </c>
      <c r="AP348" s="394">
        <v>62</v>
      </c>
      <c r="AQ348" s="394">
        <v>89</v>
      </c>
      <c r="AR348" s="397"/>
    </row>
    <row r="349" spans="1:44" ht="15.75" hidden="1" customHeight="1" thickBot="1">
      <c r="A349" s="459" t="s">
        <v>688</v>
      </c>
      <c r="B349" s="447">
        <v>54</v>
      </c>
      <c r="C349" s="448">
        <v>101</v>
      </c>
      <c r="D349" s="447">
        <v>53</v>
      </c>
      <c r="E349" s="449">
        <v>98</v>
      </c>
      <c r="F349" s="447">
        <v>71</v>
      </c>
      <c r="G349" s="449">
        <v>120</v>
      </c>
      <c r="H349" s="447">
        <v>69</v>
      </c>
      <c r="I349" s="449">
        <v>118</v>
      </c>
      <c r="J349" s="447">
        <v>66</v>
      </c>
      <c r="K349" s="449">
        <v>114</v>
      </c>
      <c r="L349" s="447">
        <v>66</v>
      </c>
      <c r="M349" s="449">
        <v>115</v>
      </c>
      <c r="N349" s="447">
        <v>63</v>
      </c>
      <c r="O349" s="449">
        <v>112</v>
      </c>
      <c r="P349" s="447">
        <v>54</v>
      </c>
      <c r="Q349" s="447">
        <v>102</v>
      </c>
      <c r="R349" s="436">
        <v>59</v>
      </c>
      <c r="S349" s="450">
        <v>110</v>
      </c>
      <c r="T349" s="439">
        <v>59</v>
      </c>
      <c r="U349" s="436">
        <v>109</v>
      </c>
      <c r="V349" s="439">
        <v>54</v>
      </c>
      <c r="W349" s="436">
        <v>106</v>
      </c>
      <c r="X349" s="438">
        <v>59</v>
      </c>
      <c r="Y349" s="438">
        <v>108</v>
      </c>
      <c r="Z349" s="436">
        <v>71</v>
      </c>
      <c r="AA349" s="436">
        <v>121</v>
      </c>
      <c r="AB349" s="439">
        <v>76</v>
      </c>
      <c r="AC349" s="436">
        <v>124</v>
      </c>
      <c r="AD349" s="440">
        <v>84</v>
      </c>
      <c r="AE349" s="454">
        <v>136</v>
      </c>
      <c r="AF349" s="460">
        <v>84</v>
      </c>
      <c r="AG349" s="461">
        <v>142</v>
      </c>
      <c r="AH349" s="442">
        <f t="shared" si="20"/>
        <v>0</v>
      </c>
      <c r="AI349" s="443">
        <f t="shared" si="21"/>
        <v>6</v>
      </c>
      <c r="AJ349" s="444">
        <f t="shared" si="22"/>
        <v>0</v>
      </c>
      <c r="AK349" s="445">
        <f t="shared" si="23"/>
        <v>4.4117647058823533</v>
      </c>
      <c r="AL349" s="462" t="s">
        <v>689</v>
      </c>
      <c r="AN349" s="392" t="s">
        <v>688</v>
      </c>
      <c r="AO349" s="398" t="s">
        <v>689</v>
      </c>
      <c r="AP349" s="394">
        <v>84</v>
      </c>
      <c r="AQ349" s="394">
        <v>136</v>
      </c>
      <c r="AR349" s="397"/>
    </row>
    <row r="350" spans="1:44" ht="15.75" hidden="1" customHeight="1" thickBot="1">
      <c r="A350" s="459" t="s">
        <v>690</v>
      </c>
      <c r="B350" s="447">
        <v>186</v>
      </c>
      <c r="C350" s="448">
        <v>259</v>
      </c>
      <c r="D350" s="447">
        <v>229</v>
      </c>
      <c r="E350" s="449">
        <v>324</v>
      </c>
      <c r="F350" s="447">
        <v>187</v>
      </c>
      <c r="G350" s="449">
        <v>278</v>
      </c>
      <c r="H350" s="447">
        <v>174</v>
      </c>
      <c r="I350" s="449">
        <v>262</v>
      </c>
      <c r="J350" s="447">
        <v>169</v>
      </c>
      <c r="K350" s="449">
        <v>262</v>
      </c>
      <c r="L350" s="447">
        <v>164</v>
      </c>
      <c r="M350" s="449">
        <v>259</v>
      </c>
      <c r="N350" s="447">
        <v>169</v>
      </c>
      <c r="O350" s="449">
        <v>271</v>
      </c>
      <c r="P350" s="447">
        <v>85</v>
      </c>
      <c r="Q350" s="447">
        <v>107</v>
      </c>
      <c r="R350" s="436">
        <v>72</v>
      </c>
      <c r="S350" s="450">
        <v>92</v>
      </c>
      <c r="T350" s="439">
        <v>69</v>
      </c>
      <c r="U350" s="436">
        <v>93</v>
      </c>
      <c r="V350" s="439">
        <v>67</v>
      </c>
      <c r="W350" s="436">
        <v>90</v>
      </c>
      <c r="X350" s="438">
        <v>62</v>
      </c>
      <c r="Y350" s="438">
        <v>90</v>
      </c>
      <c r="Z350" s="436">
        <v>68</v>
      </c>
      <c r="AA350" s="436">
        <v>102</v>
      </c>
      <c r="AB350" s="439">
        <v>54</v>
      </c>
      <c r="AC350" s="436">
        <v>90</v>
      </c>
      <c r="AD350" s="440">
        <v>66</v>
      </c>
      <c r="AE350" s="454">
        <v>101</v>
      </c>
      <c r="AF350" s="460">
        <v>60</v>
      </c>
      <c r="AG350" s="461">
        <v>97</v>
      </c>
      <c r="AH350" s="442">
        <f t="shared" si="20"/>
        <v>-6</v>
      </c>
      <c r="AI350" s="443">
        <f t="shared" si="21"/>
        <v>-4</v>
      </c>
      <c r="AJ350" s="444">
        <f t="shared" si="22"/>
        <v>-9.0909090909090917</v>
      </c>
      <c r="AK350" s="445">
        <f t="shared" si="23"/>
        <v>-3.9603960396039604</v>
      </c>
      <c r="AL350" s="462" t="s">
        <v>691</v>
      </c>
      <c r="AN350" s="392" t="s">
        <v>690</v>
      </c>
      <c r="AO350" s="398" t="s">
        <v>691</v>
      </c>
      <c r="AP350" s="394">
        <v>66</v>
      </c>
      <c r="AQ350" s="394">
        <v>101</v>
      </c>
      <c r="AR350" s="397"/>
    </row>
    <row r="351" spans="1:44" ht="15.75" customHeight="1" thickBot="1">
      <c r="A351" s="459">
        <v>610</v>
      </c>
      <c r="B351" s="447">
        <v>50</v>
      </c>
      <c r="C351" s="448">
        <v>68</v>
      </c>
      <c r="D351" s="447">
        <v>50</v>
      </c>
      <c r="E351" s="449">
        <v>68</v>
      </c>
      <c r="F351" s="447">
        <v>43</v>
      </c>
      <c r="G351" s="449">
        <v>68</v>
      </c>
      <c r="H351" s="447">
        <v>36</v>
      </c>
      <c r="I351" s="449">
        <v>64</v>
      </c>
      <c r="J351" s="447">
        <v>40</v>
      </c>
      <c r="K351" s="449">
        <v>65</v>
      </c>
      <c r="L351" s="447">
        <v>38</v>
      </c>
      <c r="M351" s="449">
        <v>62</v>
      </c>
      <c r="N351" s="447">
        <v>39</v>
      </c>
      <c r="O351" s="449">
        <v>62</v>
      </c>
      <c r="P351" s="447">
        <v>1487</v>
      </c>
      <c r="Q351" s="447">
        <v>2303</v>
      </c>
      <c r="R351" s="436">
        <v>1572</v>
      </c>
      <c r="S351" s="450">
        <v>2423</v>
      </c>
      <c r="T351" s="439">
        <v>1660</v>
      </c>
      <c r="U351" s="436">
        <v>2544</v>
      </c>
      <c r="V351" s="439">
        <v>1688</v>
      </c>
      <c r="W351" s="436">
        <v>2618</v>
      </c>
      <c r="X351" s="438">
        <v>1725</v>
      </c>
      <c r="Y351" s="438">
        <v>2689</v>
      </c>
      <c r="Z351" s="436">
        <v>1941</v>
      </c>
      <c r="AA351" s="436">
        <v>2971</v>
      </c>
      <c r="AB351" s="439">
        <v>1972</v>
      </c>
      <c r="AC351" s="436">
        <v>3057</v>
      </c>
      <c r="AD351" s="440">
        <v>2148</v>
      </c>
      <c r="AE351" s="454">
        <v>3288</v>
      </c>
      <c r="AF351" s="460">
        <v>2232</v>
      </c>
      <c r="AG351" s="461">
        <v>3397</v>
      </c>
      <c r="AH351" s="442">
        <f t="shared" si="20"/>
        <v>84</v>
      </c>
      <c r="AI351" s="443">
        <f t="shared" si="21"/>
        <v>109</v>
      </c>
      <c r="AJ351" s="444">
        <f t="shared" si="22"/>
        <v>3.9106145251396649</v>
      </c>
      <c r="AK351" s="445">
        <f t="shared" si="23"/>
        <v>3.3150851581508514</v>
      </c>
      <c r="AL351" s="462" t="s">
        <v>692</v>
      </c>
      <c r="AN351" s="392">
        <v>610</v>
      </c>
      <c r="AO351" s="398" t="s">
        <v>692</v>
      </c>
      <c r="AP351" s="394">
        <v>2148</v>
      </c>
      <c r="AQ351" s="394">
        <v>3288</v>
      </c>
      <c r="AR351" s="397"/>
    </row>
    <row r="352" spans="1:44" ht="15.75" hidden="1" customHeight="1" thickBot="1">
      <c r="A352" s="459" t="s">
        <v>693</v>
      </c>
      <c r="B352" s="447">
        <v>33</v>
      </c>
      <c r="C352" s="448">
        <v>43</v>
      </c>
      <c r="D352" s="447">
        <v>36</v>
      </c>
      <c r="E352" s="449">
        <v>46</v>
      </c>
      <c r="F352" s="447">
        <v>33</v>
      </c>
      <c r="G352" s="449">
        <v>44</v>
      </c>
      <c r="H352" s="447">
        <v>35</v>
      </c>
      <c r="I352" s="449">
        <v>45</v>
      </c>
      <c r="J352" s="447">
        <v>39</v>
      </c>
      <c r="K352" s="449">
        <v>48</v>
      </c>
      <c r="L352" s="447">
        <v>32</v>
      </c>
      <c r="M352" s="449">
        <v>45</v>
      </c>
      <c r="N352" s="447">
        <v>29</v>
      </c>
      <c r="O352" s="449">
        <v>43</v>
      </c>
      <c r="P352" s="447">
        <v>76</v>
      </c>
      <c r="Q352" s="447">
        <v>120</v>
      </c>
      <c r="R352" s="436">
        <v>77</v>
      </c>
      <c r="S352" s="450">
        <v>128</v>
      </c>
      <c r="T352" s="439">
        <v>79</v>
      </c>
      <c r="U352" s="436">
        <v>130</v>
      </c>
      <c r="V352" s="439">
        <v>73</v>
      </c>
      <c r="W352" s="436">
        <v>128</v>
      </c>
      <c r="X352" s="438">
        <v>77</v>
      </c>
      <c r="Y352" s="438">
        <v>138</v>
      </c>
      <c r="Z352" s="436">
        <v>85</v>
      </c>
      <c r="AA352" s="436">
        <v>152</v>
      </c>
      <c r="AB352" s="439">
        <v>91</v>
      </c>
      <c r="AC352" s="436">
        <v>156</v>
      </c>
      <c r="AD352" s="440">
        <v>93</v>
      </c>
      <c r="AE352" s="454">
        <v>160</v>
      </c>
      <c r="AF352" s="460">
        <v>92</v>
      </c>
      <c r="AG352" s="461">
        <v>154</v>
      </c>
      <c r="AH352" s="442">
        <f t="shared" si="20"/>
        <v>-1</v>
      </c>
      <c r="AI352" s="443">
        <f t="shared" si="21"/>
        <v>-6</v>
      </c>
      <c r="AJ352" s="444">
        <f t="shared" si="22"/>
        <v>-1.075268817204301</v>
      </c>
      <c r="AK352" s="445">
        <f t="shared" si="23"/>
        <v>-3.75</v>
      </c>
      <c r="AL352" s="462" t="s">
        <v>694</v>
      </c>
      <c r="AN352" s="392" t="s">
        <v>693</v>
      </c>
      <c r="AO352" s="398" t="s">
        <v>694</v>
      </c>
      <c r="AP352" s="394">
        <v>93</v>
      </c>
      <c r="AQ352" s="394">
        <v>160</v>
      </c>
      <c r="AR352" s="397"/>
    </row>
    <row r="353" spans="1:44" ht="15.75" hidden="1" customHeight="1" thickBot="1">
      <c r="A353" s="459" t="s">
        <v>695</v>
      </c>
      <c r="B353" s="447">
        <v>59</v>
      </c>
      <c r="C353" s="448">
        <v>102</v>
      </c>
      <c r="D353" s="447">
        <v>66</v>
      </c>
      <c r="E353" s="449">
        <v>111</v>
      </c>
      <c r="F353" s="447">
        <v>63</v>
      </c>
      <c r="G353" s="449">
        <v>109</v>
      </c>
      <c r="H353" s="447">
        <v>66</v>
      </c>
      <c r="I353" s="449">
        <v>107</v>
      </c>
      <c r="J353" s="447">
        <v>63</v>
      </c>
      <c r="K353" s="449">
        <v>103</v>
      </c>
      <c r="L353" s="447">
        <v>49</v>
      </c>
      <c r="M353" s="449">
        <v>91</v>
      </c>
      <c r="N353" s="447">
        <v>53</v>
      </c>
      <c r="O353" s="449">
        <v>97</v>
      </c>
      <c r="P353" s="447">
        <v>47</v>
      </c>
      <c r="Q353" s="447">
        <v>82</v>
      </c>
      <c r="R353" s="436">
        <v>44</v>
      </c>
      <c r="S353" s="450">
        <v>76</v>
      </c>
      <c r="T353" s="439">
        <v>46</v>
      </c>
      <c r="U353" s="436">
        <v>74</v>
      </c>
      <c r="V353" s="439">
        <v>41</v>
      </c>
      <c r="W353" s="436">
        <v>68</v>
      </c>
      <c r="X353" s="438">
        <v>43</v>
      </c>
      <c r="Y353" s="438">
        <v>69</v>
      </c>
      <c r="Z353" s="436">
        <v>56</v>
      </c>
      <c r="AA353" s="436">
        <v>85</v>
      </c>
      <c r="AB353" s="439">
        <v>56</v>
      </c>
      <c r="AC353" s="436">
        <v>86</v>
      </c>
      <c r="AD353" s="440">
        <v>60</v>
      </c>
      <c r="AE353" s="454">
        <v>89</v>
      </c>
      <c r="AF353" s="460">
        <v>62</v>
      </c>
      <c r="AG353" s="461">
        <v>89</v>
      </c>
      <c r="AH353" s="442">
        <f t="shared" si="20"/>
        <v>2</v>
      </c>
      <c r="AI353" s="443">
        <f t="shared" si="21"/>
        <v>0</v>
      </c>
      <c r="AJ353" s="444">
        <f t="shared" si="22"/>
        <v>3.3333333333333335</v>
      </c>
      <c r="AK353" s="445">
        <f t="shared" si="23"/>
        <v>0</v>
      </c>
      <c r="AL353" s="462" t="s">
        <v>696</v>
      </c>
      <c r="AN353" s="392">
        <v>611</v>
      </c>
      <c r="AO353" s="398" t="s">
        <v>717</v>
      </c>
      <c r="AP353" s="394">
        <v>398</v>
      </c>
      <c r="AQ353" s="394">
        <v>641</v>
      </c>
      <c r="AR353" s="397"/>
    </row>
    <row r="354" spans="1:44" ht="15.75" hidden="1" customHeight="1" thickBot="1">
      <c r="A354" s="459" t="s">
        <v>697</v>
      </c>
      <c r="B354" s="447">
        <v>67</v>
      </c>
      <c r="C354" s="448">
        <v>91</v>
      </c>
      <c r="D354" s="447">
        <v>66</v>
      </c>
      <c r="E354" s="449">
        <v>91</v>
      </c>
      <c r="F354" s="447">
        <v>58</v>
      </c>
      <c r="G354" s="449">
        <v>89</v>
      </c>
      <c r="H354" s="447">
        <v>45</v>
      </c>
      <c r="I354" s="449">
        <v>76</v>
      </c>
      <c r="J354" s="447">
        <v>54</v>
      </c>
      <c r="K354" s="449">
        <v>88</v>
      </c>
      <c r="L354" s="447">
        <v>44</v>
      </c>
      <c r="M354" s="449">
        <v>72</v>
      </c>
      <c r="N354" s="447">
        <v>16</v>
      </c>
      <c r="O354" s="449">
        <v>45</v>
      </c>
      <c r="P354" s="447">
        <v>38</v>
      </c>
      <c r="Q354" s="447">
        <v>58</v>
      </c>
      <c r="R354" s="436">
        <v>42</v>
      </c>
      <c r="S354" s="450">
        <v>61</v>
      </c>
      <c r="T354" s="439">
        <v>46</v>
      </c>
      <c r="U354" s="436">
        <v>67</v>
      </c>
      <c r="V354" s="439">
        <v>34</v>
      </c>
      <c r="W354" s="436">
        <v>58</v>
      </c>
      <c r="X354" s="438">
        <v>22</v>
      </c>
      <c r="Y354" s="438">
        <v>46</v>
      </c>
      <c r="Z354" s="436">
        <v>25</v>
      </c>
      <c r="AA354" s="436">
        <v>46</v>
      </c>
      <c r="AB354" s="439">
        <v>37</v>
      </c>
      <c r="AC354" s="436">
        <v>57</v>
      </c>
      <c r="AD354" s="440">
        <v>53</v>
      </c>
      <c r="AE354" s="454">
        <v>72</v>
      </c>
      <c r="AF354" s="460">
        <v>44</v>
      </c>
      <c r="AG354" s="461">
        <v>64</v>
      </c>
      <c r="AH354" s="442">
        <f t="shared" si="20"/>
        <v>-9</v>
      </c>
      <c r="AI354" s="443">
        <f t="shared" si="21"/>
        <v>-8</v>
      </c>
      <c r="AJ354" s="444">
        <f t="shared" si="22"/>
        <v>-16.981132075471699</v>
      </c>
      <c r="AK354" s="445">
        <f t="shared" si="23"/>
        <v>-11.111111111111111</v>
      </c>
      <c r="AL354" s="462" t="s">
        <v>698</v>
      </c>
      <c r="AN354" s="392" t="s">
        <v>718</v>
      </c>
      <c r="AO354" s="398" t="s">
        <v>719</v>
      </c>
      <c r="AP354" s="394">
        <v>83</v>
      </c>
      <c r="AQ354" s="394">
        <v>149</v>
      </c>
      <c r="AR354" s="397"/>
    </row>
    <row r="355" spans="1:44" ht="15.75" hidden="1" customHeight="1" thickBot="1">
      <c r="A355" s="459" t="s">
        <v>699</v>
      </c>
      <c r="B355" s="447">
        <v>0</v>
      </c>
      <c r="C355" s="448">
        <v>0</v>
      </c>
      <c r="D355" s="447">
        <v>0</v>
      </c>
      <c r="E355" s="449">
        <v>0</v>
      </c>
      <c r="F355" s="447">
        <v>44</v>
      </c>
      <c r="G355" s="449">
        <v>65</v>
      </c>
      <c r="H355" s="447">
        <v>54</v>
      </c>
      <c r="I355" s="449">
        <v>80</v>
      </c>
      <c r="J355" s="447">
        <v>59</v>
      </c>
      <c r="K355" s="449">
        <v>84</v>
      </c>
      <c r="L355" s="447">
        <v>65</v>
      </c>
      <c r="M355" s="449">
        <v>100</v>
      </c>
      <c r="N355" s="447">
        <v>75</v>
      </c>
      <c r="O355" s="449">
        <v>106</v>
      </c>
      <c r="P355" s="447">
        <v>67</v>
      </c>
      <c r="Q355" s="447">
        <v>103</v>
      </c>
      <c r="R355" s="436">
        <v>64</v>
      </c>
      <c r="S355" s="450">
        <v>105</v>
      </c>
      <c r="T355" s="439">
        <v>72</v>
      </c>
      <c r="U355" s="436">
        <v>119</v>
      </c>
      <c r="V355" s="439">
        <v>67</v>
      </c>
      <c r="W355" s="436">
        <v>112</v>
      </c>
      <c r="X355" s="438">
        <v>68</v>
      </c>
      <c r="Y355" s="438">
        <v>116</v>
      </c>
      <c r="Z355" s="436">
        <v>78</v>
      </c>
      <c r="AA355" s="436">
        <v>132</v>
      </c>
      <c r="AB355" s="439">
        <v>82</v>
      </c>
      <c r="AC355" s="436">
        <v>138</v>
      </c>
      <c r="AD355" s="440">
        <v>83</v>
      </c>
      <c r="AE355" s="454">
        <v>134</v>
      </c>
      <c r="AF355" s="460">
        <v>87</v>
      </c>
      <c r="AG355" s="461">
        <v>137</v>
      </c>
      <c r="AH355" s="442">
        <f t="shared" si="20"/>
        <v>4</v>
      </c>
      <c r="AI355" s="443">
        <f t="shared" si="21"/>
        <v>3</v>
      </c>
      <c r="AJ355" s="444">
        <f t="shared" si="22"/>
        <v>4.8192771084337354</v>
      </c>
      <c r="AK355" s="445">
        <f t="shared" si="23"/>
        <v>2.2388059701492535</v>
      </c>
      <c r="AL355" s="462" t="s">
        <v>700</v>
      </c>
      <c r="AN355" s="392" t="s">
        <v>720</v>
      </c>
      <c r="AO355" s="398" t="s">
        <v>721</v>
      </c>
      <c r="AP355" s="394">
        <v>57</v>
      </c>
      <c r="AQ355" s="394">
        <v>76</v>
      </c>
      <c r="AR355" s="397"/>
    </row>
    <row r="356" spans="1:44" ht="15.75" hidden="1" customHeight="1" thickBot="1">
      <c r="A356" s="459" t="s">
        <v>701</v>
      </c>
      <c r="B356" s="447">
        <v>1366</v>
      </c>
      <c r="C356" s="448">
        <v>2177</v>
      </c>
      <c r="D356" s="447">
        <v>1310</v>
      </c>
      <c r="E356" s="449">
        <v>2093</v>
      </c>
      <c r="F356" s="447">
        <v>1295</v>
      </c>
      <c r="G356" s="449">
        <v>2089</v>
      </c>
      <c r="H356" s="447">
        <v>1264</v>
      </c>
      <c r="I356" s="449">
        <v>2041</v>
      </c>
      <c r="J356" s="447">
        <v>1252</v>
      </c>
      <c r="K356" s="449">
        <v>2033</v>
      </c>
      <c r="L356" s="447">
        <v>1264</v>
      </c>
      <c r="M356" s="449">
        <v>2044</v>
      </c>
      <c r="N356" s="447">
        <v>1279</v>
      </c>
      <c r="O356" s="449">
        <v>2053</v>
      </c>
      <c r="P356" s="447">
        <v>30</v>
      </c>
      <c r="Q356" s="447">
        <v>57</v>
      </c>
      <c r="R356" s="436">
        <v>24</v>
      </c>
      <c r="S356" s="450">
        <v>51</v>
      </c>
      <c r="T356" s="439">
        <v>22</v>
      </c>
      <c r="U356" s="436">
        <v>50</v>
      </c>
      <c r="V356" s="439">
        <v>39</v>
      </c>
      <c r="W356" s="436">
        <v>65</v>
      </c>
      <c r="X356" s="438">
        <v>53</v>
      </c>
      <c r="Y356" s="438">
        <v>83</v>
      </c>
      <c r="Z356" s="436">
        <v>63</v>
      </c>
      <c r="AA356" s="436">
        <v>101</v>
      </c>
      <c r="AB356" s="439">
        <v>70</v>
      </c>
      <c r="AC356" s="436">
        <v>121</v>
      </c>
      <c r="AD356" s="440">
        <v>84</v>
      </c>
      <c r="AE356" s="454">
        <v>138</v>
      </c>
      <c r="AF356" s="460">
        <v>88</v>
      </c>
      <c r="AG356" s="461">
        <v>141</v>
      </c>
      <c r="AH356" s="442">
        <f t="shared" si="20"/>
        <v>4</v>
      </c>
      <c r="AI356" s="443">
        <f t="shared" si="21"/>
        <v>3</v>
      </c>
      <c r="AJ356" s="444">
        <f t="shared" si="22"/>
        <v>4.7619047619047619</v>
      </c>
      <c r="AK356" s="445">
        <f t="shared" si="23"/>
        <v>2.1739130434782608</v>
      </c>
      <c r="AL356" s="462" t="s">
        <v>702</v>
      </c>
      <c r="AN356" s="392" t="s">
        <v>722</v>
      </c>
      <c r="AO356" s="398" t="s">
        <v>723</v>
      </c>
      <c r="AP356" s="394">
        <v>102</v>
      </c>
      <c r="AQ356" s="394">
        <v>180</v>
      </c>
      <c r="AR356" s="397"/>
    </row>
    <row r="357" spans="1:44" ht="15.75" hidden="1" customHeight="1" thickBot="1">
      <c r="A357" s="459" t="s">
        <v>703</v>
      </c>
      <c r="B357" s="447">
        <v>0</v>
      </c>
      <c r="C357" s="448">
        <v>0</v>
      </c>
      <c r="D357" s="447">
        <v>0</v>
      </c>
      <c r="E357" s="449">
        <v>0</v>
      </c>
      <c r="F357" s="447">
        <v>0</v>
      </c>
      <c r="G357" s="449">
        <v>0</v>
      </c>
      <c r="H357" s="447">
        <v>69</v>
      </c>
      <c r="I357" s="449">
        <v>118</v>
      </c>
      <c r="J357" s="447">
        <v>71</v>
      </c>
      <c r="K357" s="449">
        <v>116</v>
      </c>
      <c r="L357" s="447">
        <v>76</v>
      </c>
      <c r="M357" s="449">
        <v>122</v>
      </c>
      <c r="N357" s="447">
        <v>69</v>
      </c>
      <c r="O357" s="449">
        <v>119</v>
      </c>
      <c r="P357" s="447">
        <v>27</v>
      </c>
      <c r="Q357" s="447">
        <v>36</v>
      </c>
      <c r="R357" s="436">
        <v>27</v>
      </c>
      <c r="S357" s="450">
        <v>37</v>
      </c>
      <c r="T357" s="439">
        <v>27</v>
      </c>
      <c r="U357" s="436">
        <v>39</v>
      </c>
      <c r="V357" s="439">
        <v>24</v>
      </c>
      <c r="W357" s="436">
        <v>38</v>
      </c>
      <c r="X357" s="438">
        <v>16</v>
      </c>
      <c r="Y357" s="438">
        <v>31</v>
      </c>
      <c r="Z357" s="436">
        <v>21</v>
      </c>
      <c r="AA357" s="436">
        <v>35</v>
      </c>
      <c r="AB357" s="439">
        <v>24</v>
      </c>
      <c r="AC357" s="436">
        <v>38</v>
      </c>
      <c r="AD357" s="440">
        <v>27</v>
      </c>
      <c r="AE357" s="454">
        <v>42</v>
      </c>
      <c r="AF357" s="460">
        <v>28</v>
      </c>
      <c r="AG357" s="461">
        <v>46</v>
      </c>
      <c r="AH357" s="442">
        <f t="shared" si="20"/>
        <v>1</v>
      </c>
      <c r="AI357" s="443">
        <f t="shared" si="21"/>
        <v>4</v>
      </c>
      <c r="AJ357" s="444">
        <f t="shared" si="22"/>
        <v>3.7037037037037037</v>
      </c>
      <c r="AK357" s="445">
        <f t="shared" si="23"/>
        <v>9.5238095238095237</v>
      </c>
      <c r="AL357" s="462" t="s">
        <v>704</v>
      </c>
      <c r="AN357" s="392" t="s">
        <v>724</v>
      </c>
      <c r="AO357" s="398" t="s">
        <v>725</v>
      </c>
      <c r="AP357" s="394">
        <v>156</v>
      </c>
      <c r="AQ357" s="394">
        <v>236</v>
      </c>
      <c r="AR357" s="397"/>
    </row>
    <row r="358" spans="1:44" ht="15.75" hidden="1" customHeight="1" thickBot="1">
      <c r="A358" s="459" t="s">
        <v>705</v>
      </c>
      <c r="B358" s="447">
        <v>51</v>
      </c>
      <c r="C358" s="448">
        <v>109</v>
      </c>
      <c r="D358" s="447">
        <v>40</v>
      </c>
      <c r="E358" s="449">
        <v>84</v>
      </c>
      <c r="F358" s="447">
        <v>35</v>
      </c>
      <c r="G358" s="449">
        <v>81</v>
      </c>
      <c r="H358" s="447">
        <v>49</v>
      </c>
      <c r="I358" s="449">
        <v>92</v>
      </c>
      <c r="J358" s="447">
        <v>55</v>
      </c>
      <c r="K358" s="449">
        <v>100</v>
      </c>
      <c r="L358" s="447">
        <v>33</v>
      </c>
      <c r="M358" s="449">
        <v>72</v>
      </c>
      <c r="N358" s="447">
        <v>39</v>
      </c>
      <c r="O358" s="449">
        <v>73</v>
      </c>
      <c r="P358" s="447">
        <v>59</v>
      </c>
      <c r="Q358" s="447">
        <v>82</v>
      </c>
      <c r="R358" s="436">
        <v>56</v>
      </c>
      <c r="S358" s="450">
        <v>78</v>
      </c>
      <c r="T358" s="439">
        <v>62</v>
      </c>
      <c r="U358" s="436">
        <v>85</v>
      </c>
      <c r="V358" s="439">
        <v>71</v>
      </c>
      <c r="W358" s="436">
        <v>97</v>
      </c>
      <c r="X358" s="438">
        <v>96</v>
      </c>
      <c r="Y358" s="438">
        <v>120</v>
      </c>
      <c r="Z358" s="436">
        <v>108</v>
      </c>
      <c r="AA358" s="436">
        <v>136</v>
      </c>
      <c r="AB358" s="439">
        <v>109</v>
      </c>
      <c r="AC358" s="436">
        <v>139</v>
      </c>
      <c r="AD358" s="440">
        <v>128</v>
      </c>
      <c r="AE358" s="454">
        <v>165</v>
      </c>
      <c r="AF358" s="460">
        <v>130</v>
      </c>
      <c r="AG358" s="461">
        <v>166</v>
      </c>
      <c r="AH358" s="442">
        <f t="shared" si="20"/>
        <v>2</v>
      </c>
      <c r="AI358" s="443">
        <f t="shared" si="21"/>
        <v>1</v>
      </c>
      <c r="AJ358" s="444">
        <f t="shared" si="22"/>
        <v>1.5625</v>
      </c>
      <c r="AK358" s="445">
        <f t="shared" si="23"/>
        <v>0.60606060606060608</v>
      </c>
      <c r="AL358" s="462" t="s">
        <v>706</v>
      </c>
      <c r="AN358" s="392" t="s">
        <v>695</v>
      </c>
      <c r="AO358" s="398" t="s">
        <v>696</v>
      </c>
      <c r="AP358" s="394">
        <v>60</v>
      </c>
      <c r="AQ358" s="394">
        <v>89</v>
      </c>
      <c r="AR358" s="397"/>
    </row>
    <row r="359" spans="1:44" ht="15.75" hidden="1" customHeight="1" thickBot="1">
      <c r="A359" s="459" t="s">
        <v>707</v>
      </c>
      <c r="B359" s="447">
        <v>25</v>
      </c>
      <c r="C359" s="448">
        <v>44</v>
      </c>
      <c r="D359" s="447">
        <v>20</v>
      </c>
      <c r="E359" s="449">
        <v>40</v>
      </c>
      <c r="F359" s="447">
        <v>23</v>
      </c>
      <c r="G359" s="449">
        <v>45</v>
      </c>
      <c r="H359" s="447">
        <v>24</v>
      </c>
      <c r="I359" s="449">
        <v>45</v>
      </c>
      <c r="J359" s="447">
        <v>28</v>
      </c>
      <c r="K359" s="449">
        <v>46</v>
      </c>
      <c r="L359" s="447">
        <v>40</v>
      </c>
      <c r="M359" s="449">
        <v>58</v>
      </c>
      <c r="N359" s="447">
        <v>35</v>
      </c>
      <c r="O359" s="449">
        <v>53</v>
      </c>
      <c r="P359" s="447">
        <v>80</v>
      </c>
      <c r="Q359" s="447">
        <v>125</v>
      </c>
      <c r="R359" s="436">
        <v>88</v>
      </c>
      <c r="S359" s="450">
        <v>137</v>
      </c>
      <c r="T359" s="439">
        <v>92</v>
      </c>
      <c r="U359" s="436">
        <v>140</v>
      </c>
      <c r="V359" s="439">
        <v>94</v>
      </c>
      <c r="W359" s="436">
        <v>147</v>
      </c>
      <c r="X359" s="438">
        <v>85</v>
      </c>
      <c r="Y359" s="438">
        <v>145</v>
      </c>
      <c r="Z359" s="436">
        <v>98</v>
      </c>
      <c r="AA359" s="436">
        <v>156</v>
      </c>
      <c r="AB359" s="439">
        <v>97</v>
      </c>
      <c r="AC359" s="436">
        <v>157</v>
      </c>
      <c r="AD359" s="440">
        <v>93</v>
      </c>
      <c r="AE359" s="454">
        <v>158</v>
      </c>
      <c r="AF359" s="460">
        <v>100</v>
      </c>
      <c r="AG359" s="461">
        <v>168</v>
      </c>
      <c r="AH359" s="442">
        <f t="shared" si="20"/>
        <v>7</v>
      </c>
      <c r="AI359" s="443">
        <f t="shared" si="21"/>
        <v>10</v>
      </c>
      <c r="AJ359" s="444">
        <f t="shared" si="22"/>
        <v>7.5268817204301079</v>
      </c>
      <c r="AK359" s="445">
        <f t="shared" si="23"/>
        <v>6.3291139240506329</v>
      </c>
      <c r="AL359" s="462" t="s">
        <v>708</v>
      </c>
      <c r="AN359" s="392" t="s">
        <v>697</v>
      </c>
      <c r="AO359" s="398" t="s">
        <v>698</v>
      </c>
      <c r="AP359" s="394">
        <v>53</v>
      </c>
      <c r="AQ359" s="394">
        <v>72</v>
      </c>
      <c r="AR359" s="397"/>
    </row>
    <row r="360" spans="1:44" ht="15.75" hidden="1" customHeight="1" thickBot="1">
      <c r="A360" s="459" t="s">
        <v>709</v>
      </c>
      <c r="B360" s="447">
        <v>41</v>
      </c>
      <c r="C360" s="448">
        <v>78</v>
      </c>
      <c r="D360" s="447">
        <v>33</v>
      </c>
      <c r="E360" s="449">
        <v>68</v>
      </c>
      <c r="F360" s="447">
        <v>37</v>
      </c>
      <c r="G360" s="449">
        <v>72</v>
      </c>
      <c r="H360" s="447">
        <v>42</v>
      </c>
      <c r="I360" s="449">
        <v>77</v>
      </c>
      <c r="J360" s="447">
        <v>49</v>
      </c>
      <c r="K360" s="449">
        <v>89</v>
      </c>
      <c r="L360" s="447">
        <v>41</v>
      </c>
      <c r="M360" s="449">
        <v>76</v>
      </c>
      <c r="N360" s="447">
        <v>42</v>
      </c>
      <c r="O360" s="449">
        <v>80</v>
      </c>
      <c r="P360" s="447">
        <v>38</v>
      </c>
      <c r="Q360" s="447">
        <v>66</v>
      </c>
      <c r="R360" s="436">
        <v>53</v>
      </c>
      <c r="S360" s="450">
        <v>82</v>
      </c>
      <c r="T360" s="439">
        <v>59</v>
      </c>
      <c r="U360" s="436">
        <v>93</v>
      </c>
      <c r="V360" s="439">
        <v>71</v>
      </c>
      <c r="W360" s="436">
        <v>108</v>
      </c>
      <c r="X360" s="438">
        <v>97</v>
      </c>
      <c r="Y360" s="438">
        <v>136</v>
      </c>
      <c r="Z360" s="436">
        <v>113</v>
      </c>
      <c r="AA360" s="436">
        <v>157</v>
      </c>
      <c r="AB360" s="439">
        <v>101</v>
      </c>
      <c r="AC360" s="436">
        <v>151</v>
      </c>
      <c r="AD360" s="440">
        <v>108</v>
      </c>
      <c r="AE360" s="454">
        <v>160</v>
      </c>
      <c r="AF360" s="460">
        <v>119</v>
      </c>
      <c r="AG360" s="461">
        <v>170</v>
      </c>
      <c r="AH360" s="442">
        <f t="shared" si="20"/>
        <v>11</v>
      </c>
      <c r="AI360" s="443">
        <f t="shared" si="21"/>
        <v>10</v>
      </c>
      <c r="AJ360" s="444">
        <f t="shared" si="22"/>
        <v>10.185185185185185</v>
      </c>
      <c r="AK360" s="445">
        <f t="shared" si="23"/>
        <v>6.25</v>
      </c>
      <c r="AL360" s="462" t="s">
        <v>710</v>
      </c>
      <c r="AN360" s="392" t="s">
        <v>699</v>
      </c>
      <c r="AO360" s="398" t="s">
        <v>700</v>
      </c>
      <c r="AP360" s="394">
        <v>83</v>
      </c>
      <c r="AQ360" s="394">
        <v>134</v>
      </c>
      <c r="AR360" s="397"/>
    </row>
    <row r="361" spans="1:44" ht="15.75" hidden="1" customHeight="1" thickBot="1">
      <c r="A361" s="459" t="s">
        <v>711</v>
      </c>
      <c r="B361" s="447">
        <v>26</v>
      </c>
      <c r="C361" s="448">
        <v>53</v>
      </c>
      <c r="D361" s="447">
        <v>21</v>
      </c>
      <c r="E361" s="449">
        <v>52</v>
      </c>
      <c r="F361" s="447">
        <v>15</v>
      </c>
      <c r="G361" s="449">
        <v>47</v>
      </c>
      <c r="H361" s="447">
        <v>20</v>
      </c>
      <c r="I361" s="449">
        <v>50</v>
      </c>
      <c r="J361" s="447">
        <v>17</v>
      </c>
      <c r="K361" s="449">
        <v>44</v>
      </c>
      <c r="L361" s="447">
        <v>30</v>
      </c>
      <c r="M361" s="449">
        <v>56</v>
      </c>
      <c r="N361" s="447">
        <v>24</v>
      </c>
      <c r="O361" s="449">
        <v>50</v>
      </c>
      <c r="P361" s="447">
        <v>60</v>
      </c>
      <c r="Q361" s="447">
        <v>109</v>
      </c>
      <c r="R361" s="436">
        <v>72</v>
      </c>
      <c r="S361" s="450">
        <v>121</v>
      </c>
      <c r="T361" s="439">
        <v>72</v>
      </c>
      <c r="U361" s="436">
        <v>125</v>
      </c>
      <c r="V361" s="439">
        <v>70</v>
      </c>
      <c r="W361" s="436">
        <v>122</v>
      </c>
      <c r="X361" s="438">
        <v>54</v>
      </c>
      <c r="Y361" s="438">
        <v>104</v>
      </c>
      <c r="Z361" s="436">
        <v>120</v>
      </c>
      <c r="AA361" s="436">
        <v>181</v>
      </c>
      <c r="AB361" s="439">
        <v>119</v>
      </c>
      <c r="AC361" s="436">
        <v>180</v>
      </c>
      <c r="AD361" s="440">
        <v>135</v>
      </c>
      <c r="AE361" s="454">
        <v>202</v>
      </c>
      <c r="AF361" s="460">
        <v>141</v>
      </c>
      <c r="AG361" s="461">
        <v>207</v>
      </c>
      <c r="AH361" s="442">
        <f t="shared" si="20"/>
        <v>6</v>
      </c>
      <c r="AI361" s="443">
        <f t="shared" si="21"/>
        <v>5</v>
      </c>
      <c r="AJ361" s="444">
        <f t="shared" si="22"/>
        <v>4.4444444444444446</v>
      </c>
      <c r="AK361" s="445">
        <f t="shared" si="23"/>
        <v>2.4752475247524752</v>
      </c>
      <c r="AL361" s="462" t="s">
        <v>712</v>
      </c>
      <c r="AN361" s="392" t="s">
        <v>701</v>
      </c>
      <c r="AO361" s="398" t="s">
        <v>702</v>
      </c>
      <c r="AP361" s="394">
        <v>84</v>
      </c>
      <c r="AQ361" s="394">
        <v>138</v>
      </c>
      <c r="AR361" s="397"/>
    </row>
    <row r="362" spans="1:44" ht="15.75" hidden="1" customHeight="1" thickBot="1">
      <c r="A362" s="459" t="s">
        <v>713</v>
      </c>
      <c r="B362" s="447">
        <v>63</v>
      </c>
      <c r="C362" s="448">
        <v>83</v>
      </c>
      <c r="D362" s="447">
        <v>43</v>
      </c>
      <c r="E362" s="449">
        <v>61</v>
      </c>
      <c r="F362" s="447">
        <v>51</v>
      </c>
      <c r="G362" s="449">
        <v>70</v>
      </c>
      <c r="H362" s="447">
        <v>77</v>
      </c>
      <c r="I362" s="449">
        <v>103</v>
      </c>
      <c r="J362" s="447">
        <v>74</v>
      </c>
      <c r="K362" s="449">
        <v>101</v>
      </c>
      <c r="L362" s="447">
        <v>75</v>
      </c>
      <c r="M362" s="449">
        <v>102</v>
      </c>
      <c r="N362" s="447">
        <v>70</v>
      </c>
      <c r="O362" s="449">
        <v>97</v>
      </c>
      <c r="P362" s="447">
        <v>23</v>
      </c>
      <c r="Q362" s="447">
        <v>45</v>
      </c>
      <c r="R362" s="436">
        <v>26</v>
      </c>
      <c r="S362" s="450">
        <v>48</v>
      </c>
      <c r="T362" s="439">
        <v>32</v>
      </c>
      <c r="U362" s="436">
        <v>53</v>
      </c>
      <c r="V362" s="439">
        <v>36</v>
      </c>
      <c r="W362" s="436">
        <v>59</v>
      </c>
      <c r="X362" s="438">
        <v>27</v>
      </c>
      <c r="Y362" s="438">
        <v>51</v>
      </c>
      <c r="Z362" s="436">
        <v>29</v>
      </c>
      <c r="AA362" s="436">
        <v>54</v>
      </c>
      <c r="AB362" s="439">
        <v>31</v>
      </c>
      <c r="AC362" s="436">
        <v>61</v>
      </c>
      <c r="AD362" s="440">
        <v>45</v>
      </c>
      <c r="AE362" s="454">
        <v>77</v>
      </c>
      <c r="AF362" s="460">
        <v>50</v>
      </c>
      <c r="AG362" s="461">
        <v>80</v>
      </c>
      <c r="AH362" s="442">
        <f t="shared" si="20"/>
        <v>5</v>
      </c>
      <c r="AI362" s="443">
        <f t="shared" si="21"/>
        <v>3</v>
      </c>
      <c r="AJ362" s="444">
        <f t="shared" si="22"/>
        <v>11.111111111111111</v>
      </c>
      <c r="AK362" s="445">
        <f t="shared" si="23"/>
        <v>3.8961038961038961</v>
      </c>
      <c r="AL362" s="462" t="s">
        <v>714</v>
      </c>
      <c r="AN362" s="392" t="s">
        <v>703</v>
      </c>
      <c r="AO362" s="398" t="s">
        <v>704</v>
      </c>
      <c r="AP362" s="394">
        <v>27</v>
      </c>
      <c r="AQ362" s="394">
        <v>42</v>
      </c>
      <c r="AR362" s="397"/>
    </row>
    <row r="363" spans="1:44" ht="15.75" hidden="1" customHeight="1" thickBot="1">
      <c r="A363" s="459" t="s">
        <v>715</v>
      </c>
      <c r="B363" s="447">
        <v>45</v>
      </c>
      <c r="C363" s="448">
        <v>73</v>
      </c>
      <c r="D363" s="447">
        <v>54</v>
      </c>
      <c r="E363" s="449">
        <v>83</v>
      </c>
      <c r="F363" s="447">
        <v>50</v>
      </c>
      <c r="G363" s="449">
        <v>78</v>
      </c>
      <c r="H363" s="447">
        <v>36</v>
      </c>
      <c r="I363" s="449">
        <v>63</v>
      </c>
      <c r="J363" s="447">
        <v>30</v>
      </c>
      <c r="K363" s="449">
        <v>50</v>
      </c>
      <c r="L363" s="447">
        <v>48</v>
      </c>
      <c r="M363" s="449">
        <v>70</v>
      </c>
      <c r="N363" s="447">
        <v>54</v>
      </c>
      <c r="O363" s="449">
        <v>76</v>
      </c>
      <c r="P363" s="447">
        <v>52</v>
      </c>
      <c r="Q363" s="447">
        <v>100</v>
      </c>
      <c r="R363" s="436">
        <v>52</v>
      </c>
      <c r="S363" s="450">
        <v>101</v>
      </c>
      <c r="T363" s="439">
        <v>54</v>
      </c>
      <c r="U363" s="436">
        <v>105</v>
      </c>
      <c r="V363" s="439">
        <v>61</v>
      </c>
      <c r="W363" s="436">
        <v>114</v>
      </c>
      <c r="X363" s="438">
        <v>68</v>
      </c>
      <c r="Y363" s="438">
        <v>117</v>
      </c>
      <c r="Z363" s="436">
        <v>63</v>
      </c>
      <c r="AA363" s="436">
        <v>119</v>
      </c>
      <c r="AB363" s="439">
        <v>66</v>
      </c>
      <c r="AC363" s="436">
        <v>122</v>
      </c>
      <c r="AD363" s="440">
        <v>73</v>
      </c>
      <c r="AE363" s="454">
        <v>133</v>
      </c>
      <c r="AF363" s="460">
        <v>73</v>
      </c>
      <c r="AG363" s="461">
        <v>136</v>
      </c>
      <c r="AH363" s="442">
        <f t="shared" si="20"/>
        <v>0</v>
      </c>
      <c r="AI363" s="443">
        <f t="shared" si="21"/>
        <v>3</v>
      </c>
      <c r="AJ363" s="444">
        <f t="shared" si="22"/>
        <v>0</v>
      </c>
      <c r="AK363" s="445">
        <f t="shared" si="23"/>
        <v>2.255639097744361</v>
      </c>
      <c r="AL363" s="462" t="s">
        <v>716</v>
      </c>
      <c r="AN363" s="392" t="s">
        <v>705</v>
      </c>
      <c r="AO363" s="398" t="s">
        <v>706</v>
      </c>
      <c r="AP363" s="394">
        <v>128</v>
      </c>
      <c r="AQ363" s="394">
        <v>165</v>
      </c>
      <c r="AR363" s="397"/>
    </row>
    <row r="364" spans="1:44" ht="15.75" customHeight="1" thickBot="1">
      <c r="A364" s="459">
        <v>611</v>
      </c>
      <c r="B364" s="447">
        <v>68</v>
      </c>
      <c r="C364" s="448">
        <v>94</v>
      </c>
      <c r="D364" s="447">
        <v>80</v>
      </c>
      <c r="E364" s="449">
        <v>109</v>
      </c>
      <c r="F364" s="447">
        <v>85</v>
      </c>
      <c r="G364" s="449">
        <v>117</v>
      </c>
      <c r="H364" s="447">
        <v>80</v>
      </c>
      <c r="I364" s="449">
        <v>110</v>
      </c>
      <c r="J364" s="447">
        <v>92</v>
      </c>
      <c r="K364" s="449">
        <v>126</v>
      </c>
      <c r="L364" s="447">
        <v>82</v>
      </c>
      <c r="M364" s="449">
        <v>114</v>
      </c>
      <c r="N364" s="447">
        <v>69</v>
      </c>
      <c r="O364" s="449">
        <v>99</v>
      </c>
      <c r="P364" s="447">
        <v>301</v>
      </c>
      <c r="Q364" s="447">
        <v>525</v>
      </c>
      <c r="R364" s="436">
        <v>321</v>
      </c>
      <c r="S364" s="450">
        <v>559</v>
      </c>
      <c r="T364" s="439">
        <v>331</v>
      </c>
      <c r="U364" s="436">
        <v>578</v>
      </c>
      <c r="V364" s="439">
        <v>322</v>
      </c>
      <c r="W364" s="436">
        <v>573</v>
      </c>
      <c r="X364" s="438">
        <v>320</v>
      </c>
      <c r="Y364" s="438">
        <v>570</v>
      </c>
      <c r="Z364" s="436">
        <v>359</v>
      </c>
      <c r="AA364" s="436">
        <v>603</v>
      </c>
      <c r="AB364" s="439">
        <v>376</v>
      </c>
      <c r="AC364" s="436">
        <v>618</v>
      </c>
      <c r="AD364" s="440">
        <v>398</v>
      </c>
      <c r="AE364" s="454">
        <v>641</v>
      </c>
      <c r="AF364" s="460">
        <v>428</v>
      </c>
      <c r="AG364" s="461">
        <v>671</v>
      </c>
      <c r="AH364" s="442">
        <f t="shared" si="20"/>
        <v>30</v>
      </c>
      <c r="AI364" s="443">
        <f t="shared" si="21"/>
        <v>30</v>
      </c>
      <c r="AJ364" s="444">
        <f t="shared" si="22"/>
        <v>7.5376884422110555</v>
      </c>
      <c r="AK364" s="445">
        <f t="shared" si="23"/>
        <v>4.6801872074882995</v>
      </c>
      <c r="AL364" s="462" t="s">
        <v>717</v>
      </c>
      <c r="AN364" s="392">
        <v>614</v>
      </c>
      <c r="AO364" s="398" t="s">
        <v>726</v>
      </c>
      <c r="AP364" s="394">
        <v>768</v>
      </c>
      <c r="AQ364" s="394">
        <v>1117</v>
      </c>
      <c r="AR364" s="397"/>
    </row>
    <row r="365" spans="1:44" ht="15.75" hidden="1" customHeight="1" thickBot="1">
      <c r="A365" s="459" t="s">
        <v>718</v>
      </c>
      <c r="B365" s="447">
        <v>44</v>
      </c>
      <c r="C365" s="448">
        <v>64</v>
      </c>
      <c r="D365" s="447">
        <v>33</v>
      </c>
      <c r="E365" s="449">
        <v>53</v>
      </c>
      <c r="F365" s="447">
        <v>34</v>
      </c>
      <c r="G365" s="449">
        <v>51</v>
      </c>
      <c r="H365" s="447">
        <v>24</v>
      </c>
      <c r="I365" s="449">
        <v>46</v>
      </c>
      <c r="J365" s="447">
        <v>19</v>
      </c>
      <c r="K365" s="449">
        <v>42</v>
      </c>
      <c r="L365" s="447">
        <v>30</v>
      </c>
      <c r="M365" s="449">
        <v>53</v>
      </c>
      <c r="N365" s="447">
        <v>36</v>
      </c>
      <c r="O365" s="449">
        <v>57</v>
      </c>
      <c r="P365" s="447">
        <v>76</v>
      </c>
      <c r="Q365" s="447">
        <v>141</v>
      </c>
      <c r="R365" s="436">
        <v>74</v>
      </c>
      <c r="S365" s="450">
        <v>143</v>
      </c>
      <c r="T365" s="439">
        <v>60</v>
      </c>
      <c r="U365" s="436">
        <v>132</v>
      </c>
      <c r="V365" s="439">
        <v>61</v>
      </c>
      <c r="W365" s="436">
        <v>133</v>
      </c>
      <c r="X365" s="438">
        <v>69</v>
      </c>
      <c r="Y365" s="438">
        <v>145</v>
      </c>
      <c r="Z365" s="436">
        <v>72</v>
      </c>
      <c r="AA365" s="436">
        <v>145</v>
      </c>
      <c r="AB365" s="439">
        <v>71</v>
      </c>
      <c r="AC365" s="436">
        <v>143</v>
      </c>
      <c r="AD365" s="440">
        <v>83</v>
      </c>
      <c r="AE365" s="454">
        <v>149</v>
      </c>
      <c r="AF365" s="460">
        <v>93</v>
      </c>
      <c r="AG365" s="461">
        <v>162</v>
      </c>
      <c r="AH365" s="442">
        <f t="shared" si="20"/>
        <v>10</v>
      </c>
      <c r="AI365" s="443">
        <f t="shared" si="21"/>
        <v>13</v>
      </c>
      <c r="AJ365" s="444">
        <f t="shared" si="22"/>
        <v>12.048192771084338</v>
      </c>
      <c r="AK365" s="445">
        <f t="shared" si="23"/>
        <v>8.724832214765101</v>
      </c>
      <c r="AL365" s="462" t="s">
        <v>719</v>
      </c>
      <c r="AN365" s="392" t="s">
        <v>727</v>
      </c>
      <c r="AO365" s="398" t="s">
        <v>728</v>
      </c>
      <c r="AP365" s="394">
        <v>290</v>
      </c>
      <c r="AQ365" s="394">
        <v>386</v>
      </c>
      <c r="AR365" s="397"/>
    </row>
    <row r="366" spans="1:44" ht="15.75" hidden="1" customHeight="1" thickBot="1">
      <c r="A366" s="459" t="s">
        <v>720</v>
      </c>
      <c r="B366" s="447">
        <v>50</v>
      </c>
      <c r="C366" s="448">
        <v>69</v>
      </c>
      <c r="D366" s="447">
        <v>63</v>
      </c>
      <c r="E366" s="449">
        <v>78</v>
      </c>
      <c r="F366" s="447">
        <v>44</v>
      </c>
      <c r="G366" s="449">
        <v>63</v>
      </c>
      <c r="H366" s="447">
        <v>54</v>
      </c>
      <c r="I366" s="449">
        <v>72</v>
      </c>
      <c r="J366" s="447">
        <v>54</v>
      </c>
      <c r="K366" s="449">
        <v>86</v>
      </c>
      <c r="L366" s="447">
        <v>57</v>
      </c>
      <c r="M366" s="449">
        <v>96</v>
      </c>
      <c r="N366" s="447">
        <v>49</v>
      </c>
      <c r="O366" s="449">
        <v>91</v>
      </c>
      <c r="P366" s="447">
        <v>36</v>
      </c>
      <c r="Q366" s="447">
        <v>64</v>
      </c>
      <c r="R366" s="436">
        <v>40</v>
      </c>
      <c r="S366" s="450">
        <v>68</v>
      </c>
      <c r="T366" s="439">
        <v>48</v>
      </c>
      <c r="U366" s="436">
        <v>76</v>
      </c>
      <c r="V366" s="439">
        <v>52</v>
      </c>
      <c r="W366" s="436">
        <v>79</v>
      </c>
      <c r="X366" s="438">
        <v>57</v>
      </c>
      <c r="Y366" s="438">
        <v>84</v>
      </c>
      <c r="Z366" s="436">
        <v>58</v>
      </c>
      <c r="AA366" s="436">
        <v>83</v>
      </c>
      <c r="AB366" s="439">
        <v>60</v>
      </c>
      <c r="AC366" s="436">
        <v>84</v>
      </c>
      <c r="AD366" s="440">
        <v>57</v>
      </c>
      <c r="AE366" s="454">
        <v>76</v>
      </c>
      <c r="AF366" s="460">
        <v>54</v>
      </c>
      <c r="AG366" s="461">
        <v>77</v>
      </c>
      <c r="AH366" s="442">
        <f t="shared" si="20"/>
        <v>-3</v>
      </c>
      <c r="AI366" s="443">
        <f t="shared" si="21"/>
        <v>1</v>
      </c>
      <c r="AJ366" s="444">
        <f t="shared" si="22"/>
        <v>-5.2631578947368425</v>
      </c>
      <c r="AK366" s="445">
        <f t="shared" si="23"/>
        <v>1.3157894736842106</v>
      </c>
      <c r="AL366" s="462" t="s">
        <v>721</v>
      </c>
      <c r="AN366" s="392" t="s">
        <v>729</v>
      </c>
      <c r="AO366" s="398" t="s">
        <v>730</v>
      </c>
      <c r="AP366" s="394">
        <v>75</v>
      </c>
      <c r="AQ366" s="394">
        <v>104</v>
      </c>
      <c r="AR366" s="397"/>
    </row>
    <row r="367" spans="1:44" ht="15.75" hidden="1" customHeight="1" thickBot="1">
      <c r="A367" s="459" t="s">
        <v>722</v>
      </c>
      <c r="B367" s="447">
        <v>39</v>
      </c>
      <c r="C367" s="448">
        <v>46</v>
      </c>
      <c r="D367" s="447">
        <v>40</v>
      </c>
      <c r="E367" s="449">
        <v>53</v>
      </c>
      <c r="F367" s="447">
        <v>30</v>
      </c>
      <c r="G367" s="449">
        <v>39</v>
      </c>
      <c r="H367" s="447">
        <v>15</v>
      </c>
      <c r="I367" s="449">
        <v>30</v>
      </c>
      <c r="J367" s="447">
        <v>16</v>
      </c>
      <c r="K367" s="449">
        <v>31</v>
      </c>
      <c r="L367" s="447">
        <v>17</v>
      </c>
      <c r="M367" s="449">
        <v>34</v>
      </c>
      <c r="N367" s="447">
        <v>21</v>
      </c>
      <c r="O367" s="449">
        <v>40</v>
      </c>
      <c r="P367" s="447">
        <v>72</v>
      </c>
      <c r="Q367" s="447">
        <v>139</v>
      </c>
      <c r="R367" s="436">
        <v>88</v>
      </c>
      <c r="S367" s="450">
        <v>159</v>
      </c>
      <c r="T367" s="439">
        <v>98</v>
      </c>
      <c r="U367" s="436">
        <v>177</v>
      </c>
      <c r="V367" s="439">
        <v>86</v>
      </c>
      <c r="W367" s="436">
        <v>166</v>
      </c>
      <c r="X367" s="438">
        <v>80</v>
      </c>
      <c r="Y367" s="438">
        <v>161</v>
      </c>
      <c r="Z367" s="436">
        <v>94</v>
      </c>
      <c r="AA367" s="436">
        <v>174</v>
      </c>
      <c r="AB367" s="439">
        <v>96</v>
      </c>
      <c r="AC367" s="436">
        <v>171</v>
      </c>
      <c r="AD367" s="440">
        <v>102</v>
      </c>
      <c r="AE367" s="454">
        <v>180</v>
      </c>
      <c r="AF367" s="460">
        <v>113</v>
      </c>
      <c r="AG367" s="461">
        <v>187</v>
      </c>
      <c r="AH367" s="442">
        <f t="shared" si="20"/>
        <v>11</v>
      </c>
      <c r="AI367" s="443">
        <f t="shared" si="21"/>
        <v>7</v>
      </c>
      <c r="AJ367" s="444">
        <f t="shared" si="22"/>
        <v>10.784313725490197</v>
      </c>
      <c r="AK367" s="445">
        <f t="shared" si="23"/>
        <v>3.8888888888888888</v>
      </c>
      <c r="AL367" s="462" t="s">
        <v>723</v>
      </c>
      <c r="AN367" s="392" t="s">
        <v>731</v>
      </c>
      <c r="AO367" s="398" t="s">
        <v>732</v>
      </c>
      <c r="AP367" s="394">
        <v>111</v>
      </c>
      <c r="AQ367" s="394">
        <v>152</v>
      </c>
      <c r="AR367" s="397"/>
    </row>
    <row r="368" spans="1:44" ht="15.75" hidden="1" customHeight="1" thickBot="1">
      <c r="A368" s="459" t="s">
        <v>724</v>
      </c>
      <c r="B368" s="447">
        <v>47</v>
      </c>
      <c r="C368" s="448">
        <v>92</v>
      </c>
      <c r="D368" s="447">
        <v>41</v>
      </c>
      <c r="E368" s="449">
        <v>93</v>
      </c>
      <c r="F368" s="447">
        <v>37</v>
      </c>
      <c r="G368" s="449">
        <v>91</v>
      </c>
      <c r="H368" s="447">
        <v>44</v>
      </c>
      <c r="I368" s="449">
        <v>97</v>
      </c>
      <c r="J368" s="447">
        <v>42</v>
      </c>
      <c r="K368" s="449">
        <v>92</v>
      </c>
      <c r="L368" s="447">
        <v>44</v>
      </c>
      <c r="M368" s="449">
        <v>91</v>
      </c>
      <c r="N368" s="447">
        <v>51</v>
      </c>
      <c r="O368" s="449">
        <v>94</v>
      </c>
      <c r="P368" s="447">
        <v>117</v>
      </c>
      <c r="Q368" s="447">
        <v>181</v>
      </c>
      <c r="R368" s="436">
        <v>119</v>
      </c>
      <c r="S368" s="450">
        <v>189</v>
      </c>
      <c r="T368" s="439">
        <v>125</v>
      </c>
      <c r="U368" s="436">
        <v>193</v>
      </c>
      <c r="V368" s="439">
        <v>123</v>
      </c>
      <c r="W368" s="436">
        <v>195</v>
      </c>
      <c r="X368" s="438">
        <v>114</v>
      </c>
      <c r="Y368" s="438">
        <v>180</v>
      </c>
      <c r="Z368" s="436">
        <v>135</v>
      </c>
      <c r="AA368" s="436">
        <v>201</v>
      </c>
      <c r="AB368" s="439">
        <v>149</v>
      </c>
      <c r="AC368" s="436">
        <v>220</v>
      </c>
      <c r="AD368" s="440">
        <v>156</v>
      </c>
      <c r="AE368" s="454">
        <v>236</v>
      </c>
      <c r="AF368" s="460">
        <v>168</v>
      </c>
      <c r="AG368" s="461">
        <v>245</v>
      </c>
      <c r="AH368" s="442">
        <f t="shared" si="20"/>
        <v>12</v>
      </c>
      <c r="AI368" s="443">
        <f t="shared" si="21"/>
        <v>9</v>
      </c>
      <c r="AJ368" s="444">
        <f t="shared" si="22"/>
        <v>7.6923076923076925</v>
      </c>
      <c r="AK368" s="445">
        <f t="shared" si="23"/>
        <v>3.8135593220338984</v>
      </c>
      <c r="AL368" s="462" t="s">
        <v>725</v>
      </c>
      <c r="AN368" s="392" t="s">
        <v>733</v>
      </c>
      <c r="AO368" s="398" t="s">
        <v>734</v>
      </c>
      <c r="AP368" s="394">
        <v>54</v>
      </c>
      <c r="AQ368" s="394">
        <v>106</v>
      </c>
      <c r="AR368" s="397"/>
    </row>
    <row r="369" spans="1:44" ht="15.75" customHeight="1" thickBot="1">
      <c r="A369" s="459">
        <v>614</v>
      </c>
      <c r="B369" s="447">
        <v>371</v>
      </c>
      <c r="C369" s="448">
        <v>666</v>
      </c>
      <c r="D369" s="447">
        <v>381</v>
      </c>
      <c r="E369" s="449">
        <v>663</v>
      </c>
      <c r="F369" s="447">
        <v>374</v>
      </c>
      <c r="G369" s="449">
        <v>652</v>
      </c>
      <c r="H369" s="447">
        <v>266</v>
      </c>
      <c r="I369" s="449">
        <v>491</v>
      </c>
      <c r="J369" s="447">
        <v>254</v>
      </c>
      <c r="K369" s="449">
        <v>483</v>
      </c>
      <c r="L369" s="447">
        <v>234</v>
      </c>
      <c r="M369" s="449">
        <v>461</v>
      </c>
      <c r="N369" s="447">
        <v>230</v>
      </c>
      <c r="O369" s="449">
        <v>446</v>
      </c>
      <c r="P369" s="447">
        <v>589</v>
      </c>
      <c r="Q369" s="447">
        <v>795</v>
      </c>
      <c r="R369" s="436">
        <v>626</v>
      </c>
      <c r="S369" s="450">
        <v>839</v>
      </c>
      <c r="T369" s="439">
        <v>666</v>
      </c>
      <c r="U369" s="436">
        <v>886</v>
      </c>
      <c r="V369" s="439">
        <v>685</v>
      </c>
      <c r="W369" s="436">
        <v>929</v>
      </c>
      <c r="X369" s="438">
        <v>699</v>
      </c>
      <c r="Y369" s="438">
        <v>963</v>
      </c>
      <c r="Z369" s="436">
        <v>723</v>
      </c>
      <c r="AA369" s="436">
        <v>1014</v>
      </c>
      <c r="AB369" s="439">
        <v>713</v>
      </c>
      <c r="AC369" s="436">
        <v>1033</v>
      </c>
      <c r="AD369" s="440">
        <v>768</v>
      </c>
      <c r="AE369" s="454">
        <v>1117</v>
      </c>
      <c r="AF369" s="460">
        <v>790</v>
      </c>
      <c r="AG369" s="461">
        <v>1168</v>
      </c>
      <c r="AH369" s="442">
        <f t="shared" si="20"/>
        <v>22</v>
      </c>
      <c r="AI369" s="443">
        <f t="shared" si="21"/>
        <v>51</v>
      </c>
      <c r="AJ369" s="444">
        <f t="shared" si="22"/>
        <v>2.8645833333333335</v>
      </c>
      <c r="AK369" s="445">
        <f t="shared" si="23"/>
        <v>4.5658012533572068</v>
      </c>
      <c r="AL369" s="462" t="s">
        <v>726</v>
      </c>
      <c r="AN369" s="392" t="s">
        <v>735</v>
      </c>
      <c r="AO369" s="398" t="s">
        <v>736</v>
      </c>
      <c r="AP369" s="394">
        <v>24</v>
      </c>
      <c r="AQ369" s="394">
        <v>46</v>
      </c>
      <c r="AR369" s="397"/>
    </row>
    <row r="370" spans="1:44" ht="15.75" hidden="1" customHeight="1" thickBot="1">
      <c r="A370" s="459" t="s">
        <v>727</v>
      </c>
      <c r="B370" s="447">
        <v>74</v>
      </c>
      <c r="C370" s="448">
        <v>116</v>
      </c>
      <c r="D370" s="447">
        <v>74</v>
      </c>
      <c r="E370" s="449">
        <v>116</v>
      </c>
      <c r="F370" s="447">
        <v>71</v>
      </c>
      <c r="G370" s="449">
        <v>119</v>
      </c>
      <c r="H370" s="447">
        <v>68</v>
      </c>
      <c r="I370" s="449">
        <v>126</v>
      </c>
      <c r="J370" s="447">
        <v>59</v>
      </c>
      <c r="K370" s="449">
        <v>115</v>
      </c>
      <c r="L370" s="447">
        <v>61</v>
      </c>
      <c r="M370" s="449">
        <v>114</v>
      </c>
      <c r="N370" s="447">
        <v>63</v>
      </c>
      <c r="O370" s="449">
        <v>113</v>
      </c>
      <c r="P370" s="447">
        <v>198</v>
      </c>
      <c r="Q370" s="447">
        <v>246</v>
      </c>
      <c r="R370" s="436">
        <v>229</v>
      </c>
      <c r="S370" s="450">
        <v>278</v>
      </c>
      <c r="T370" s="439">
        <v>254</v>
      </c>
      <c r="U370" s="436">
        <v>302</v>
      </c>
      <c r="V370" s="439">
        <v>262</v>
      </c>
      <c r="W370" s="436">
        <v>317</v>
      </c>
      <c r="X370" s="438">
        <v>266</v>
      </c>
      <c r="Y370" s="438">
        <v>318</v>
      </c>
      <c r="Z370" s="436">
        <v>263</v>
      </c>
      <c r="AA370" s="436">
        <v>338</v>
      </c>
      <c r="AB370" s="439">
        <v>280</v>
      </c>
      <c r="AC370" s="436">
        <v>363</v>
      </c>
      <c r="AD370" s="440">
        <v>290</v>
      </c>
      <c r="AE370" s="454">
        <v>386</v>
      </c>
      <c r="AF370" s="460">
        <v>302</v>
      </c>
      <c r="AG370" s="461">
        <v>394</v>
      </c>
      <c r="AH370" s="442">
        <f t="shared" si="20"/>
        <v>12</v>
      </c>
      <c r="AI370" s="443">
        <f t="shared" si="21"/>
        <v>8</v>
      </c>
      <c r="AJ370" s="444">
        <f t="shared" si="22"/>
        <v>4.1379310344827589</v>
      </c>
      <c r="AK370" s="445">
        <f t="shared" si="23"/>
        <v>2.0725388601036268</v>
      </c>
      <c r="AL370" s="462" t="s">
        <v>728</v>
      </c>
      <c r="AN370" s="392" t="s">
        <v>737</v>
      </c>
      <c r="AO370" s="398" t="s">
        <v>738</v>
      </c>
      <c r="AP370" s="394">
        <v>104</v>
      </c>
      <c r="AQ370" s="394">
        <v>159</v>
      </c>
      <c r="AR370" s="397"/>
    </row>
    <row r="371" spans="1:44" ht="15.75" hidden="1" customHeight="1" thickBot="1">
      <c r="A371" s="459" t="s">
        <v>729</v>
      </c>
      <c r="B371" s="447">
        <v>30</v>
      </c>
      <c r="C371" s="448">
        <v>56</v>
      </c>
      <c r="D371" s="447">
        <v>29</v>
      </c>
      <c r="E371" s="449">
        <v>58</v>
      </c>
      <c r="F371" s="447">
        <v>31</v>
      </c>
      <c r="G371" s="449">
        <v>59</v>
      </c>
      <c r="H371" s="447">
        <v>28</v>
      </c>
      <c r="I371" s="449">
        <v>55</v>
      </c>
      <c r="J371" s="447">
        <v>32</v>
      </c>
      <c r="K371" s="449">
        <v>61</v>
      </c>
      <c r="L371" s="447">
        <v>32</v>
      </c>
      <c r="M371" s="449">
        <v>65</v>
      </c>
      <c r="N371" s="447">
        <v>29</v>
      </c>
      <c r="O371" s="449">
        <v>60</v>
      </c>
      <c r="P371" s="447">
        <v>76</v>
      </c>
      <c r="Q371" s="447">
        <v>101</v>
      </c>
      <c r="R371" s="436">
        <v>67</v>
      </c>
      <c r="S371" s="450">
        <v>97</v>
      </c>
      <c r="T371" s="439">
        <v>70</v>
      </c>
      <c r="U371" s="436">
        <v>99</v>
      </c>
      <c r="V371" s="439">
        <v>79</v>
      </c>
      <c r="W371" s="436">
        <v>108</v>
      </c>
      <c r="X371" s="438">
        <v>79</v>
      </c>
      <c r="Y371" s="438">
        <v>107</v>
      </c>
      <c r="Z371" s="436">
        <v>64</v>
      </c>
      <c r="AA371" s="436">
        <v>93</v>
      </c>
      <c r="AB371" s="439">
        <v>58</v>
      </c>
      <c r="AC371" s="436">
        <v>86</v>
      </c>
      <c r="AD371" s="440">
        <v>75</v>
      </c>
      <c r="AE371" s="454">
        <v>104</v>
      </c>
      <c r="AF371" s="460">
        <v>71</v>
      </c>
      <c r="AG371" s="461">
        <v>102</v>
      </c>
      <c r="AH371" s="442">
        <f t="shared" si="20"/>
        <v>-4</v>
      </c>
      <c r="AI371" s="443">
        <f t="shared" si="21"/>
        <v>-2</v>
      </c>
      <c r="AJ371" s="444">
        <f t="shared" si="22"/>
        <v>-5.333333333333333</v>
      </c>
      <c r="AK371" s="445">
        <f t="shared" si="23"/>
        <v>-1.9230769230769231</v>
      </c>
      <c r="AL371" s="462" t="s">
        <v>730</v>
      </c>
      <c r="AN371" s="392" t="s">
        <v>739</v>
      </c>
      <c r="AO371" s="398" t="s">
        <v>740</v>
      </c>
      <c r="AP371" s="394">
        <v>110</v>
      </c>
      <c r="AQ371" s="394">
        <v>164</v>
      </c>
      <c r="AR371" s="397"/>
    </row>
    <row r="372" spans="1:44" ht="15.75" hidden="1" customHeight="1" thickBot="1">
      <c r="A372" s="459" t="s">
        <v>731</v>
      </c>
      <c r="B372" s="447">
        <v>49</v>
      </c>
      <c r="C372" s="448">
        <v>123</v>
      </c>
      <c r="D372" s="447">
        <v>66</v>
      </c>
      <c r="E372" s="449">
        <v>130</v>
      </c>
      <c r="F372" s="447">
        <v>63</v>
      </c>
      <c r="G372" s="449">
        <v>124</v>
      </c>
      <c r="H372" s="447">
        <v>53</v>
      </c>
      <c r="I372" s="449">
        <v>105</v>
      </c>
      <c r="J372" s="447">
        <v>41</v>
      </c>
      <c r="K372" s="449">
        <v>101</v>
      </c>
      <c r="L372" s="447">
        <v>43</v>
      </c>
      <c r="M372" s="449">
        <v>94</v>
      </c>
      <c r="N372" s="447">
        <v>44</v>
      </c>
      <c r="O372" s="449">
        <v>101</v>
      </c>
      <c r="P372" s="447">
        <v>101</v>
      </c>
      <c r="Q372" s="447">
        <v>127</v>
      </c>
      <c r="R372" s="436">
        <v>106</v>
      </c>
      <c r="S372" s="450">
        <v>129</v>
      </c>
      <c r="T372" s="439">
        <v>103</v>
      </c>
      <c r="U372" s="436">
        <v>130</v>
      </c>
      <c r="V372" s="439">
        <v>104</v>
      </c>
      <c r="W372" s="436">
        <v>134</v>
      </c>
      <c r="X372" s="438">
        <v>99</v>
      </c>
      <c r="Y372" s="438">
        <v>132</v>
      </c>
      <c r="Z372" s="436">
        <v>108</v>
      </c>
      <c r="AA372" s="436">
        <v>140</v>
      </c>
      <c r="AB372" s="439">
        <v>105</v>
      </c>
      <c r="AC372" s="436">
        <v>142</v>
      </c>
      <c r="AD372" s="440">
        <v>111</v>
      </c>
      <c r="AE372" s="454">
        <v>152</v>
      </c>
      <c r="AF372" s="460">
        <v>121</v>
      </c>
      <c r="AG372" s="461">
        <v>163</v>
      </c>
      <c r="AH372" s="442">
        <f t="shared" si="20"/>
        <v>10</v>
      </c>
      <c r="AI372" s="443">
        <f t="shared" si="21"/>
        <v>11</v>
      </c>
      <c r="AJ372" s="444">
        <f t="shared" si="22"/>
        <v>9.0090090090090094</v>
      </c>
      <c r="AK372" s="445">
        <f t="shared" si="23"/>
        <v>7.2368421052631575</v>
      </c>
      <c r="AL372" s="462" t="s">
        <v>732</v>
      </c>
      <c r="AN372" s="392" t="s">
        <v>707</v>
      </c>
      <c r="AO372" s="398" t="s">
        <v>708</v>
      </c>
      <c r="AP372" s="394">
        <v>93</v>
      </c>
      <c r="AQ372" s="394">
        <v>158</v>
      </c>
      <c r="AR372" s="397"/>
    </row>
    <row r="373" spans="1:44" ht="15.75" hidden="1" customHeight="1" thickBot="1">
      <c r="A373" s="459" t="s">
        <v>733</v>
      </c>
      <c r="B373" s="447">
        <v>131</v>
      </c>
      <c r="C373" s="448">
        <v>204</v>
      </c>
      <c r="D373" s="447">
        <v>124</v>
      </c>
      <c r="E373" s="449">
        <v>203</v>
      </c>
      <c r="F373" s="447">
        <v>133</v>
      </c>
      <c r="G373" s="449">
        <v>208</v>
      </c>
      <c r="H373" s="447">
        <v>117</v>
      </c>
      <c r="I373" s="449">
        <v>205</v>
      </c>
      <c r="J373" s="447">
        <v>122</v>
      </c>
      <c r="K373" s="449">
        <v>206</v>
      </c>
      <c r="L373" s="447">
        <v>98</v>
      </c>
      <c r="M373" s="449">
        <v>188</v>
      </c>
      <c r="N373" s="447">
        <v>94</v>
      </c>
      <c r="O373" s="449">
        <v>172</v>
      </c>
      <c r="P373" s="447">
        <v>56</v>
      </c>
      <c r="Q373" s="447">
        <v>94</v>
      </c>
      <c r="R373" s="436">
        <v>52</v>
      </c>
      <c r="S373" s="450">
        <v>91</v>
      </c>
      <c r="T373" s="439">
        <v>46</v>
      </c>
      <c r="U373" s="436">
        <v>87</v>
      </c>
      <c r="V373" s="439">
        <v>55</v>
      </c>
      <c r="W373" s="436">
        <v>97</v>
      </c>
      <c r="X373" s="438">
        <v>53</v>
      </c>
      <c r="Y373" s="438">
        <v>98</v>
      </c>
      <c r="Z373" s="436">
        <v>51</v>
      </c>
      <c r="AA373" s="436">
        <v>96</v>
      </c>
      <c r="AB373" s="439">
        <v>53</v>
      </c>
      <c r="AC373" s="436">
        <v>100</v>
      </c>
      <c r="AD373" s="440">
        <v>54</v>
      </c>
      <c r="AE373" s="454">
        <v>106</v>
      </c>
      <c r="AF373" s="460">
        <v>49</v>
      </c>
      <c r="AG373" s="461">
        <v>102</v>
      </c>
      <c r="AH373" s="442">
        <f t="shared" si="20"/>
        <v>-5</v>
      </c>
      <c r="AI373" s="443">
        <f t="shared" si="21"/>
        <v>-4</v>
      </c>
      <c r="AJ373" s="444">
        <f t="shared" si="22"/>
        <v>-9.2592592592592595</v>
      </c>
      <c r="AK373" s="445">
        <f t="shared" si="23"/>
        <v>-3.7735849056603774</v>
      </c>
      <c r="AL373" s="462" t="s">
        <v>734</v>
      </c>
      <c r="AN373" s="392" t="s">
        <v>709</v>
      </c>
      <c r="AO373" s="398" t="s">
        <v>710</v>
      </c>
      <c r="AP373" s="394">
        <v>108</v>
      </c>
      <c r="AQ373" s="394">
        <v>160</v>
      </c>
      <c r="AR373" s="397"/>
    </row>
    <row r="374" spans="1:44" ht="15.75" hidden="1" customHeight="1" thickBot="1">
      <c r="A374" s="459" t="s">
        <v>735</v>
      </c>
      <c r="B374" s="447">
        <v>423</v>
      </c>
      <c r="C374" s="448">
        <v>586</v>
      </c>
      <c r="D374" s="447">
        <v>385</v>
      </c>
      <c r="E374" s="449">
        <v>537</v>
      </c>
      <c r="F374" s="447">
        <v>385</v>
      </c>
      <c r="G374" s="449">
        <v>544</v>
      </c>
      <c r="H374" s="447">
        <v>400</v>
      </c>
      <c r="I374" s="449">
        <v>549</v>
      </c>
      <c r="J374" s="447">
        <v>416</v>
      </c>
      <c r="K374" s="449">
        <v>574</v>
      </c>
      <c r="L374" s="447">
        <v>457</v>
      </c>
      <c r="M374" s="449">
        <v>639</v>
      </c>
      <c r="N374" s="447">
        <v>490</v>
      </c>
      <c r="O374" s="449">
        <v>678</v>
      </c>
      <c r="P374" s="447">
        <v>24</v>
      </c>
      <c r="Q374" s="447">
        <v>38</v>
      </c>
      <c r="R374" s="436">
        <v>24</v>
      </c>
      <c r="S374" s="450">
        <v>38</v>
      </c>
      <c r="T374" s="439">
        <v>25</v>
      </c>
      <c r="U374" s="436">
        <v>38</v>
      </c>
      <c r="V374" s="439">
        <v>28</v>
      </c>
      <c r="W374" s="436">
        <v>43</v>
      </c>
      <c r="X374" s="438">
        <v>34</v>
      </c>
      <c r="Y374" s="438">
        <v>55</v>
      </c>
      <c r="Z374" s="436">
        <v>32</v>
      </c>
      <c r="AA374" s="436">
        <v>50</v>
      </c>
      <c r="AB374" s="439">
        <v>25</v>
      </c>
      <c r="AC374" s="436">
        <v>46</v>
      </c>
      <c r="AD374" s="440">
        <v>24</v>
      </c>
      <c r="AE374" s="454">
        <v>46</v>
      </c>
      <c r="AF374" s="460">
        <v>26</v>
      </c>
      <c r="AG374" s="461">
        <v>46</v>
      </c>
      <c r="AH374" s="442">
        <f t="shared" si="20"/>
        <v>2</v>
      </c>
      <c r="AI374" s="443">
        <f t="shared" si="21"/>
        <v>0</v>
      </c>
      <c r="AJ374" s="444">
        <f t="shared" si="22"/>
        <v>8.3333333333333339</v>
      </c>
      <c r="AK374" s="445">
        <f t="shared" si="23"/>
        <v>0</v>
      </c>
      <c r="AL374" s="462" t="s">
        <v>736</v>
      </c>
      <c r="AN374" s="392" t="s">
        <v>711</v>
      </c>
      <c r="AO374" s="398" t="s">
        <v>712</v>
      </c>
      <c r="AP374" s="394">
        <v>135</v>
      </c>
      <c r="AQ374" s="394">
        <v>202</v>
      </c>
      <c r="AR374" s="397"/>
    </row>
    <row r="375" spans="1:44" ht="15.75" hidden="1" customHeight="1" thickBot="1">
      <c r="A375" s="459" t="s">
        <v>737</v>
      </c>
      <c r="B375" s="447">
        <v>162</v>
      </c>
      <c r="C375" s="448">
        <v>207</v>
      </c>
      <c r="D375" s="447">
        <v>153</v>
      </c>
      <c r="E375" s="449">
        <v>193</v>
      </c>
      <c r="F375" s="447">
        <v>150</v>
      </c>
      <c r="G375" s="449">
        <v>190</v>
      </c>
      <c r="H375" s="447">
        <v>171</v>
      </c>
      <c r="I375" s="449">
        <v>212</v>
      </c>
      <c r="J375" s="447">
        <v>190</v>
      </c>
      <c r="K375" s="449">
        <v>238</v>
      </c>
      <c r="L375" s="447">
        <v>169</v>
      </c>
      <c r="M375" s="449">
        <v>215</v>
      </c>
      <c r="N375" s="447">
        <v>171</v>
      </c>
      <c r="O375" s="449">
        <v>223</v>
      </c>
      <c r="P375" s="447">
        <v>53</v>
      </c>
      <c r="Q375" s="447">
        <v>75</v>
      </c>
      <c r="R375" s="436">
        <v>54</v>
      </c>
      <c r="S375" s="450">
        <v>78</v>
      </c>
      <c r="T375" s="439">
        <v>73</v>
      </c>
      <c r="U375" s="436">
        <v>100</v>
      </c>
      <c r="V375" s="439">
        <v>72</v>
      </c>
      <c r="W375" s="436">
        <v>102</v>
      </c>
      <c r="X375" s="438">
        <v>87</v>
      </c>
      <c r="Y375" s="438">
        <v>123</v>
      </c>
      <c r="Z375" s="436">
        <v>107</v>
      </c>
      <c r="AA375" s="436">
        <v>147</v>
      </c>
      <c r="AB375" s="439">
        <v>104</v>
      </c>
      <c r="AC375" s="436">
        <v>154</v>
      </c>
      <c r="AD375" s="440">
        <v>104</v>
      </c>
      <c r="AE375" s="454">
        <v>159</v>
      </c>
      <c r="AF375" s="460">
        <v>120</v>
      </c>
      <c r="AG375" s="461">
        <v>198</v>
      </c>
      <c r="AH375" s="442">
        <f t="shared" si="20"/>
        <v>16</v>
      </c>
      <c r="AI375" s="443">
        <f t="shared" si="21"/>
        <v>39</v>
      </c>
      <c r="AJ375" s="444">
        <f t="shared" si="22"/>
        <v>15.384615384615385</v>
      </c>
      <c r="AK375" s="445">
        <f t="shared" si="23"/>
        <v>24.528301886792452</v>
      </c>
      <c r="AL375" s="462" t="s">
        <v>738</v>
      </c>
      <c r="AN375" s="392" t="s">
        <v>713</v>
      </c>
      <c r="AO375" s="398" t="s">
        <v>714</v>
      </c>
      <c r="AP375" s="394">
        <v>45</v>
      </c>
      <c r="AQ375" s="394">
        <v>77</v>
      </c>
      <c r="AR375" s="397"/>
    </row>
    <row r="376" spans="1:44" ht="15.75" hidden="1" customHeight="1" thickBot="1">
      <c r="A376" s="459" t="s">
        <v>739</v>
      </c>
      <c r="B376" s="447"/>
      <c r="C376" s="448"/>
      <c r="D376" s="447"/>
      <c r="E376" s="449"/>
      <c r="F376" s="447"/>
      <c r="G376" s="449"/>
      <c r="H376" s="447"/>
      <c r="I376" s="449"/>
      <c r="J376" s="447"/>
      <c r="K376" s="449"/>
      <c r="L376" s="447">
        <v>52</v>
      </c>
      <c r="M376" s="449">
        <v>73</v>
      </c>
      <c r="N376" s="447">
        <v>45</v>
      </c>
      <c r="O376" s="449">
        <v>63</v>
      </c>
      <c r="P376" s="447">
        <v>81</v>
      </c>
      <c r="Q376" s="447">
        <v>114</v>
      </c>
      <c r="R376" s="436">
        <v>94</v>
      </c>
      <c r="S376" s="450">
        <v>128</v>
      </c>
      <c r="T376" s="439">
        <v>95</v>
      </c>
      <c r="U376" s="436">
        <v>130</v>
      </c>
      <c r="V376" s="439">
        <v>85</v>
      </c>
      <c r="W376" s="436">
        <v>128</v>
      </c>
      <c r="X376" s="438">
        <v>81</v>
      </c>
      <c r="Y376" s="438">
        <v>130</v>
      </c>
      <c r="Z376" s="436">
        <v>98</v>
      </c>
      <c r="AA376" s="436">
        <v>150</v>
      </c>
      <c r="AB376" s="439">
        <v>88</v>
      </c>
      <c r="AC376" s="436">
        <v>142</v>
      </c>
      <c r="AD376" s="440">
        <v>110</v>
      </c>
      <c r="AE376" s="454">
        <v>164</v>
      </c>
      <c r="AF376" s="460">
        <v>101</v>
      </c>
      <c r="AG376" s="461">
        <v>163</v>
      </c>
      <c r="AH376" s="442">
        <f t="shared" si="20"/>
        <v>-9</v>
      </c>
      <c r="AI376" s="443">
        <f t="shared" si="21"/>
        <v>-1</v>
      </c>
      <c r="AJ376" s="444">
        <f t="shared" si="22"/>
        <v>-8.1818181818181817</v>
      </c>
      <c r="AK376" s="445">
        <f t="shared" si="23"/>
        <v>-0.6097560975609756</v>
      </c>
      <c r="AL376" s="462" t="s">
        <v>740</v>
      </c>
      <c r="AN376" s="392" t="s">
        <v>715</v>
      </c>
      <c r="AO376" s="398" t="s">
        <v>716</v>
      </c>
      <c r="AP376" s="394">
        <v>73</v>
      </c>
      <c r="AQ376" s="394">
        <v>133</v>
      </c>
      <c r="AR376" s="397"/>
    </row>
    <row r="377" spans="1:44" ht="15.75" customHeight="1" thickBot="1">
      <c r="A377" s="459">
        <v>620</v>
      </c>
      <c r="B377" s="447">
        <v>66</v>
      </c>
      <c r="C377" s="448">
        <v>81</v>
      </c>
      <c r="D377" s="447">
        <v>61</v>
      </c>
      <c r="E377" s="449">
        <v>75</v>
      </c>
      <c r="F377" s="447">
        <v>56</v>
      </c>
      <c r="G377" s="449">
        <v>71</v>
      </c>
      <c r="H377" s="447">
        <v>57</v>
      </c>
      <c r="I377" s="449">
        <v>71</v>
      </c>
      <c r="J377" s="447">
        <v>62</v>
      </c>
      <c r="K377" s="449">
        <v>78</v>
      </c>
      <c r="L377" s="447">
        <v>66</v>
      </c>
      <c r="M377" s="449">
        <v>84</v>
      </c>
      <c r="N377" s="447">
        <v>80</v>
      </c>
      <c r="O377" s="449">
        <v>100</v>
      </c>
      <c r="P377" s="447">
        <v>5170</v>
      </c>
      <c r="Q377" s="447">
        <v>7301</v>
      </c>
      <c r="R377" s="436">
        <v>5512</v>
      </c>
      <c r="S377" s="450">
        <v>7744</v>
      </c>
      <c r="T377" s="439">
        <v>5911</v>
      </c>
      <c r="U377" s="436">
        <v>8277</v>
      </c>
      <c r="V377" s="439">
        <v>6377</v>
      </c>
      <c r="W377" s="436">
        <v>8921</v>
      </c>
      <c r="X377" s="438">
        <v>6924</v>
      </c>
      <c r="Y377" s="438">
        <v>9694</v>
      </c>
      <c r="Z377" s="436">
        <v>7364</v>
      </c>
      <c r="AA377" s="436">
        <v>10294</v>
      </c>
      <c r="AB377" s="439">
        <v>7313</v>
      </c>
      <c r="AC377" s="436">
        <v>10434</v>
      </c>
      <c r="AD377" s="440">
        <v>8123</v>
      </c>
      <c r="AE377" s="454">
        <v>11444</v>
      </c>
      <c r="AF377" s="460">
        <v>8451</v>
      </c>
      <c r="AG377" s="461">
        <v>11871</v>
      </c>
      <c r="AH377" s="442">
        <f t="shared" si="20"/>
        <v>328</v>
      </c>
      <c r="AI377" s="443">
        <f t="shared" si="21"/>
        <v>427</v>
      </c>
      <c r="AJ377" s="444">
        <f t="shared" si="22"/>
        <v>4.0379170257294099</v>
      </c>
      <c r="AK377" s="445">
        <f t="shared" si="23"/>
        <v>3.7312128626354419</v>
      </c>
      <c r="AL377" s="462" t="s">
        <v>43</v>
      </c>
      <c r="AN377" s="392">
        <v>620</v>
      </c>
      <c r="AO377" s="398" t="s">
        <v>43</v>
      </c>
      <c r="AP377" s="394">
        <v>8123</v>
      </c>
      <c r="AQ377" s="394">
        <v>11444</v>
      </c>
      <c r="AR377" s="397"/>
    </row>
    <row r="378" spans="1:44" ht="15.75" hidden="1" customHeight="1" thickBot="1">
      <c r="A378" s="459" t="s">
        <v>1116</v>
      </c>
      <c r="B378" s="447"/>
      <c r="C378" s="448"/>
      <c r="D378" s="447"/>
      <c r="E378" s="449"/>
      <c r="F378" s="447"/>
      <c r="G378" s="449"/>
      <c r="H378" s="447"/>
      <c r="I378" s="449"/>
      <c r="J378" s="447"/>
      <c r="K378" s="449"/>
      <c r="L378" s="447"/>
      <c r="M378" s="449"/>
      <c r="N378" s="447"/>
      <c r="O378" s="449"/>
      <c r="P378" s="447"/>
      <c r="Q378" s="447"/>
      <c r="R378" s="436"/>
      <c r="S378" s="450"/>
      <c r="T378" s="439"/>
      <c r="U378" s="436"/>
      <c r="V378" s="439"/>
      <c r="W378" s="436"/>
      <c r="X378" s="438"/>
      <c r="Y378" s="438"/>
      <c r="Z378" s="436"/>
      <c r="AA378" s="436"/>
      <c r="AB378" s="439"/>
      <c r="AC378" s="436"/>
      <c r="AD378" s="440"/>
      <c r="AE378" s="454"/>
      <c r="AF378" s="460">
        <v>88</v>
      </c>
      <c r="AG378" s="461">
        <v>114</v>
      </c>
      <c r="AH378" s="442">
        <f t="shared" si="20"/>
        <v>88</v>
      </c>
      <c r="AI378" s="443">
        <f t="shared" si="21"/>
        <v>114</v>
      </c>
      <c r="AJ378" s="444">
        <f t="shared" si="22"/>
        <v>100</v>
      </c>
      <c r="AK378" s="445">
        <f t="shared" si="23"/>
        <v>100</v>
      </c>
      <c r="AL378" s="462" t="s">
        <v>1115</v>
      </c>
      <c r="AN378" s="392"/>
      <c r="AO378" s="398"/>
      <c r="AP378" s="394"/>
      <c r="AQ378" s="394"/>
      <c r="AR378" s="397"/>
    </row>
    <row r="379" spans="1:44" ht="15.75" hidden="1" customHeight="1" thickBot="1">
      <c r="A379" s="459" t="s">
        <v>741</v>
      </c>
      <c r="B379" s="447">
        <v>36</v>
      </c>
      <c r="C379" s="448">
        <v>59</v>
      </c>
      <c r="D379" s="447">
        <v>41</v>
      </c>
      <c r="E379" s="449">
        <v>72</v>
      </c>
      <c r="F379" s="447">
        <v>43</v>
      </c>
      <c r="G379" s="449">
        <v>73</v>
      </c>
      <c r="H379" s="447">
        <v>46</v>
      </c>
      <c r="I379" s="449">
        <v>73</v>
      </c>
      <c r="J379" s="447">
        <v>49</v>
      </c>
      <c r="K379" s="449">
        <v>80</v>
      </c>
      <c r="L379" s="447">
        <v>49</v>
      </c>
      <c r="M379" s="449">
        <v>81</v>
      </c>
      <c r="N379" s="447">
        <v>50</v>
      </c>
      <c r="O379" s="449">
        <v>81</v>
      </c>
      <c r="P379" s="447">
        <v>233</v>
      </c>
      <c r="Q379" s="447">
        <v>313</v>
      </c>
      <c r="R379" s="436">
        <v>237</v>
      </c>
      <c r="S379" s="450">
        <v>319</v>
      </c>
      <c r="T379" s="439">
        <v>231</v>
      </c>
      <c r="U379" s="436">
        <v>311</v>
      </c>
      <c r="V379" s="439">
        <v>212</v>
      </c>
      <c r="W379" s="436">
        <v>305</v>
      </c>
      <c r="X379" s="438">
        <v>232</v>
      </c>
      <c r="Y379" s="438">
        <v>334</v>
      </c>
      <c r="Z379" s="436">
        <v>253</v>
      </c>
      <c r="AA379" s="436">
        <v>357</v>
      </c>
      <c r="AB379" s="439">
        <v>249</v>
      </c>
      <c r="AC379" s="436">
        <v>368</v>
      </c>
      <c r="AD379" s="440">
        <v>262</v>
      </c>
      <c r="AE379" s="454">
        <v>399</v>
      </c>
      <c r="AF379" s="460">
        <v>200</v>
      </c>
      <c r="AG379" s="461">
        <v>312</v>
      </c>
      <c r="AH379" s="442">
        <f t="shared" si="20"/>
        <v>-62</v>
      </c>
      <c r="AI379" s="443">
        <f t="shared" si="21"/>
        <v>-87</v>
      </c>
      <c r="AJ379" s="444">
        <f t="shared" si="22"/>
        <v>-23.664122137404579</v>
      </c>
      <c r="AK379" s="445">
        <f t="shared" si="23"/>
        <v>-21.804511278195488</v>
      </c>
      <c r="AL379" s="462" t="s">
        <v>742</v>
      </c>
      <c r="AN379" s="392">
        <v>621</v>
      </c>
      <c r="AO379" s="398" t="s">
        <v>751</v>
      </c>
      <c r="AP379" s="394">
        <v>1428</v>
      </c>
      <c r="AQ379" s="394">
        <v>2043</v>
      </c>
      <c r="AR379" s="397"/>
    </row>
    <row r="380" spans="1:44" ht="15.75" hidden="1" customHeight="1" thickBot="1">
      <c r="A380" s="459" t="s">
        <v>743</v>
      </c>
      <c r="B380" s="447">
        <v>42</v>
      </c>
      <c r="C380" s="448">
        <v>67</v>
      </c>
      <c r="D380" s="447">
        <v>38</v>
      </c>
      <c r="E380" s="449">
        <v>54</v>
      </c>
      <c r="F380" s="447">
        <v>38</v>
      </c>
      <c r="G380" s="449">
        <v>54</v>
      </c>
      <c r="H380" s="447">
        <v>36</v>
      </c>
      <c r="I380" s="449">
        <v>53</v>
      </c>
      <c r="J380" s="447">
        <v>27</v>
      </c>
      <c r="K380" s="449">
        <v>43</v>
      </c>
      <c r="L380" s="447">
        <v>27</v>
      </c>
      <c r="M380" s="449">
        <v>43</v>
      </c>
      <c r="N380" s="447">
        <v>24</v>
      </c>
      <c r="O380" s="449">
        <v>35</v>
      </c>
      <c r="P380" s="447">
        <v>81</v>
      </c>
      <c r="Q380" s="447">
        <v>99</v>
      </c>
      <c r="R380" s="436">
        <v>92</v>
      </c>
      <c r="S380" s="450">
        <v>111</v>
      </c>
      <c r="T380" s="439">
        <v>97</v>
      </c>
      <c r="U380" s="436">
        <v>115</v>
      </c>
      <c r="V380" s="439">
        <v>95</v>
      </c>
      <c r="W380" s="436">
        <v>116</v>
      </c>
      <c r="X380" s="438">
        <v>102</v>
      </c>
      <c r="Y380" s="438">
        <v>123</v>
      </c>
      <c r="Z380" s="436">
        <v>101</v>
      </c>
      <c r="AA380" s="436">
        <v>126</v>
      </c>
      <c r="AB380" s="439">
        <v>94</v>
      </c>
      <c r="AC380" s="436">
        <v>121</v>
      </c>
      <c r="AD380" s="440">
        <v>110</v>
      </c>
      <c r="AE380" s="454">
        <v>135</v>
      </c>
      <c r="AF380" s="460">
        <v>128</v>
      </c>
      <c r="AG380" s="461">
        <v>160</v>
      </c>
      <c r="AH380" s="442">
        <f t="shared" si="20"/>
        <v>18</v>
      </c>
      <c r="AI380" s="443">
        <f t="shared" si="21"/>
        <v>25</v>
      </c>
      <c r="AJ380" s="444">
        <f t="shared" si="22"/>
        <v>16.363636363636363</v>
      </c>
      <c r="AK380" s="445">
        <f t="shared" si="23"/>
        <v>18.518518518518519</v>
      </c>
      <c r="AL380" s="462" t="s">
        <v>744</v>
      </c>
      <c r="AN380" s="392" t="s">
        <v>752</v>
      </c>
      <c r="AO380" s="398" t="s">
        <v>753</v>
      </c>
      <c r="AP380" s="394">
        <v>176</v>
      </c>
      <c r="AQ380" s="394">
        <v>241</v>
      </c>
      <c r="AR380" s="397"/>
    </row>
    <row r="381" spans="1:44" ht="15.75" hidden="1" customHeight="1" thickBot="1">
      <c r="A381" s="459" t="s">
        <v>745</v>
      </c>
      <c r="B381" s="447">
        <v>39</v>
      </c>
      <c r="C381" s="448">
        <v>56</v>
      </c>
      <c r="D381" s="447">
        <v>34</v>
      </c>
      <c r="E381" s="449">
        <v>50</v>
      </c>
      <c r="F381" s="447">
        <v>31</v>
      </c>
      <c r="G381" s="449">
        <v>46</v>
      </c>
      <c r="H381" s="447">
        <v>27</v>
      </c>
      <c r="I381" s="449">
        <v>38</v>
      </c>
      <c r="J381" s="447">
        <v>34</v>
      </c>
      <c r="K381" s="449">
        <v>45</v>
      </c>
      <c r="L381" s="447">
        <v>32</v>
      </c>
      <c r="M381" s="449">
        <v>43</v>
      </c>
      <c r="N381" s="447">
        <v>38</v>
      </c>
      <c r="O381" s="449">
        <v>53</v>
      </c>
      <c r="P381" s="447">
        <v>34</v>
      </c>
      <c r="Q381" s="447">
        <v>67</v>
      </c>
      <c r="R381" s="436">
        <v>38</v>
      </c>
      <c r="S381" s="450">
        <v>71</v>
      </c>
      <c r="T381" s="439">
        <v>40</v>
      </c>
      <c r="U381" s="436">
        <v>73</v>
      </c>
      <c r="V381" s="439">
        <v>41</v>
      </c>
      <c r="W381" s="436">
        <v>77</v>
      </c>
      <c r="X381" s="438">
        <v>42</v>
      </c>
      <c r="Y381" s="438">
        <v>85</v>
      </c>
      <c r="Z381" s="436">
        <v>32</v>
      </c>
      <c r="AA381" s="436">
        <v>69</v>
      </c>
      <c r="AB381" s="439">
        <v>30</v>
      </c>
      <c r="AC381" s="436">
        <v>68</v>
      </c>
      <c r="AD381" s="440">
        <v>37</v>
      </c>
      <c r="AE381" s="454">
        <v>76</v>
      </c>
      <c r="AF381" s="460">
        <v>39</v>
      </c>
      <c r="AG381" s="461">
        <v>78</v>
      </c>
      <c r="AH381" s="442">
        <f t="shared" si="20"/>
        <v>2</v>
      </c>
      <c r="AI381" s="443">
        <f t="shared" si="21"/>
        <v>2</v>
      </c>
      <c r="AJ381" s="444">
        <f t="shared" si="22"/>
        <v>5.4054054054054053</v>
      </c>
      <c r="AK381" s="445">
        <f t="shared" si="23"/>
        <v>2.6315789473684212</v>
      </c>
      <c r="AL381" s="462" t="s">
        <v>746</v>
      </c>
      <c r="AN381" s="392" t="s">
        <v>754</v>
      </c>
      <c r="AO381" s="398" t="s">
        <v>755</v>
      </c>
      <c r="AP381" s="394">
        <v>123</v>
      </c>
      <c r="AQ381" s="394">
        <v>176</v>
      </c>
      <c r="AR381" s="397"/>
    </row>
    <row r="382" spans="1:44" ht="15.75" hidden="1" customHeight="1" thickBot="1">
      <c r="A382" s="459" t="s">
        <v>747</v>
      </c>
      <c r="B382" s="447">
        <v>78</v>
      </c>
      <c r="C382" s="448">
        <v>116</v>
      </c>
      <c r="D382" s="447">
        <v>58</v>
      </c>
      <c r="E382" s="449">
        <v>93</v>
      </c>
      <c r="F382" s="447">
        <v>67</v>
      </c>
      <c r="G382" s="449">
        <v>110</v>
      </c>
      <c r="H382" s="447">
        <v>63</v>
      </c>
      <c r="I382" s="449">
        <v>102</v>
      </c>
      <c r="J382" s="447">
        <v>54</v>
      </c>
      <c r="K382" s="449">
        <v>90</v>
      </c>
      <c r="L382" s="447">
        <v>62</v>
      </c>
      <c r="M382" s="449">
        <v>100</v>
      </c>
      <c r="N382" s="447">
        <v>82</v>
      </c>
      <c r="O382" s="449">
        <v>123</v>
      </c>
      <c r="P382" s="447">
        <v>135</v>
      </c>
      <c r="Q382" s="447">
        <v>201</v>
      </c>
      <c r="R382" s="436">
        <v>138</v>
      </c>
      <c r="S382" s="450">
        <v>208</v>
      </c>
      <c r="T382" s="439">
        <v>131</v>
      </c>
      <c r="U382" s="436">
        <v>207</v>
      </c>
      <c r="V382" s="439">
        <v>129</v>
      </c>
      <c r="W382" s="436">
        <v>201</v>
      </c>
      <c r="X382" s="438">
        <v>131</v>
      </c>
      <c r="Y382" s="438">
        <v>202</v>
      </c>
      <c r="Z382" s="436">
        <v>127</v>
      </c>
      <c r="AA382" s="436">
        <v>198</v>
      </c>
      <c r="AB382" s="439">
        <v>114</v>
      </c>
      <c r="AC382" s="436">
        <v>191</v>
      </c>
      <c r="AD382" s="440">
        <v>123</v>
      </c>
      <c r="AE382" s="454">
        <v>196</v>
      </c>
      <c r="AF382" s="460">
        <v>147</v>
      </c>
      <c r="AG382" s="461">
        <v>222</v>
      </c>
      <c r="AH382" s="442">
        <f t="shared" si="20"/>
        <v>24</v>
      </c>
      <c r="AI382" s="443">
        <f t="shared" si="21"/>
        <v>26</v>
      </c>
      <c r="AJ382" s="444">
        <f t="shared" si="22"/>
        <v>19.512195121951219</v>
      </c>
      <c r="AK382" s="445">
        <f t="shared" si="23"/>
        <v>13.26530612244898</v>
      </c>
      <c r="AL382" s="462" t="s">
        <v>748</v>
      </c>
      <c r="AN382" s="392" t="s">
        <v>756</v>
      </c>
      <c r="AO382" s="398" t="s">
        <v>757</v>
      </c>
      <c r="AP382" s="394">
        <v>359</v>
      </c>
      <c r="AQ382" s="394">
        <v>520</v>
      </c>
      <c r="AR382" s="397"/>
    </row>
    <row r="383" spans="1:44" ht="15.75" hidden="1" customHeight="1" thickBot="1">
      <c r="A383" s="459" t="s">
        <v>749</v>
      </c>
      <c r="B383" s="447">
        <v>3649</v>
      </c>
      <c r="C383" s="448">
        <v>5219</v>
      </c>
      <c r="D383" s="447">
        <v>3585</v>
      </c>
      <c r="E383" s="449">
        <v>5228</v>
      </c>
      <c r="F383" s="447">
        <v>3595</v>
      </c>
      <c r="G383" s="449">
        <v>5290</v>
      </c>
      <c r="H383" s="447">
        <v>3683</v>
      </c>
      <c r="I383" s="449">
        <v>5374</v>
      </c>
      <c r="J383" s="447">
        <v>3942</v>
      </c>
      <c r="K383" s="449">
        <v>5693</v>
      </c>
      <c r="L383" s="447">
        <v>4132</v>
      </c>
      <c r="M383" s="449">
        <v>5969</v>
      </c>
      <c r="N383" s="447">
        <v>4314</v>
      </c>
      <c r="O383" s="449">
        <v>6200</v>
      </c>
      <c r="P383" s="447">
        <v>77</v>
      </c>
      <c r="Q383" s="447">
        <v>91</v>
      </c>
      <c r="R383" s="436">
        <v>68</v>
      </c>
      <c r="S383" s="450">
        <v>81</v>
      </c>
      <c r="T383" s="439">
        <v>94</v>
      </c>
      <c r="U383" s="436">
        <v>111</v>
      </c>
      <c r="V383" s="439">
        <v>112</v>
      </c>
      <c r="W383" s="436">
        <v>149</v>
      </c>
      <c r="X383" s="438">
        <v>129</v>
      </c>
      <c r="Y383" s="438">
        <v>217</v>
      </c>
      <c r="Z383" s="436">
        <v>143</v>
      </c>
      <c r="AA383" s="436">
        <v>239</v>
      </c>
      <c r="AB383" s="439">
        <v>133</v>
      </c>
      <c r="AC383" s="436">
        <v>191</v>
      </c>
      <c r="AD383" s="440">
        <v>150</v>
      </c>
      <c r="AE383" s="454">
        <v>225</v>
      </c>
      <c r="AF383" s="460">
        <v>122</v>
      </c>
      <c r="AG383" s="461">
        <v>173</v>
      </c>
      <c r="AH383" s="442">
        <f t="shared" si="20"/>
        <v>-28</v>
      </c>
      <c r="AI383" s="443">
        <f t="shared" si="21"/>
        <v>-52</v>
      </c>
      <c r="AJ383" s="444">
        <f t="shared" si="22"/>
        <v>-18.666666666666668</v>
      </c>
      <c r="AK383" s="445">
        <f t="shared" si="23"/>
        <v>-23.111111111111111</v>
      </c>
      <c r="AL383" s="462" t="s">
        <v>750</v>
      </c>
      <c r="AN383" s="392" t="s">
        <v>758</v>
      </c>
      <c r="AO383" s="398" t="s">
        <v>759</v>
      </c>
      <c r="AP383" s="394">
        <v>82</v>
      </c>
      <c r="AQ383" s="394">
        <v>136</v>
      </c>
      <c r="AR383" s="397"/>
    </row>
    <row r="384" spans="1:44" ht="15.75" customHeight="1" thickBot="1">
      <c r="A384" s="459">
        <v>621</v>
      </c>
      <c r="B384" s="447">
        <v>83</v>
      </c>
      <c r="C384" s="448">
        <v>131</v>
      </c>
      <c r="D384" s="447">
        <v>96</v>
      </c>
      <c r="E384" s="449">
        <v>147</v>
      </c>
      <c r="F384" s="447">
        <v>124</v>
      </c>
      <c r="G384" s="449">
        <v>176</v>
      </c>
      <c r="H384" s="447">
        <v>150</v>
      </c>
      <c r="I384" s="449">
        <v>205</v>
      </c>
      <c r="J384" s="447">
        <v>182</v>
      </c>
      <c r="K384" s="449">
        <v>238</v>
      </c>
      <c r="L384" s="447">
        <v>199</v>
      </c>
      <c r="M384" s="449">
        <v>261</v>
      </c>
      <c r="N384" s="447">
        <v>193</v>
      </c>
      <c r="O384" s="449">
        <v>259</v>
      </c>
      <c r="P384" s="447">
        <v>768</v>
      </c>
      <c r="Q384" s="447">
        <v>1196</v>
      </c>
      <c r="R384" s="436">
        <v>869</v>
      </c>
      <c r="S384" s="450">
        <v>1331</v>
      </c>
      <c r="T384" s="439">
        <v>988</v>
      </c>
      <c r="U384" s="436">
        <v>1467</v>
      </c>
      <c r="V384" s="439">
        <v>1086</v>
      </c>
      <c r="W384" s="436">
        <v>1585</v>
      </c>
      <c r="X384" s="438">
        <v>1238</v>
      </c>
      <c r="Y384" s="438">
        <v>1774</v>
      </c>
      <c r="Z384" s="436">
        <v>1318</v>
      </c>
      <c r="AA384" s="436">
        <v>1868</v>
      </c>
      <c r="AB384" s="439">
        <v>1313</v>
      </c>
      <c r="AC384" s="436">
        <v>1880</v>
      </c>
      <c r="AD384" s="440">
        <v>1428</v>
      </c>
      <c r="AE384" s="454">
        <v>2043</v>
      </c>
      <c r="AF384" s="460">
        <v>1510</v>
      </c>
      <c r="AG384" s="461">
        <v>2166</v>
      </c>
      <c r="AH384" s="442">
        <f t="shared" si="20"/>
        <v>82</v>
      </c>
      <c r="AI384" s="443">
        <f t="shared" si="21"/>
        <v>123</v>
      </c>
      <c r="AJ384" s="444">
        <f t="shared" si="22"/>
        <v>5.742296918767507</v>
      </c>
      <c r="AK384" s="445">
        <f t="shared" si="23"/>
        <v>6.0205580029368573</v>
      </c>
      <c r="AL384" s="462" t="s">
        <v>751</v>
      </c>
      <c r="AN384" s="392" t="s">
        <v>760</v>
      </c>
      <c r="AO384" s="398" t="s">
        <v>761</v>
      </c>
      <c r="AP384" s="394">
        <v>176</v>
      </c>
      <c r="AQ384" s="394">
        <v>254</v>
      </c>
      <c r="AR384" s="397"/>
    </row>
    <row r="385" spans="1:44" ht="15.75" hidden="1" customHeight="1" thickBot="1">
      <c r="A385" s="459" t="s">
        <v>752</v>
      </c>
      <c r="B385" s="447">
        <v>54</v>
      </c>
      <c r="C385" s="448">
        <v>76</v>
      </c>
      <c r="D385" s="447">
        <v>59</v>
      </c>
      <c r="E385" s="449">
        <v>82</v>
      </c>
      <c r="F385" s="447">
        <v>52</v>
      </c>
      <c r="G385" s="449">
        <v>76</v>
      </c>
      <c r="H385" s="447">
        <v>63</v>
      </c>
      <c r="I385" s="449">
        <v>80</v>
      </c>
      <c r="J385" s="447">
        <v>91</v>
      </c>
      <c r="K385" s="449">
        <v>108</v>
      </c>
      <c r="L385" s="447">
        <v>91</v>
      </c>
      <c r="M385" s="449">
        <v>118</v>
      </c>
      <c r="N385" s="447">
        <v>78</v>
      </c>
      <c r="O385" s="449">
        <v>107</v>
      </c>
      <c r="P385" s="447">
        <v>128</v>
      </c>
      <c r="Q385" s="447">
        <v>199</v>
      </c>
      <c r="R385" s="436">
        <v>144</v>
      </c>
      <c r="S385" s="450">
        <v>226</v>
      </c>
      <c r="T385" s="439">
        <v>200</v>
      </c>
      <c r="U385" s="436">
        <v>278</v>
      </c>
      <c r="V385" s="439">
        <v>210</v>
      </c>
      <c r="W385" s="436">
        <v>290</v>
      </c>
      <c r="X385" s="438">
        <v>226</v>
      </c>
      <c r="Y385" s="438">
        <v>313</v>
      </c>
      <c r="Z385" s="436">
        <v>252</v>
      </c>
      <c r="AA385" s="436">
        <v>341</v>
      </c>
      <c r="AB385" s="439">
        <v>165</v>
      </c>
      <c r="AC385" s="436">
        <v>232</v>
      </c>
      <c r="AD385" s="440">
        <v>176</v>
      </c>
      <c r="AE385" s="454">
        <v>241</v>
      </c>
      <c r="AF385" s="460">
        <v>189</v>
      </c>
      <c r="AG385" s="461">
        <v>254</v>
      </c>
      <c r="AH385" s="442">
        <f t="shared" si="20"/>
        <v>13</v>
      </c>
      <c r="AI385" s="443">
        <f t="shared" si="21"/>
        <v>13</v>
      </c>
      <c r="AJ385" s="444">
        <f t="shared" si="22"/>
        <v>7.3863636363636367</v>
      </c>
      <c r="AK385" s="445">
        <f t="shared" si="23"/>
        <v>5.394190871369295</v>
      </c>
      <c r="AL385" s="462" t="s">
        <v>753</v>
      </c>
      <c r="AN385" s="392" t="s">
        <v>762</v>
      </c>
      <c r="AO385" s="398" t="s">
        <v>763</v>
      </c>
      <c r="AP385" s="394">
        <v>236</v>
      </c>
      <c r="AQ385" s="394">
        <v>325</v>
      </c>
      <c r="AR385" s="397"/>
    </row>
    <row r="386" spans="1:44" ht="15.75" hidden="1" customHeight="1" thickBot="1">
      <c r="A386" s="459" t="s">
        <v>754</v>
      </c>
      <c r="B386" s="447">
        <v>16</v>
      </c>
      <c r="C386" s="448">
        <v>34</v>
      </c>
      <c r="D386" s="447">
        <v>17</v>
      </c>
      <c r="E386" s="449">
        <v>38</v>
      </c>
      <c r="F386" s="447">
        <v>12</v>
      </c>
      <c r="G386" s="449">
        <v>36</v>
      </c>
      <c r="H386" s="447">
        <v>10</v>
      </c>
      <c r="I386" s="449">
        <v>36</v>
      </c>
      <c r="J386" s="447">
        <v>19</v>
      </c>
      <c r="K386" s="449">
        <v>46</v>
      </c>
      <c r="L386" s="447">
        <v>25</v>
      </c>
      <c r="M386" s="449">
        <v>52</v>
      </c>
      <c r="N386" s="447">
        <v>34</v>
      </c>
      <c r="O386" s="449">
        <v>61</v>
      </c>
      <c r="P386" s="447">
        <v>63</v>
      </c>
      <c r="Q386" s="447">
        <v>106</v>
      </c>
      <c r="R386" s="436">
        <v>54</v>
      </c>
      <c r="S386" s="450">
        <v>95</v>
      </c>
      <c r="T386" s="439">
        <v>54</v>
      </c>
      <c r="U386" s="436">
        <v>94</v>
      </c>
      <c r="V386" s="439">
        <v>58</v>
      </c>
      <c r="W386" s="436">
        <v>101</v>
      </c>
      <c r="X386" s="438">
        <v>62</v>
      </c>
      <c r="Y386" s="438">
        <v>105</v>
      </c>
      <c r="Z386" s="436">
        <v>98</v>
      </c>
      <c r="AA386" s="436">
        <v>150</v>
      </c>
      <c r="AB386" s="439">
        <v>89</v>
      </c>
      <c r="AC386" s="436">
        <v>141</v>
      </c>
      <c r="AD386" s="440">
        <v>123</v>
      </c>
      <c r="AE386" s="454">
        <v>176</v>
      </c>
      <c r="AF386" s="460">
        <v>117</v>
      </c>
      <c r="AG386" s="461">
        <v>176</v>
      </c>
      <c r="AH386" s="442">
        <f t="shared" si="20"/>
        <v>-6</v>
      </c>
      <c r="AI386" s="443">
        <f t="shared" si="21"/>
        <v>0</v>
      </c>
      <c r="AJ386" s="444">
        <f t="shared" si="22"/>
        <v>-4.8780487804878048</v>
      </c>
      <c r="AK386" s="445">
        <f t="shared" si="23"/>
        <v>0</v>
      </c>
      <c r="AL386" s="462" t="s">
        <v>755</v>
      </c>
      <c r="AN386" s="392" t="s">
        <v>764</v>
      </c>
      <c r="AO386" s="398" t="s">
        <v>765</v>
      </c>
      <c r="AP386" s="394">
        <v>73</v>
      </c>
      <c r="AQ386" s="394">
        <v>89</v>
      </c>
      <c r="AR386" s="397"/>
    </row>
    <row r="387" spans="1:44" ht="15.75" hidden="1" customHeight="1" thickBot="1">
      <c r="A387" s="459" t="s">
        <v>756</v>
      </c>
      <c r="B387" s="447">
        <v>190</v>
      </c>
      <c r="C387" s="448">
        <v>265</v>
      </c>
      <c r="D387" s="447">
        <v>141</v>
      </c>
      <c r="E387" s="449">
        <v>213</v>
      </c>
      <c r="F387" s="447">
        <v>140</v>
      </c>
      <c r="G387" s="449">
        <v>214</v>
      </c>
      <c r="H387" s="447">
        <v>114</v>
      </c>
      <c r="I387" s="449">
        <v>184</v>
      </c>
      <c r="J387" s="447">
        <v>95</v>
      </c>
      <c r="K387" s="449">
        <v>160</v>
      </c>
      <c r="L387" s="447">
        <v>113</v>
      </c>
      <c r="M387" s="449">
        <v>177</v>
      </c>
      <c r="N387" s="447">
        <v>133</v>
      </c>
      <c r="O387" s="449">
        <v>200</v>
      </c>
      <c r="P387" s="447">
        <v>171</v>
      </c>
      <c r="Q387" s="447">
        <v>286</v>
      </c>
      <c r="R387" s="436">
        <v>188</v>
      </c>
      <c r="S387" s="450">
        <v>307</v>
      </c>
      <c r="T387" s="439">
        <v>207</v>
      </c>
      <c r="U387" s="436">
        <v>333</v>
      </c>
      <c r="V387" s="439">
        <v>231</v>
      </c>
      <c r="W387" s="436">
        <v>362</v>
      </c>
      <c r="X387" s="438">
        <v>297</v>
      </c>
      <c r="Y387" s="438">
        <v>439</v>
      </c>
      <c r="Z387" s="436">
        <v>340</v>
      </c>
      <c r="AA387" s="436">
        <v>484</v>
      </c>
      <c r="AB387" s="439">
        <v>343</v>
      </c>
      <c r="AC387" s="436">
        <v>491</v>
      </c>
      <c r="AD387" s="440">
        <v>359</v>
      </c>
      <c r="AE387" s="454">
        <v>520</v>
      </c>
      <c r="AF387" s="460">
        <v>384</v>
      </c>
      <c r="AG387" s="461">
        <v>552</v>
      </c>
      <c r="AH387" s="442">
        <f t="shared" si="20"/>
        <v>25</v>
      </c>
      <c r="AI387" s="443">
        <f t="shared" si="21"/>
        <v>32</v>
      </c>
      <c r="AJ387" s="444">
        <f t="shared" si="22"/>
        <v>6.9637883008356543</v>
      </c>
      <c r="AK387" s="445">
        <f t="shared" si="23"/>
        <v>6.1538461538461542</v>
      </c>
      <c r="AL387" s="462" t="s">
        <v>757</v>
      </c>
      <c r="AN387" s="392" t="s">
        <v>766</v>
      </c>
      <c r="AO387" s="398" t="s">
        <v>767</v>
      </c>
      <c r="AP387" s="394">
        <v>84</v>
      </c>
      <c r="AQ387" s="394">
        <v>112</v>
      </c>
      <c r="AR387" s="397"/>
    </row>
    <row r="388" spans="1:44" ht="15.75" hidden="1" customHeight="1" thickBot="1">
      <c r="A388" s="459" t="s">
        <v>758</v>
      </c>
      <c r="B388" s="447"/>
      <c r="C388" s="448"/>
      <c r="D388" s="447"/>
      <c r="E388" s="449"/>
      <c r="F388" s="447"/>
      <c r="G388" s="449"/>
      <c r="H388" s="447"/>
      <c r="I388" s="449"/>
      <c r="J388" s="447"/>
      <c r="K388" s="449"/>
      <c r="L388" s="447"/>
      <c r="M388" s="449"/>
      <c r="N388" s="447"/>
      <c r="O388" s="449"/>
      <c r="P388" s="447">
        <v>60</v>
      </c>
      <c r="Q388" s="447">
        <v>99</v>
      </c>
      <c r="R388" s="436">
        <v>72</v>
      </c>
      <c r="S388" s="450">
        <v>116</v>
      </c>
      <c r="T388" s="439">
        <v>72</v>
      </c>
      <c r="U388" s="436">
        <v>118</v>
      </c>
      <c r="V388" s="439">
        <v>83</v>
      </c>
      <c r="W388" s="436">
        <v>134</v>
      </c>
      <c r="X388" s="438">
        <v>85</v>
      </c>
      <c r="Y388" s="438">
        <v>133</v>
      </c>
      <c r="Z388" s="436">
        <v>74</v>
      </c>
      <c r="AA388" s="436">
        <v>128</v>
      </c>
      <c r="AB388" s="439">
        <v>72</v>
      </c>
      <c r="AC388" s="436">
        <v>119</v>
      </c>
      <c r="AD388" s="440">
        <v>82</v>
      </c>
      <c r="AE388" s="454">
        <v>136</v>
      </c>
      <c r="AF388" s="460">
        <v>91</v>
      </c>
      <c r="AG388" s="461">
        <v>148</v>
      </c>
      <c r="AH388" s="442">
        <f t="shared" si="20"/>
        <v>9</v>
      </c>
      <c r="AI388" s="443">
        <f t="shared" si="21"/>
        <v>12</v>
      </c>
      <c r="AJ388" s="444">
        <f t="shared" si="22"/>
        <v>10.975609756097562</v>
      </c>
      <c r="AK388" s="445">
        <f t="shared" si="23"/>
        <v>8.8235294117647065</v>
      </c>
      <c r="AL388" s="462" t="s">
        <v>759</v>
      </c>
      <c r="AN388" s="392" t="s">
        <v>1098</v>
      </c>
      <c r="AO388" s="398" t="s">
        <v>1099</v>
      </c>
      <c r="AP388" s="394">
        <v>119</v>
      </c>
      <c r="AQ388" s="394">
        <v>190</v>
      </c>
      <c r="AR388" s="397"/>
    </row>
    <row r="389" spans="1:44" ht="15.75" hidden="1" customHeight="1" thickBot="1">
      <c r="A389" s="459" t="s">
        <v>760</v>
      </c>
      <c r="B389" s="447">
        <v>508</v>
      </c>
      <c r="C389" s="448">
        <v>776</v>
      </c>
      <c r="D389" s="447">
        <v>513</v>
      </c>
      <c r="E389" s="449">
        <v>798</v>
      </c>
      <c r="F389" s="447">
        <v>542</v>
      </c>
      <c r="G389" s="449">
        <v>840</v>
      </c>
      <c r="H389" s="447">
        <v>527</v>
      </c>
      <c r="I389" s="449">
        <v>843</v>
      </c>
      <c r="J389" s="447">
        <v>559</v>
      </c>
      <c r="K389" s="449">
        <v>900</v>
      </c>
      <c r="L389" s="447">
        <v>635</v>
      </c>
      <c r="M389" s="449">
        <v>1011</v>
      </c>
      <c r="N389" s="447">
        <v>642</v>
      </c>
      <c r="O389" s="449">
        <v>1014</v>
      </c>
      <c r="P389" s="447">
        <v>138</v>
      </c>
      <c r="Q389" s="447">
        <v>208</v>
      </c>
      <c r="R389" s="436">
        <v>148</v>
      </c>
      <c r="S389" s="450">
        <v>221</v>
      </c>
      <c r="T389" s="439">
        <v>161</v>
      </c>
      <c r="U389" s="436">
        <v>233</v>
      </c>
      <c r="V389" s="439">
        <v>142</v>
      </c>
      <c r="W389" s="436">
        <v>215</v>
      </c>
      <c r="X389" s="438">
        <v>161</v>
      </c>
      <c r="Y389" s="438">
        <v>235</v>
      </c>
      <c r="Z389" s="436">
        <v>161</v>
      </c>
      <c r="AA389" s="436">
        <v>228</v>
      </c>
      <c r="AB389" s="439">
        <v>148</v>
      </c>
      <c r="AC389" s="436">
        <v>219</v>
      </c>
      <c r="AD389" s="440">
        <v>176</v>
      </c>
      <c r="AE389" s="454">
        <v>254</v>
      </c>
      <c r="AF389" s="460">
        <v>186</v>
      </c>
      <c r="AG389" s="461">
        <v>271</v>
      </c>
      <c r="AH389" s="442">
        <f t="shared" si="20"/>
        <v>10</v>
      </c>
      <c r="AI389" s="443">
        <f t="shared" si="21"/>
        <v>17</v>
      </c>
      <c r="AJ389" s="444">
        <f t="shared" si="22"/>
        <v>5.6818181818181817</v>
      </c>
      <c r="AK389" s="445">
        <f t="shared" si="23"/>
        <v>6.6929133858267713</v>
      </c>
      <c r="AL389" s="462" t="s">
        <v>761</v>
      </c>
      <c r="AN389" s="392">
        <v>622</v>
      </c>
      <c r="AO389" s="398" t="s">
        <v>768</v>
      </c>
      <c r="AP389" s="394">
        <v>2905</v>
      </c>
      <c r="AQ389" s="394">
        <v>4182</v>
      </c>
      <c r="AR389" s="397"/>
    </row>
    <row r="390" spans="1:44" ht="15.75" hidden="1" customHeight="1" thickBot="1">
      <c r="A390" s="459" t="s">
        <v>762</v>
      </c>
      <c r="B390" s="447">
        <v>107</v>
      </c>
      <c r="C390" s="448">
        <v>151</v>
      </c>
      <c r="D390" s="447">
        <v>104</v>
      </c>
      <c r="E390" s="449">
        <v>156</v>
      </c>
      <c r="F390" s="447">
        <v>100</v>
      </c>
      <c r="G390" s="449">
        <v>158</v>
      </c>
      <c r="H390" s="447">
        <v>88</v>
      </c>
      <c r="I390" s="449">
        <v>143</v>
      </c>
      <c r="J390" s="447">
        <v>85</v>
      </c>
      <c r="K390" s="449">
        <v>148</v>
      </c>
      <c r="L390" s="447">
        <v>111</v>
      </c>
      <c r="M390" s="449">
        <v>178</v>
      </c>
      <c r="N390" s="447">
        <v>104</v>
      </c>
      <c r="O390" s="449">
        <v>173</v>
      </c>
      <c r="P390" s="447">
        <v>208</v>
      </c>
      <c r="Q390" s="447">
        <v>298</v>
      </c>
      <c r="R390" s="436">
        <v>263</v>
      </c>
      <c r="S390" s="450">
        <v>366</v>
      </c>
      <c r="T390" s="439">
        <v>294</v>
      </c>
      <c r="U390" s="436">
        <v>411</v>
      </c>
      <c r="V390" s="439">
        <v>362</v>
      </c>
      <c r="W390" s="436">
        <v>483</v>
      </c>
      <c r="X390" s="438">
        <v>407</v>
      </c>
      <c r="Y390" s="438">
        <v>549</v>
      </c>
      <c r="Z390" s="436">
        <v>393</v>
      </c>
      <c r="AA390" s="436">
        <v>537</v>
      </c>
      <c r="AB390" s="439">
        <v>343</v>
      </c>
      <c r="AC390" s="436">
        <v>491</v>
      </c>
      <c r="AD390" s="440">
        <v>236</v>
      </c>
      <c r="AE390" s="454">
        <v>325</v>
      </c>
      <c r="AF390" s="460">
        <v>263</v>
      </c>
      <c r="AG390" s="461">
        <v>357</v>
      </c>
      <c r="AH390" s="442">
        <f t="shared" si="20"/>
        <v>27</v>
      </c>
      <c r="AI390" s="443">
        <f t="shared" si="21"/>
        <v>32</v>
      </c>
      <c r="AJ390" s="444">
        <f t="shared" si="22"/>
        <v>11.440677966101696</v>
      </c>
      <c r="AK390" s="445">
        <f t="shared" si="23"/>
        <v>9.8461538461538467</v>
      </c>
      <c r="AL390" s="462" t="s">
        <v>763</v>
      </c>
      <c r="AN390" s="392" t="s">
        <v>769</v>
      </c>
      <c r="AO390" s="398" t="s">
        <v>770</v>
      </c>
      <c r="AP390" s="394">
        <v>179</v>
      </c>
      <c r="AQ390" s="394">
        <v>253</v>
      </c>
      <c r="AR390" s="397"/>
    </row>
    <row r="391" spans="1:44" ht="15.75" hidden="1" customHeight="1" thickBot="1">
      <c r="A391" s="459" t="s">
        <v>764</v>
      </c>
      <c r="B391" s="447"/>
      <c r="C391" s="448"/>
      <c r="D391" s="447"/>
      <c r="E391" s="449"/>
      <c r="F391" s="447"/>
      <c r="G391" s="449"/>
      <c r="H391" s="447"/>
      <c r="I391" s="449"/>
      <c r="J391" s="447"/>
      <c r="K391" s="449"/>
      <c r="L391" s="447"/>
      <c r="M391" s="449"/>
      <c r="N391" s="447"/>
      <c r="O391" s="449"/>
      <c r="P391" s="447"/>
      <c r="Q391" s="447"/>
      <c r="R391" s="436"/>
      <c r="S391" s="450"/>
      <c r="T391" s="439"/>
      <c r="U391" s="436"/>
      <c r="V391" s="439"/>
      <c r="W391" s="436"/>
      <c r="X391" s="463"/>
      <c r="Y391" s="463"/>
      <c r="Z391" s="436"/>
      <c r="AA391" s="436"/>
      <c r="AB391" s="439">
        <v>72</v>
      </c>
      <c r="AC391" s="436">
        <v>84</v>
      </c>
      <c r="AD391" s="440">
        <v>73</v>
      </c>
      <c r="AE391" s="454">
        <v>89</v>
      </c>
      <c r="AF391" s="460">
        <v>78</v>
      </c>
      <c r="AG391" s="461">
        <v>97</v>
      </c>
      <c r="AH391" s="442">
        <f t="shared" ref="AH391:AH454" si="24">AF391-AD391</f>
        <v>5</v>
      </c>
      <c r="AI391" s="443">
        <f t="shared" ref="AI391:AI454" si="25">AG391-AE391</f>
        <v>8</v>
      </c>
      <c r="AJ391" s="444">
        <f t="shared" ref="AJ391:AJ454" si="26">IF(AD391=0,100,100*AH391/AD391)</f>
        <v>6.8493150684931505</v>
      </c>
      <c r="AK391" s="445">
        <f t="shared" si="23"/>
        <v>8.9887640449438209</v>
      </c>
      <c r="AL391" s="462" t="s">
        <v>765</v>
      </c>
      <c r="AN391" s="392" t="s">
        <v>771</v>
      </c>
      <c r="AO391" s="398" t="s">
        <v>772</v>
      </c>
      <c r="AP391" s="394">
        <v>180</v>
      </c>
      <c r="AQ391" s="394">
        <v>270</v>
      </c>
      <c r="AR391" s="397"/>
    </row>
    <row r="392" spans="1:44" ht="15.75" hidden="1" customHeight="1" thickBot="1">
      <c r="A392" s="459" t="s">
        <v>766</v>
      </c>
      <c r="B392" s="447"/>
      <c r="C392" s="448"/>
      <c r="D392" s="447"/>
      <c r="E392" s="449"/>
      <c r="F392" s="447"/>
      <c r="G392" s="449"/>
      <c r="H392" s="447"/>
      <c r="I392" s="449"/>
      <c r="J392" s="447"/>
      <c r="K392" s="449"/>
      <c r="L392" s="447"/>
      <c r="M392" s="449"/>
      <c r="N392" s="447"/>
      <c r="O392" s="449"/>
      <c r="P392" s="447"/>
      <c r="Q392" s="447"/>
      <c r="R392" s="436"/>
      <c r="S392" s="450"/>
      <c r="T392" s="439"/>
      <c r="U392" s="436"/>
      <c r="V392" s="439"/>
      <c r="W392" s="436"/>
      <c r="X392" s="463"/>
      <c r="Y392" s="463"/>
      <c r="Z392" s="436"/>
      <c r="AA392" s="436"/>
      <c r="AB392" s="439">
        <v>81</v>
      </c>
      <c r="AC392" s="436">
        <v>103</v>
      </c>
      <c r="AD392" s="440">
        <v>84</v>
      </c>
      <c r="AE392" s="454">
        <v>112</v>
      </c>
      <c r="AF392" s="460">
        <v>82</v>
      </c>
      <c r="AG392" s="461">
        <v>111</v>
      </c>
      <c r="AH392" s="442">
        <f t="shared" si="24"/>
        <v>-2</v>
      </c>
      <c r="AI392" s="443">
        <f t="shared" si="25"/>
        <v>-1</v>
      </c>
      <c r="AJ392" s="444">
        <f t="shared" si="26"/>
        <v>-2.3809523809523809</v>
      </c>
      <c r="AK392" s="445">
        <f t="shared" ref="AK392:AK455" si="27">IF(AE392=0,100,100*AI392/AE392)</f>
        <v>-0.8928571428571429</v>
      </c>
      <c r="AL392" s="462" t="s">
        <v>767</v>
      </c>
      <c r="AN392" s="392" t="s">
        <v>773</v>
      </c>
      <c r="AO392" s="398" t="s">
        <v>774</v>
      </c>
      <c r="AP392" s="394">
        <v>121</v>
      </c>
      <c r="AQ392" s="394">
        <v>184</v>
      </c>
      <c r="AR392" s="397"/>
    </row>
    <row r="393" spans="1:44" ht="15.75" hidden="1" customHeight="1" thickBot="1">
      <c r="A393" s="459" t="s">
        <v>1098</v>
      </c>
      <c r="B393" s="447"/>
      <c r="C393" s="448"/>
      <c r="D393" s="447"/>
      <c r="E393" s="449"/>
      <c r="F393" s="447"/>
      <c r="G393" s="449"/>
      <c r="H393" s="447"/>
      <c r="I393" s="449"/>
      <c r="J393" s="447"/>
      <c r="K393" s="449"/>
      <c r="L393" s="447"/>
      <c r="M393" s="449"/>
      <c r="N393" s="447"/>
      <c r="O393" s="449"/>
      <c r="P393" s="447"/>
      <c r="Q393" s="447"/>
      <c r="R393" s="436"/>
      <c r="S393" s="450"/>
      <c r="T393" s="439"/>
      <c r="U393" s="436"/>
      <c r="V393" s="439"/>
      <c r="W393" s="436"/>
      <c r="X393" s="463"/>
      <c r="Y393" s="463"/>
      <c r="Z393" s="436"/>
      <c r="AA393" s="436"/>
      <c r="AB393" s="439"/>
      <c r="AC393" s="436"/>
      <c r="AD393" s="440">
        <v>119</v>
      </c>
      <c r="AE393" s="454">
        <v>190</v>
      </c>
      <c r="AF393" s="460">
        <v>120</v>
      </c>
      <c r="AG393" s="461">
        <v>200</v>
      </c>
      <c r="AH393" s="442">
        <f t="shared" si="24"/>
        <v>1</v>
      </c>
      <c r="AI393" s="443">
        <f t="shared" si="25"/>
        <v>10</v>
      </c>
      <c r="AJ393" s="444">
        <f t="shared" si="26"/>
        <v>0.84033613445378152</v>
      </c>
      <c r="AK393" s="445">
        <f t="shared" si="27"/>
        <v>5.2631578947368425</v>
      </c>
      <c r="AL393" s="462" t="s">
        <v>1099</v>
      </c>
      <c r="AN393" s="392" t="s">
        <v>775</v>
      </c>
      <c r="AO393" s="398" t="s">
        <v>776</v>
      </c>
      <c r="AP393" s="394">
        <v>162</v>
      </c>
      <c r="AQ393" s="394">
        <v>212</v>
      </c>
      <c r="AR393" s="397"/>
    </row>
    <row r="394" spans="1:44" ht="15.75" customHeight="1" thickBot="1">
      <c r="A394" s="459">
        <v>622</v>
      </c>
      <c r="B394" s="447">
        <v>34</v>
      </c>
      <c r="C394" s="448">
        <v>67</v>
      </c>
      <c r="D394" s="447">
        <v>45</v>
      </c>
      <c r="E394" s="449">
        <v>77</v>
      </c>
      <c r="F394" s="447">
        <v>45</v>
      </c>
      <c r="G394" s="449">
        <v>75</v>
      </c>
      <c r="H394" s="447">
        <v>44</v>
      </c>
      <c r="I394" s="449">
        <v>79</v>
      </c>
      <c r="J394" s="447">
        <v>53</v>
      </c>
      <c r="K394" s="449">
        <v>89</v>
      </c>
      <c r="L394" s="447">
        <v>45</v>
      </c>
      <c r="M394" s="449">
        <v>83</v>
      </c>
      <c r="N394" s="447">
        <v>43</v>
      </c>
      <c r="O394" s="449">
        <v>81</v>
      </c>
      <c r="P394" s="447">
        <v>1874</v>
      </c>
      <c r="Q394" s="447">
        <v>2656</v>
      </c>
      <c r="R394" s="436">
        <v>1998</v>
      </c>
      <c r="S394" s="450">
        <v>2840</v>
      </c>
      <c r="T394" s="439">
        <v>2186</v>
      </c>
      <c r="U394" s="436">
        <v>3086</v>
      </c>
      <c r="V394" s="439">
        <v>2403</v>
      </c>
      <c r="W394" s="436">
        <v>3364</v>
      </c>
      <c r="X394" s="438">
        <v>2520</v>
      </c>
      <c r="Y394" s="438">
        <v>3557</v>
      </c>
      <c r="Z394" s="436">
        <v>2685</v>
      </c>
      <c r="AA394" s="436">
        <v>3804</v>
      </c>
      <c r="AB394" s="439">
        <v>2699</v>
      </c>
      <c r="AC394" s="436">
        <v>3920</v>
      </c>
      <c r="AD394" s="440">
        <v>2905</v>
      </c>
      <c r="AE394" s="454">
        <v>4182</v>
      </c>
      <c r="AF394" s="460">
        <v>2993</v>
      </c>
      <c r="AG394" s="461">
        <v>4290</v>
      </c>
      <c r="AH394" s="442">
        <f t="shared" si="24"/>
        <v>88</v>
      </c>
      <c r="AI394" s="443">
        <f t="shared" si="25"/>
        <v>108</v>
      </c>
      <c r="AJ394" s="444">
        <f t="shared" si="26"/>
        <v>3.0292598967297764</v>
      </c>
      <c r="AK394" s="445">
        <f t="shared" si="27"/>
        <v>2.5824964131994261</v>
      </c>
      <c r="AL394" s="462" t="s">
        <v>768</v>
      </c>
      <c r="AN394" s="392" t="s">
        <v>777</v>
      </c>
      <c r="AO394" s="398" t="s">
        <v>778</v>
      </c>
      <c r="AP394" s="394">
        <v>224</v>
      </c>
      <c r="AQ394" s="394">
        <v>299</v>
      </c>
      <c r="AR394" s="397"/>
    </row>
    <row r="395" spans="1:44" ht="15.75" hidden="1" customHeight="1" thickBot="1">
      <c r="A395" s="459" t="s">
        <v>769</v>
      </c>
      <c r="B395" s="447">
        <v>115</v>
      </c>
      <c r="C395" s="448">
        <v>172</v>
      </c>
      <c r="D395" s="447">
        <v>115</v>
      </c>
      <c r="E395" s="449">
        <v>180</v>
      </c>
      <c r="F395" s="447">
        <v>132</v>
      </c>
      <c r="G395" s="449">
        <v>201</v>
      </c>
      <c r="H395" s="447">
        <v>121</v>
      </c>
      <c r="I395" s="449">
        <v>199</v>
      </c>
      <c r="J395" s="447">
        <v>123</v>
      </c>
      <c r="K395" s="449">
        <v>201</v>
      </c>
      <c r="L395" s="447">
        <v>139</v>
      </c>
      <c r="M395" s="449">
        <v>230</v>
      </c>
      <c r="N395" s="447">
        <v>120</v>
      </c>
      <c r="O395" s="449">
        <v>210</v>
      </c>
      <c r="P395" s="447">
        <v>210</v>
      </c>
      <c r="Q395" s="447">
        <v>317</v>
      </c>
      <c r="R395" s="436">
        <v>253</v>
      </c>
      <c r="S395" s="450">
        <v>369</v>
      </c>
      <c r="T395" s="439">
        <v>157</v>
      </c>
      <c r="U395" s="436">
        <v>215</v>
      </c>
      <c r="V395" s="439">
        <v>184</v>
      </c>
      <c r="W395" s="436">
        <v>241</v>
      </c>
      <c r="X395" s="438">
        <v>156</v>
      </c>
      <c r="Y395" s="438">
        <v>214</v>
      </c>
      <c r="Z395" s="436">
        <v>170</v>
      </c>
      <c r="AA395" s="436">
        <v>232</v>
      </c>
      <c r="AB395" s="439">
        <v>168</v>
      </c>
      <c r="AC395" s="436">
        <v>239</v>
      </c>
      <c r="AD395" s="440">
        <v>179</v>
      </c>
      <c r="AE395" s="454">
        <v>253</v>
      </c>
      <c r="AF395" s="460">
        <v>198</v>
      </c>
      <c r="AG395" s="461">
        <v>266</v>
      </c>
      <c r="AH395" s="442">
        <f t="shared" si="24"/>
        <v>19</v>
      </c>
      <c r="AI395" s="443">
        <f t="shared" si="25"/>
        <v>13</v>
      </c>
      <c r="AJ395" s="444">
        <f t="shared" si="26"/>
        <v>10.614525139664805</v>
      </c>
      <c r="AK395" s="445">
        <f t="shared" si="27"/>
        <v>5.1383399209486162</v>
      </c>
      <c r="AL395" s="462" t="s">
        <v>770</v>
      </c>
      <c r="AN395" s="392" t="s">
        <v>779</v>
      </c>
      <c r="AO395" s="398" t="s">
        <v>780</v>
      </c>
      <c r="AP395" s="394">
        <v>167</v>
      </c>
      <c r="AQ395" s="394">
        <v>245</v>
      </c>
      <c r="AR395" s="397"/>
    </row>
    <row r="396" spans="1:44" ht="15.75" hidden="1" customHeight="1" thickBot="1">
      <c r="A396" s="459" t="s">
        <v>771</v>
      </c>
      <c r="B396" s="447">
        <v>33</v>
      </c>
      <c r="C396" s="448">
        <v>85</v>
      </c>
      <c r="D396" s="447">
        <v>38</v>
      </c>
      <c r="E396" s="449">
        <v>88</v>
      </c>
      <c r="F396" s="447">
        <v>46</v>
      </c>
      <c r="G396" s="449">
        <v>93</v>
      </c>
      <c r="H396" s="447">
        <v>36</v>
      </c>
      <c r="I396" s="449">
        <v>82</v>
      </c>
      <c r="J396" s="447">
        <v>47</v>
      </c>
      <c r="K396" s="449">
        <v>96</v>
      </c>
      <c r="L396" s="447">
        <v>64</v>
      </c>
      <c r="M396" s="449">
        <v>111</v>
      </c>
      <c r="N396" s="447">
        <v>50</v>
      </c>
      <c r="O396" s="449">
        <v>91</v>
      </c>
      <c r="P396" s="447">
        <v>134</v>
      </c>
      <c r="Q396" s="447">
        <v>182</v>
      </c>
      <c r="R396" s="436">
        <v>142</v>
      </c>
      <c r="S396" s="450">
        <v>191</v>
      </c>
      <c r="T396" s="439">
        <v>155</v>
      </c>
      <c r="U396" s="436">
        <v>212</v>
      </c>
      <c r="V396" s="439">
        <v>156</v>
      </c>
      <c r="W396" s="436">
        <v>220</v>
      </c>
      <c r="X396" s="438">
        <v>153</v>
      </c>
      <c r="Y396" s="438">
        <v>217</v>
      </c>
      <c r="Z396" s="436">
        <v>179</v>
      </c>
      <c r="AA396" s="436">
        <v>252</v>
      </c>
      <c r="AB396" s="439">
        <v>158</v>
      </c>
      <c r="AC396" s="436">
        <v>241</v>
      </c>
      <c r="AD396" s="440">
        <v>180</v>
      </c>
      <c r="AE396" s="454">
        <v>270</v>
      </c>
      <c r="AF396" s="460">
        <v>197</v>
      </c>
      <c r="AG396" s="461">
        <v>289</v>
      </c>
      <c r="AH396" s="442">
        <f t="shared" si="24"/>
        <v>17</v>
      </c>
      <c r="AI396" s="443">
        <f t="shared" si="25"/>
        <v>19</v>
      </c>
      <c r="AJ396" s="444">
        <f t="shared" si="26"/>
        <v>9.4444444444444446</v>
      </c>
      <c r="AK396" s="445">
        <f t="shared" si="27"/>
        <v>7.0370370370370372</v>
      </c>
      <c r="AL396" s="462" t="s">
        <v>772</v>
      </c>
      <c r="AN396" s="392" t="s">
        <v>781</v>
      </c>
      <c r="AO396" s="398" t="s">
        <v>782</v>
      </c>
      <c r="AP396" s="394">
        <v>129</v>
      </c>
      <c r="AQ396" s="394">
        <v>198</v>
      </c>
      <c r="AR396" s="397"/>
    </row>
    <row r="397" spans="1:44" ht="15.75" hidden="1" customHeight="1" thickBot="1">
      <c r="A397" s="459" t="s">
        <v>773</v>
      </c>
      <c r="B397" s="447">
        <v>112</v>
      </c>
      <c r="C397" s="448">
        <v>158</v>
      </c>
      <c r="D397" s="447">
        <v>129</v>
      </c>
      <c r="E397" s="449">
        <v>176</v>
      </c>
      <c r="F397" s="447">
        <v>116</v>
      </c>
      <c r="G397" s="449">
        <v>170</v>
      </c>
      <c r="H397" s="447">
        <v>124</v>
      </c>
      <c r="I397" s="449">
        <v>178</v>
      </c>
      <c r="J397" s="447">
        <v>132</v>
      </c>
      <c r="K397" s="449">
        <v>191</v>
      </c>
      <c r="L397" s="447">
        <v>157</v>
      </c>
      <c r="M397" s="449">
        <v>225</v>
      </c>
      <c r="N397" s="447">
        <v>161</v>
      </c>
      <c r="O397" s="449">
        <v>226</v>
      </c>
      <c r="P397" s="447">
        <v>115</v>
      </c>
      <c r="Q397" s="447">
        <v>162</v>
      </c>
      <c r="R397" s="436">
        <v>116</v>
      </c>
      <c r="S397" s="450">
        <v>163</v>
      </c>
      <c r="T397" s="439">
        <v>115</v>
      </c>
      <c r="U397" s="436">
        <v>161</v>
      </c>
      <c r="V397" s="439">
        <v>122</v>
      </c>
      <c r="W397" s="436">
        <v>171</v>
      </c>
      <c r="X397" s="438">
        <v>124</v>
      </c>
      <c r="Y397" s="438">
        <v>174</v>
      </c>
      <c r="Z397" s="436">
        <v>110</v>
      </c>
      <c r="AA397" s="436">
        <v>173</v>
      </c>
      <c r="AB397" s="439">
        <v>120</v>
      </c>
      <c r="AC397" s="436">
        <v>183</v>
      </c>
      <c r="AD397" s="440">
        <v>121</v>
      </c>
      <c r="AE397" s="454">
        <v>184</v>
      </c>
      <c r="AF397" s="460">
        <v>117</v>
      </c>
      <c r="AG397" s="461">
        <v>178</v>
      </c>
      <c r="AH397" s="442">
        <f t="shared" si="24"/>
        <v>-4</v>
      </c>
      <c r="AI397" s="443">
        <f t="shared" si="25"/>
        <v>-6</v>
      </c>
      <c r="AJ397" s="444">
        <f t="shared" si="26"/>
        <v>-3.3057851239669422</v>
      </c>
      <c r="AK397" s="445">
        <f t="shared" si="27"/>
        <v>-3.2608695652173911</v>
      </c>
      <c r="AL397" s="462" t="s">
        <v>774</v>
      </c>
      <c r="AN397" s="392" t="s">
        <v>783</v>
      </c>
      <c r="AO397" s="398" t="s">
        <v>784</v>
      </c>
      <c r="AP397" s="394">
        <v>188</v>
      </c>
      <c r="AQ397" s="394">
        <v>262</v>
      </c>
      <c r="AR397" s="397"/>
    </row>
    <row r="398" spans="1:44" ht="15.75" hidden="1" customHeight="1" thickBot="1">
      <c r="A398" s="459" t="s">
        <v>775</v>
      </c>
      <c r="B398" s="447">
        <v>107</v>
      </c>
      <c r="C398" s="448">
        <v>143</v>
      </c>
      <c r="D398" s="447">
        <v>82</v>
      </c>
      <c r="E398" s="449">
        <v>121</v>
      </c>
      <c r="F398" s="447">
        <v>103</v>
      </c>
      <c r="G398" s="449">
        <v>143</v>
      </c>
      <c r="H398" s="447">
        <v>114</v>
      </c>
      <c r="I398" s="449">
        <v>162</v>
      </c>
      <c r="J398" s="447">
        <v>119</v>
      </c>
      <c r="K398" s="449">
        <v>175</v>
      </c>
      <c r="L398" s="447">
        <v>119</v>
      </c>
      <c r="M398" s="449">
        <v>184</v>
      </c>
      <c r="N398" s="447">
        <v>164</v>
      </c>
      <c r="O398" s="449">
        <v>233</v>
      </c>
      <c r="P398" s="447">
        <v>118</v>
      </c>
      <c r="Q398" s="447">
        <v>152</v>
      </c>
      <c r="R398" s="436">
        <v>119</v>
      </c>
      <c r="S398" s="450">
        <v>155</v>
      </c>
      <c r="T398" s="439">
        <v>129</v>
      </c>
      <c r="U398" s="436">
        <v>170</v>
      </c>
      <c r="V398" s="439">
        <v>137</v>
      </c>
      <c r="W398" s="436">
        <v>183</v>
      </c>
      <c r="X398" s="438">
        <v>140</v>
      </c>
      <c r="Y398" s="438">
        <v>183</v>
      </c>
      <c r="Z398" s="436">
        <v>136</v>
      </c>
      <c r="AA398" s="436">
        <v>181</v>
      </c>
      <c r="AB398" s="439">
        <v>142</v>
      </c>
      <c r="AC398" s="436">
        <v>192</v>
      </c>
      <c r="AD398" s="440">
        <v>162</v>
      </c>
      <c r="AE398" s="454">
        <v>212</v>
      </c>
      <c r="AF398" s="460">
        <v>169</v>
      </c>
      <c r="AG398" s="461">
        <v>224</v>
      </c>
      <c r="AH398" s="442">
        <f t="shared" si="24"/>
        <v>7</v>
      </c>
      <c r="AI398" s="443">
        <f t="shared" si="25"/>
        <v>12</v>
      </c>
      <c r="AJ398" s="444">
        <f t="shared" si="26"/>
        <v>4.3209876543209873</v>
      </c>
      <c r="AK398" s="445">
        <f t="shared" si="27"/>
        <v>5.6603773584905657</v>
      </c>
      <c r="AL398" s="462" t="s">
        <v>776</v>
      </c>
      <c r="AN398" s="392" t="s">
        <v>785</v>
      </c>
      <c r="AO398" s="398" t="s">
        <v>786</v>
      </c>
      <c r="AP398" s="394">
        <v>259</v>
      </c>
      <c r="AQ398" s="394">
        <v>367</v>
      </c>
      <c r="AR398" s="397"/>
    </row>
    <row r="399" spans="1:44" ht="15.75" hidden="1" customHeight="1" thickBot="1">
      <c r="A399" s="459" t="s">
        <v>777</v>
      </c>
      <c r="B399" s="447"/>
      <c r="C399" s="448"/>
      <c r="D399" s="447"/>
      <c r="E399" s="449"/>
      <c r="F399" s="447"/>
      <c r="G399" s="449"/>
      <c r="H399" s="447"/>
      <c r="I399" s="449"/>
      <c r="J399" s="447"/>
      <c r="K399" s="449"/>
      <c r="L399" s="447"/>
      <c r="M399" s="449"/>
      <c r="N399" s="447"/>
      <c r="O399" s="449"/>
      <c r="P399" s="447">
        <v>0</v>
      </c>
      <c r="Q399" s="447">
        <v>0</v>
      </c>
      <c r="R399" s="436">
        <v>0</v>
      </c>
      <c r="S399" s="450">
        <v>0</v>
      </c>
      <c r="T399" s="439">
        <v>178</v>
      </c>
      <c r="U399" s="436">
        <v>240</v>
      </c>
      <c r="V399" s="439">
        <v>198</v>
      </c>
      <c r="W399" s="436">
        <v>268</v>
      </c>
      <c r="X399" s="438">
        <v>209</v>
      </c>
      <c r="Y399" s="438">
        <v>283</v>
      </c>
      <c r="Z399" s="436">
        <v>198</v>
      </c>
      <c r="AA399" s="436">
        <v>279</v>
      </c>
      <c r="AB399" s="439">
        <v>207</v>
      </c>
      <c r="AC399" s="436">
        <v>289</v>
      </c>
      <c r="AD399" s="440">
        <v>224</v>
      </c>
      <c r="AE399" s="454">
        <v>299</v>
      </c>
      <c r="AF399" s="460">
        <v>217</v>
      </c>
      <c r="AG399" s="461">
        <v>295</v>
      </c>
      <c r="AH399" s="442">
        <f t="shared" si="24"/>
        <v>-7</v>
      </c>
      <c r="AI399" s="443">
        <f t="shared" si="25"/>
        <v>-4</v>
      </c>
      <c r="AJ399" s="444">
        <f t="shared" si="26"/>
        <v>-3.125</v>
      </c>
      <c r="AK399" s="445">
        <f t="shared" si="27"/>
        <v>-1.3377926421404682</v>
      </c>
      <c r="AL399" s="462" t="s">
        <v>778</v>
      </c>
      <c r="AN399" s="392" t="s">
        <v>787</v>
      </c>
      <c r="AO399" s="398" t="s">
        <v>788</v>
      </c>
      <c r="AP399" s="394">
        <v>247</v>
      </c>
      <c r="AQ399" s="394">
        <v>358</v>
      </c>
      <c r="AR399" s="397"/>
    </row>
    <row r="400" spans="1:44" ht="15.75" hidden="1" customHeight="1" thickBot="1">
      <c r="A400" s="459" t="s">
        <v>779</v>
      </c>
      <c r="B400" s="447">
        <v>1455</v>
      </c>
      <c r="C400" s="448">
        <v>2052</v>
      </c>
      <c r="D400" s="447">
        <v>1390</v>
      </c>
      <c r="E400" s="449">
        <v>2033</v>
      </c>
      <c r="F400" s="447">
        <v>1341</v>
      </c>
      <c r="G400" s="449">
        <v>1995</v>
      </c>
      <c r="H400" s="447">
        <v>1362</v>
      </c>
      <c r="I400" s="449">
        <v>1995</v>
      </c>
      <c r="J400" s="447">
        <v>1483</v>
      </c>
      <c r="K400" s="449">
        <v>2117</v>
      </c>
      <c r="L400" s="447">
        <v>1515</v>
      </c>
      <c r="M400" s="449">
        <v>2170</v>
      </c>
      <c r="N400" s="447">
        <v>1573</v>
      </c>
      <c r="O400" s="449">
        <v>2254</v>
      </c>
      <c r="P400" s="447">
        <v>83</v>
      </c>
      <c r="Q400" s="447">
        <v>127</v>
      </c>
      <c r="R400" s="436">
        <v>93</v>
      </c>
      <c r="S400" s="450">
        <v>135</v>
      </c>
      <c r="T400" s="439">
        <v>107</v>
      </c>
      <c r="U400" s="436">
        <v>157</v>
      </c>
      <c r="V400" s="439">
        <v>140</v>
      </c>
      <c r="W400" s="436">
        <v>196</v>
      </c>
      <c r="X400" s="438">
        <v>143</v>
      </c>
      <c r="Y400" s="438">
        <v>204</v>
      </c>
      <c r="Z400" s="436">
        <v>167</v>
      </c>
      <c r="AA400" s="436">
        <v>230</v>
      </c>
      <c r="AB400" s="439">
        <v>167</v>
      </c>
      <c r="AC400" s="436">
        <v>237</v>
      </c>
      <c r="AD400" s="440">
        <v>167</v>
      </c>
      <c r="AE400" s="454">
        <v>245</v>
      </c>
      <c r="AF400" s="460">
        <v>169</v>
      </c>
      <c r="AG400" s="461">
        <v>249</v>
      </c>
      <c r="AH400" s="442">
        <f t="shared" si="24"/>
        <v>2</v>
      </c>
      <c r="AI400" s="443">
        <f t="shared" si="25"/>
        <v>4</v>
      </c>
      <c r="AJ400" s="444">
        <f t="shared" si="26"/>
        <v>1.1976047904191616</v>
      </c>
      <c r="AK400" s="445">
        <f t="shared" si="27"/>
        <v>1.6326530612244898</v>
      </c>
      <c r="AL400" s="462" t="s">
        <v>780</v>
      </c>
      <c r="AN400" s="392" t="s">
        <v>789</v>
      </c>
      <c r="AO400" s="398" t="s">
        <v>790</v>
      </c>
      <c r="AP400" s="394">
        <v>61</v>
      </c>
      <c r="AQ400" s="394">
        <v>97</v>
      </c>
      <c r="AR400" s="397"/>
    </row>
    <row r="401" spans="1:44" ht="15.75" hidden="1" customHeight="1" thickBot="1">
      <c r="A401" s="459" t="s">
        <v>781</v>
      </c>
      <c r="B401" s="447">
        <v>211</v>
      </c>
      <c r="C401" s="448">
        <v>265</v>
      </c>
      <c r="D401" s="447">
        <v>210</v>
      </c>
      <c r="E401" s="449">
        <v>273</v>
      </c>
      <c r="F401" s="447">
        <v>185</v>
      </c>
      <c r="G401" s="449">
        <v>253</v>
      </c>
      <c r="H401" s="447">
        <v>180</v>
      </c>
      <c r="I401" s="449">
        <v>245</v>
      </c>
      <c r="J401" s="447">
        <v>185</v>
      </c>
      <c r="K401" s="449">
        <v>260</v>
      </c>
      <c r="L401" s="447">
        <v>175</v>
      </c>
      <c r="M401" s="449">
        <v>253</v>
      </c>
      <c r="N401" s="447">
        <v>169</v>
      </c>
      <c r="O401" s="449">
        <v>258</v>
      </c>
      <c r="P401" s="447">
        <v>98</v>
      </c>
      <c r="Q401" s="447">
        <v>154</v>
      </c>
      <c r="R401" s="436">
        <v>106</v>
      </c>
      <c r="S401" s="450">
        <v>163</v>
      </c>
      <c r="T401" s="439">
        <v>107</v>
      </c>
      <c r="U401" s="436">
        <v>166</v>
      </c>
      <c r="V401" s="439">
        <v>132</v>
      </c>
      <c r="W401" s="436">
        <v>189</v>
      </c>
      <c r="X401" s="438">
        <v>127</v>
      </c>
      <c r="Y401" s="438">
        <v>190</v>
      </c>
      <c r="Z401" s="436">
        <v>127</v>
      </c>
      <c r="AA401" s="436">
        <v>191</v>
      </c>
      <c r="AB401" s="439">
        <v>123</v>
      </c>
      <c r="AC401" s="436">
        <v>192</v>
      </c>
      <c r="AD401" s="440">
        <v>129</v>
      </c>
      <c r="AE401" s="454">
        <v>198</v>
      </c>
      <c r="AF401" s="460">
        <v>121</v>
      </c>
      <c r="AG401" s="461">
        <v>190</v>
      </c>
      <c r="AH401" s="442">
        <f t="shared" si="24"/>
        <v>-8</v>
      </c>
      <c r="AI401" s="443">
        <f t="shared" si="25"/>
        <v>-8</v>
      </c>
      <c r="AJ401" s="444">
        <f t="shared" si="26"/>
        <v>-6.2015503875968996</v>
      </c>
      <c r="AK401" s="445">
        <f t="shared" si="27"/>
        <v>-4.0404040404040407</v>
      </c>
      <c r="AL401" s="462" t="s">
        <v>782</v>
      </c>
      <c r="AN401" s="392" t="s">
        <v>791</v>
      </c>
      <c r="AO401" s="398" t="s">
        <v>792</v>
      </c>
      <c r="AP401" s="394">
        <v>247</v>
      </c>
      <c r="AQ401" s="394">
        <v>365</v>
      </c>
      <c r="AR401" s="397"/>
    </row>
    <row r="402" spans="1:44" ht="15.75" hidden="1" customHeight="1" thickBot="1">
      <c r="A402" s="459" t="s">
        <v>783</v>
      </c>
      <c r="B402" s="447">
        <v>112</v>
      </c>
      <c r="C402" s="448">
        <v>157</v>
      </c>
      <c r="D402" s="447">
        <v>94</v>
      </c>
      <c r="E402" s="449">
        <v>136</v>
      </c>
      <c r="F402" s="447">
        <v>67</v>
      </c>
      <c r="G402" s="449">
        <v>102</v>
      </c>
      <c r="H402" s="447">
        <v>57</v>
      </c>
      <c r="I402" s="449">
        <v>94</v>
      </c>
      <c r="J402" s="447">
        <v>68</v>
      </c>
      <c r="K402" s="449">
        <v>106</v>
      </c>
      <c r="L402" s="447">
        <v>74</v>
      </c>
      <c r="M402" s="449">
        <v>114</v>
      </c>
      <c r="N402" s="447">
        <v>81</v>
      </c>
      <c r="O402" s="449">
        <v>119</v>
      </c>
      <c r="P402" s="447">
        <v>121</v>
      </c>
      <c r="Q402" s="447">
        <v>171</v>
      </c>
      <c r="R402" s="436">
        <v>113</v>
      </c>
      <c r="S402" s="450">
        <v>169</v>
      </c>
      <c r="T402" s="439">
        <v>111</v>
      </c>
      <c r="U402" s="436">
        <v>171</v>
      </c>
      <c r="V402" s="439">
        <v>136</v>
      </c>
      <c r="W402" s="436">
        <v>201</v>
      </c>
      <c r="X402" s="438">
        <v>170</v>
      </c>
      <c r="Y402" s="438">
        <v>234</v>
      </c>
      <c r="Z402" s="436">
        <v>173</v>
      </c>
      <c r="AA402" s="436">
        <v>236</v>
      </c>
      <c r="AB402" s="439">
        <v>178</v>
      </c>
      <c r="AC402" s="436">
        <v>246</v>
      </c>
      <c r="AD402" s="440">
        <v>188</v>
      </c>
      <c r="AE402" s="454">
        <v>262</v>
      </c>
      <c r="AF402" s="460">
        <v>195</v>
      </c>
      <c r="AG402" s="461">
        <v>265</v>
      </c>
      <c r="AH402" s="442">
        <f t="shared" si="24"/>
        <v>7</v>
      </c>
      <c r="AI402" s="443">
        <f t="shared" si="25"/>
        <v>3</v>
      </c>
      <c r="AJ402" s="444">
        <f t="shared" si="26"/>
        <v>3.7234042553191489</v>
      </c>
      <c r="AK402" s="445">
        <f t="shared" si="27"/>
        <v>1.1450381679389312</v>
      </c>
      <c r="AL402" s="462" t="s">
        <v>784</v>
      </c>
      <c r="AN402" s="392" t="s">
        <v>793</v>
      </c>
      <c r="AO402" s="398" t="s">
        <v>794</v>
      </c>
      <c r="AP402" s="394">
        <v>153</v>
      </c>
      <c r="AQ402" s="394">
        <v>211</v>
      </c>
      <c r="AR402" s="397"/>
    </row>
    <row r="403" spans="1:44" ht="15.75" hidden="1" customHeight="1" thickBot="1">
      <c r="A403" s="459" t="s">
        <v>785</v>
      </c>
      <c r="B403" s="447">
        <v>54</v>
      </c>
      <c r="C403" s="448">
        <v>83</v>
      </c>
      <c r="D403" s="447">
        <v>57</v>
      </c>
      <c r="E403" s="449">
        <v>91</v>
      </c>
      <c r="F403" s="447">
        <v>82</v>
      </c>
      <c r="G403" s="449">
        <v>122</v>
      </c>
      <c r="H403" s="447">
        <v>81</v>
      </c>
      <c r="I403" s="449">
        <v>121</v>
      </c>
      <c r="J403" s="447">
        <v>123</v>
      </c>
      <c r="K403" s="449">
        <v>166</v>
      </c>
      <c r="L403" s="447">
        <v>112</v>
      </c>
      <c r="M403" s="449">
        <v>151</v>
      </c>
      <c r="N403" s="447">
        <v>109</v>
      </c>
      <c r="O403" s="449">
        <v>152</v>
      </c>
      <c r="P403" s="447">
        <v>118</v>
      </c>
      <c r="Q403" s="447">
        <v>181</v>
      </c>
      <c r="R403" s="436">
        <v>118</v>
      </c>
      <c r="S403" s="450">
        <v>188</v>
      </c>
      <c r="T403" s="439">
        <v>132</v>
      </c>
      <c r="U403" s="436">
        <v>198</v>
      </c>
      <c r="V403" s="439">
        <v>150</v>
      </c>
      <c r="W403" s="436">
        <v>221</v>
      </c>
      <c r="X403" s="438">
        <v>186</v>
      </c>
      <c r="Y403" s="438">
        <v>263</v>
      </c>
      <c r="Z403" s="436">
        <v>244</v>
      </c>
      <c r="AA403" s="436">
        <v>327</v>
      </c>
      <c r="AB403" s="439">
        <v>235</v>
      </c>
      <c r="AC403" s="436">
        <v>334</v>
      </c>
      <c r="AD403" s="440">
        <v>259</v>
      </c>
      <c r="AE403" s="454">
        <v>367</v>
      </c>
      <c r="AF403" s="460">
        <v>232</v>
      </c>
      <c r="AG403" s="461">
        <v>347</v>
      </c>
      <c r="AH403" s="442">
        <f t="shared" si="24"/>
        <v>-27</v>
      </c>
      <c r="AI403" s="443">
        <f t="shared" si="25"/>
        <v>-20</v>
      </c>
      <c r="AJ403" s="444">
        <f t="shared" si="26"/>
        <v>-10.424710424710424</v>
      </c>
      <c r="AK403" s="445">
        <f t="shared" si="27"/>
        <v>-5.4495912806539506</v>
      </c>
      <c r="AL403" s="462" t="s">
        <v>786</v>
      </c>
      <c r="AN403" s="392" t="s">
        <v>795</v>
      </c>
      <c r="AO403" s="398" t="s">
        <v>796</v>
      </c>
      <c r="AP403" s="394">
        <v>194</v>
      </c>
      <c r="AQ403" s="394">
        <v>251</v>
      </c>
      <c r="AR403" s="397"/>
    </row>
    <row r="404" spans="1:44" ht="15.75" hidden="1" customHeight="1" thickBot="1">
      <c r="A404" s="459" t="s">
        <v>787</v>
      </c>
      <c r="B404" s="447">
        <v>64</v>
      </c>
      <c r="C404" s="448">
        <v>86</v>
      </c>
      <c r="D404" s="447">
        <v>62</v>
      </c>
      <c r="E404" s="449">
        <v>86</v>
      </c>
      <c r="F404" s="447">
        <v>68</v>
      </c>
      <c r="G404" s="449">
        <v>92</v>
      </c>
      <c r="H404" s="447">
        <v>61</v>
      </c>
      <c r="I404" s="449">
        <v>84</v>
      </c>
      <c r="J404" s="447">
        <v>69</v>
      </c>
      <c r="K404" s="449">
        <v>97</v>
      </c>
      <c r="L404" s="447">
        <v>83</v>
      </c>
      <c r="M404" s="449">
        <v>112</v>
      </c>
      <c r="N404" s="447">
        <v>109</v>
      </c>
      <c r="O404" s="449">
        <v>141</v>
      </c>
      <c r="P404" s="447">
        <v>168</v>
      </c>
      <c r="Q404" s="447">
        <v>227</v>
      </c>
      <c r="R404" s="436">
        <v>187</v>
      </c>
      <c r="S404" s="450">
        <v>254</v>
      </c>
      <c r="T404" s="439">
        <v>210</v>
      </c>
      <c r="U404" s="436">
        <v>281</v>
      </c>
      <c r="V404" s="439">
        <v>220</v>
      </c>
      <c r="W404" s="436">
        <v>294</v>
      </c>
      <c r="X404" s="438">
        <v>214</v>
      </c>
      <c r="Y404" s="438">
        <v>301</v>
      </c>
      <c r="Z404" s="436">
        <v>236</v>
      </c>
      <c r="AA404" s="436">
        <v>326</v>
      </c>
      <c r="AB404" s="439">
        <v>247</v>
      </c>
      <c r="AC404" s="436">
        <v>345</v>
      </c>
      <c r="AD404" s="440">
        <v>247</v>
      </c>
      <c r="AE404" s="454">
        <v>358</v>
      </c>
      <c r="AF404" s="460">
        <v>240</v>
      </c>
      <c r="AG404" s="461">
        <v>354</v>
      </c>
      <c r="AH404" s="442">
        <f t="shared" si="24"/>
        <v>-7</v>
      </c>
      <c r="AI404" s="443">
        <f t="shared" si="25"/>
        <v>-4</v>
      </c>
      <c r="AJ404" s="444">
        <f t="shared" si="26"/>
        <v>-2.834008097165992</v>
      </c>
      <c r="AK404" s="445">
        <f t="shared" si="27"/>
        <v>-1.1173184357541899</v>
      </c>
      <c r="AL404" s="462" t="s">
        <v>788</v>
      </c>
      <c r="AN404" s="392" t="s">
        <v>797</v>
      </c>
      <c r="AO404" s="398" t="s">
        <v>798</v>
      </c>
      <c r="AP404" s="394">
        <v>79</v>
      </c>
      <c r="AQ404" s="394">
        <v>129</v>
      </c>
      <c r="AR404" s="397"/>
    </row>
    <row r="405" spans="1:44" ht="15.75" hidden="1" customHeight="1" thickBot="1">
      <c r="A405" s="459" t="s">
        <v>789</v>
      </c>
      <c r="B405" s="447">
        <v>77</v>
      </c>
      <c r="C405" s="448">
        <v>109</v>
      </c>
      <c r="D405" s="447">
        <v>57</v>
      </c>
      <c r="E405" s="449">
        <v>95</v>
      </c>
      <c r="F405" s="447">
        <v>51</v>
      </c>
      <c r="G405" s="449">
        <v>95</v>
      </c>
      <c r="H405" s="447">
        <v>62</v>
      </c>
      <c r="I405" s="449">
        <v>97</v>
      </c>
      <c r="J405" s="447">
        <v>69</v>
      </c>
      <c r="K405" s="449">
        <v>99</v>
      </c>
      <c r="L405" s="447">
        <v>65</v>
      </c>
      <c r="M405" s="449">
        <v>100</v>
      </c>
      <c r="N405" s="447">
        <v>75</v>
      </c>
      <c r="O405" s="449">
        <v>105</v>
      </c>
      <c r="P405" s="447">
        <v>42</v>
      </c>
      <c r="Q405" s="447">
        <v>63</v>
      </c>
      <c r="R405" s="436">
        <v>48</v>
      </c>
      <c r="S405" s="450">
        <v>73</v>
      </c>
      <c r="T405" s="439">
        <v>37</v>
      </c>
      <c r="U405" s="436">
        <v>63</v>
      </c>
      <c r="V405" s="439">
        <v>45</v>
      </c>
      <c r="W405" s="436">
        <v>73</v>
      </c>
      <c r="X405" s="438">
        <v>49</v>
      </c>
      <c r="Y405" s="438">
        <v>80</v>
      </c>
      <c r="Z405" s="436">
        <v>48</v>
      </c>
      <c r="AA405" s="436">
        <v>77</v>
      </c>
      <c r="AB405" s="439">
        <v>45</v>
      </c>
      <c r="AC405" s="436">
        <v>79</v>
      </c>
      <c r="AD405" s="440">
        <v>61</v>
      </c>
      <c r="AE405" s="454">
        <v>97</v>
      </c>
      <c r="AF405" s="460">
        <v>61</v>
      </c>
      <c r="AG405" s="461">
        <v>100</v>
      </c>
      <c r="AH405" s="442">
        <f t="shared" si="24"/>
        <v>0</v>
      </c>
      <c r="AI405" s="443">
        <f t="shared" si="25"/>
        <v>3</v>
      </c>
      <c r="AJ405" s="444">
        <f t="shared" si="26"/>
        <v>0</v>
      </c>
      <c r="AK405" s="445">
        <f t="shared" si="27"/>
        <v>3.0927835051546393</v>
      </c>
      <c r="AL405" s="462" t="s">
        <v>790</v>
      </c>
      <c r="AN405" s="392" t="s">
        <v>799</v>
      </c>
      <c r="AO405" s="398" t="s">
        <v>800</v>
      </c>
      <c r="AP405" s="394">
        <v>315</v>
      </c>
      <c r="AQ405" s="394">
        <v>481</v>
      </c>
      <c r="AR405" s="397"/>
    </row>
    <row r="406" spans="1:44" ht="15.75" hidden="1" customHeight="1" thickBot="1">
      <c r="A406" s="459" t="s">
        <v>791</v>
      </c>
      <c r="B406" s="447">
        <v>73</v>
      </c>
      <c r="C406" s="448">
        <v>106</v>
      </c>
      <c r="D406" s="447">
        <v>73</v>
      </c>
      <c r="E406" s="449">
        <v>112</v>
      </c>
      <c r="F406" s="447">
        <v>79</v>
      </c>
      <c r="G406" s="449">
        <v>120</v>
      </c>
      <c r="H406" s="447">
        <v>80</v>
      </c>
      <c r="I406" s="449">
        <v>122</v>
      </c>
      <c r="J406" s="447">
        <v>83</v>
      </c>
      <c r="K406" s="449">
        <v>126</v>
      </c>
      <c r="L406" s="447">
        <v>77</v>
      </c>
      <c r="M406" s="449">
        <v>122</v>
      </c>
      <c r="N406" s="447">
        <v>80</v>
      </c>
      <c r="O406" s="449">
        <v>126</v>
      </c>
      <c r="P406" s="447">
        <v>161</v>
      </c>
      <c r="Q406" s="447">
        <v>232</v>
      </c>
      <c r="R406" s="436">
        <v>164</v>
      </c>
      <c r="S406" s="450">
        <v>238</v>
      </c>
      <c r="T406" s="439">
        <v>196</v>
      </c>
      <c r="U406" s="436">
        <v>280</v>
      </c>
      <c r="V406" s="439">
        <v>216</v>
      </c>
      <c r="W406" s="436">
        <v>300</v>
      </c>
      <c r="X406" s="438">
        <v>227</v>
      </c>
      <c r="Y406" s="438">
        <v>322</v>
      </c>
      <c r="Z406" s="436">
        <v>225</v>
      </c>
      <c r="AA406" s="436">
        <v>331</v>
      </c>
      <c r="AB406" s="439">
        <v>228</v>
      </c>
      <c r="AC406" s="436">
        <v>339</v>
      </c>
      <c r="AD406" s="440">
        <v>247</v>
      </c>
      <c r="AE406" s="454">
        <v>365</v>
      </c>
      <c r="AF406" s="460">
        <v>268</v>
      </c>
      <c r="AG406" s="461">
        <v>387</v>
      </c>
      <c r="AH406" s="442">
        <f t="shared" si="24"/>
        <v>21</v>
      </c>
      <c r="AI406" s="443">
        <f t="shared" si="25"/>
        <v>22</v>
      </c>
      <c r="AJ406" s="444">
        <f t="shared" si="26"/>
        <v>8.5020242914979764</v>
      </c>
      <c r="AK406" s="445">
        <f t="shared" si="27"/>
        <v>6.0273972602739727</v>
      </c>
      <c r="AL406" s="462" t="s">
        <v>792</v>
      </c>
      <c r="AN406" s="392">
        <v>623</v>
      </c>
      <c r="AO406" s="398" t="s">
        <v>801</v>
      </c>
      <c r="AP406" s="394">
        <v>2004</v>
      </c>
      <c r="AQ406" s="394">
        <v>2666</v>
      </c>
      <c r="AR406" s="397"/>
    </row>
    <row r="407" spans="1:44" ht="15.75" hidden="1" customHeight="1" thickBot="1">
      <c r="A407" s="459" t="s">
        <v>793</v>
      </c>
      <c r="B407" s="447">
        <v>66</v>
      </c>
      <c r="C407" s="448">
        <v>122</v>
      </c>
      <c r="D407" s="447">
        <v>69</v>
      </c>
      <c r="E407" s="449">
        <v>126</v>
      </c>
      <c r="F407" s="447">
        <v>65</v>
      </c>
      <c r="G407" s="449">
        <v>116</v>
      </c>
      <c r="H407" s="447">
        <v>68</v>
      </c>
      <c r="I407" s="449">
        <v>125</v>
      </c>
      <c r="J407" s="447">
        <v>70</v>
      </c>
      <c r="K407" s="449">
        <v>122</v>
      </c>
      <c r="L407" s="447">
        <v>64</v>
      </c>
      <c r="M407" s="449">
        <v>116</v>
      </c>
      <c r="N407" s="447">
        <v>74</v>
      </c>
      <c r="O407" s="449">
        <v>125</v>
      </c>
      <c r="P407" s="447">
        <v>114</v>
      </c>
      <c r="Q407" s="447">
        <v>145</v>
      </c>
      <c r="R407" s="436">
        <v>121</v>
      </c>
      <c r="S407" s="450">
        <v>153</v>
      </c>
      <c r="T407" s="439">
        <v>127</v>
      </c>
      <c r="U407" s="436">
        <v>159</v>
      </c>
      <c r="V407" s="439">
        <v>137</v>
      </c>
      <c r="W407" s="436">
        <v>170</v>
      </c>
      <c r="X407" s="438">
        <v>143</v>
      </c>
      <c r="Y407" s="438">
        <v>183</v>
      </c>
      <c r="Z407" s="436">
        <v>155</v>
      </c>
      <c r="AA407" s="436">
        <v>203</v>
      </c>
      <c r="AB407" s="439">
        <v>157</v>
      </c>
      <c r="AC407" s="436">
        <v>210</v>
      </c>
      <c r="AD407" s="440">
        <v>153</v>
      </c>
      <c r="AE407" s="454">
        <v>211</v>
      </c>
      <c r="AF407" s="460">
        <v>191</v>
      </c>
      <c r="AG407" s="461">
        <v>256</v>
      </c>
      <c r="AH407" s="442">
        <f t="shared" si="24"/>
        <v>38</v>
      </c>
      <c r="AI407" s="443">
        <f t="shared" si="25"/>
        <v>45</v>
      </c>
      <c r="AJ407" s="444">
        <f t="shared" si="26"/>
        <v>24.836601307189543</v>
      </c>
      <c r="AK407" s="445">
        <f t="shared" si="27"/>
        <v>21.327014218009477</v>
      </c>
      <c r="AL407" s="462" t="s">
        <v>794</v>
      </c>
      <c r="AN407" s="392" t="s">
        <v>802</v>
      </c>
      <c r="AO407" s="398" t="s">
        <v>803</v>
      </c>
      <c r="AP407" s="394">
        <v>36</v>
      </c>
      <c r="AQ407" s="394">
        <v>66</v>
      </c>
      <c r="AR407" s="397"/>
    </row>
    <row r="408" spans="1:44" ht="15.75" hidden="1" customHeight="1" thickBot="1">
      <c r="A408" s="459" t="s">
        <v>795</v>
      </c>
      <c r="B408" s="447">
        <v>109</v>
      </c>
      <c r="C408" s="448">
        <v>155</v>
      </c>
      <c r="D408" s="447">
        <v>91</v>
      </c>
      <c r="E408" s="449">
        <v>148</v>
      </c>
      <c r="F408" s="447">
        <v>83</v>
      </c>
      <c r="G408" s="449">
        <v>134</v>
      </c>
      <c r="H408" s="447">
        <v>79</v>
      </c>
      <c r="I408" s="449">
        <v>128</v>
      </c>
      <c r="J408" s="447">
        <v>81</v>
      </c>
      <c r="K408" s="449">
        <v>126</v>
      </c>
      <c r="L408" s="447">
        <v>97</v>
      </c>
      <c r="M408" s="449">
        <v>144</v>
      </c>
      <c r="N408" s="447">
        <v>137</v>
      </c>
      <c r="O408" s="449">
        <v>192</v>
      </c>
      <c r="P408" s="447">
        <v>86</v>
      </c>
      <c r="Q408" s="447">
        <v>116</v>
      </c>
      <c r="R408" s="436">
        <v>89</v>
      </c>
      <c r="S408" s="450">
        <v>121</v>
      </c>
      <c r="T408" s="439">
        <v>79</v>
      </c>
      <c r="U408" s="436">
        <v>113</v>
      </c>
      <c r="V408" s="439">
        <v>94</v>
      </c>
      <c r="W408" s="436">
        <v>137</v>
      </c>
      <c r="X408" s="438">
        <v>128</v>
      </c>
      <c r="Y408" s="438">
        <v>181</v>
      </c>
      <c r="Z408" s="436">
        <v>131</v>
      </c>
      <c r="AA408" s="436">
        <v>185</v>
      </c>
      <c r="AB408" s="439">
        <v>147</v>
      </c>
      <c r="AC408" s="436">
        <v>205</v>
      </c>
      <c r="AD408" s="440">
        <v>194</v>
      </c>
      <c r="AE408" s="454">
        <v>251</v>
      </c>
      <c r="AF408" s="460">
        <v>180</v>
      </c>
      <c r="AG408" s="461">
        <v>238</v>
      </c>
      <c r="AH408" s="442">
        <f t="shared" si="24"/>
        <v>-14</v>
      </c>
      <c r="AI408" s="443">
        <f t="shared" si="25"/>
        <v>-13</v>
      </c>
      <c r="AJ408" s="444">
        <f t="shared" si="26"/>
        <v>-7.2164948453608249</v>
      </c>
      <c r="AK408" s="445">
        <f t="shared" si="27"/>
        <v>-5.1792828685258963</v>
      </c>
      <c r="AL408" s="462" t="s">
        <v>796</v>
      </c>
      <c r="AN408" s="392" t="s">
        <v>804</v>
      </c>
      <c r="AO408" s="398" t="s">
        <v>805</v>
      </c>
      <c r="AP408" s="394">
        <v>141</v>
      </c>
      <c r="AQ408" s="394">
        <v>168</v>
      </c>
      <c r="AR408" s="397"/>
    </row>
    <row r="409" spans="1:44" ht="15.75" hidden="1" customHeight="1" thickBot="1">
      <c r="A409" s="459" t="s">
        <v>797</v>
      </c>
      <c r="B409" s="447">
        <v>118</v>
      </c>
      <c r="C409" s="448">
        <v>166</v>
      </c>
      <c r="D409" s="447">
        <v>122</v>
      </c>
      <c r="E409" s="449">
        <v>178</v>
      </c>
      <c r="F409" s="447">
        <v>110</v>
      </c>
      <c r="G409" s="449">
        <v>170</v>
      </c>
      <c r="H409" s="447">
        <v>114</v>
      </c>
      <c r="I409" s="449">
        <v>171</v>
      </c>
      <c r="J409" s="447">
        <v>129</v>
      </c>
      <c r="K409" s="449">
        <v>188</v>
      </c>
      <c r="L409" s="447">
        <v>137</v>
      </c>
      <c r="M409" s="449">
        <v>193</v>
      </c>
      <c r="N409" s="447">
        <v>134</v>
      </c>
      <c r="O409" s="449">
        <v>187</v>
      </c>
      <c r="P409" s="447">
        <v>92</v>
      </c>
      <c r="Q409" s="447">
        <v>129</v>
      </c>
      <c r="R409" s="436">
        <v>105</v>
      </c>
      <c r="S409" s="450">
        <v>140</v>
      </c>
      <c r="T409" s="439">
        <v>102</v>
      </c>
      <c r="U409" s="436">
        <v>139</v>
      </c>
      <c r="V409" s="439">
        <v>104</v>
      </c>
      <c r="W409" s="436">
        <v>142</v>
      </c>
      <c r="X409" s="438">
        <v>103</v>
      </c>
      <c r="Y409" s="438">
        <v>144</v>
      </c>
      <c r="Z409" s="436">
        <v>112</v>
      </c>
      <c r="AA409" s="436">
        <v>160</v>
      </c>
      <c r="AB409" s="439">
        <v>87</v>
      </c>
      <c r="AC409" s="436">
        <v>139</v>
      </c>
      <c r="AD409" s="440">
        <v>79</v>
      </c>
      <c r="AE409" s="454">
        <v>129</v>
      </c>
      <c r="AF409" s="460">
        <v>109</v>
      </c>
      <c r="AG409" s="461">
        <v>165</v>
      </c>
      <c r="AH409" s="442">
        <f t="shared" si="24"/>
        <v>30</v>
      </c>
      <c r="AI409" s="443">
        <f t="shared" si="25"/>
        <v>36</v>
      </c>
      <c r="AJ409" s="444">
        <f t="shared" si="26"/>
        <v>37.974683544303801</v>
      </c>
      <c r="AK409" s="445">
        <f t="shared" si="27"/>
        <v>27.906976744186046</v>
      </c>
      <c r="AL409" s="462" t="s">
        <v>798</v>
      </c>
      <c r="AN409" s="392" t="s">
        <v>806</v>
      </c>
      <c r="AO409" s="398" t="s">
        <v>807</v>
      </c>
      <c r="AP409" s="394">
        <v>107</v>
      </c>
      <c r="AQ409" s="394">
        <v>166</v>
      </c>
      <c r="AR409" s="397"/>
    </row>
    <row r="410" spans="1:44" ht="15.75" hidden="1" customHeight="1" thickBot="1">
      <c r="A410" s="459" t="s">
        <v>799</v>
      </c>
      <c r="B410" s="447">
        <v>39</v>
      </c>
      <c r="C410" s="448">
        <v>64</v>
      </c>
      <c r="D410" s="447">
        <v>40</v>
      </c>
      <c r="E410" s="449">
        <v>65</v>
      </c>
      <c r="F410" s="447">
        <v>34</v>
      </c>
      <c r="G410" s="449">
        <v>60</v>
      </c>
      <c r="H410" s="447">
        <v>40</v>
      </c>
      <c r="I410" s="449">
        <v>55</v>
      </c>
      <c r="J410" s="447">
        <v>35</v>
      </c>
      <c r="K410" s="449">
        <v>52</v>
      </c>
      <c r="L410" s="447">
        <v>35</v>
      </c>
      <c r="M410" s="449">
        <v>51</v>
      </c>
      <c r="N410" s="447">
        <v>33</v>
      </c>
      <c r="O410" s="449">
        <v>46</v>
      </c>
      <c r="P410" s="447">
        <v>214</v>
      </c>
      <c r="Q410" s="447">
        <v>298</v>
      </c>
      <c r="R410" s="436">
        <v>224</v>
      </c>
      <c r="S410" s="450">
        <v>328</v>
      </c>
      <c r="T410" s="439">
        <v>244</v>
      </c>
      <c r="U410" s="436">
        <v>361</v>
      </c>
      <c r="V410" s="439">
        <v>232</v>
      </c>
      <c r="W410" s="436">
        <v>358</v>
      </c>
      <c r="X410" s="438">
        <v>248</v>
      </c>
      <c r="Y410" s="438">
        <v>384</v>
      </c>
      <c r="Z410" s="436">
        <v>274</v>
      </c>
      <c r="AA410" s="436">
        <v>421</v>
      </c>
      <c r="AB410" s="439">
        <v>290</v>
      </c>
      <c r="AC410" s="436">
        <v>450</v>
      </c>
      <c r="AD410" s="440">
        <v>315</v>
      </c>
      <c r="AE410" s="454">
        <v>481</v>
      </c>
      <c r="AF410" s="460">
        <v>329</v>
      </c>
      <c r="AG410" s="461">
        <v>487</v>
      </c>
      <c r="AH410" s="442">
        <f t="shared" si="24"/>
        <v>14</v>
      </c>
      <c r="AI410" s="443">
        <f t="shared" si="25"/>
        <v>6</v>
      </c>
      <c r="AJ410" s="444">
        <f t="shared" si="26"/>
        <v>4.4444444444444446</v>
      </c>
      <c r="AK410" s="445">
        <f t="shared" si="27"/>
        <v>1.2474012474012475</v>
      </c>
      <c r="AL410" s="462" t="s">
        <v>800</v>
      </c>
      <c r="AN410" s="392" t="s">
        <v>808</v>
      </c>
      <c r="AO410" s="398" t="s">
        <v>809</v>
      </c>
      <c r="AP410" s="394">
        <v>59</v>
      </c>
      <c r="AQ410" s="394">
        <v>79</v>
      </c>
      <c r="AR410" s="397"/>
    </row>
    <row r="411" spans="1:44" ht="15.75" customHeight="1" thickBot="1">
      <c r="A411" s="459">
        <v>623</v>
      </c>
      <c r="B411" s="447">
        <v>114</v>
      </c>
      <c r="C411" s="448">
        <v>157</v>
      </c>
      <c r="D411" s="447">
        <v>128</v>
      </c>
      <c r="E411" s="449">
        <v>172</v>
      </c>
      <c r="F411" s="447">
        <v>148</v>
      </c>
      <c r="G411" s="449">
        <v>194</v>
      </c>
      <c r="H411" s="447">
        <v>159</v>
      </c>
      <c r="I411" s="449">
        <v>203</v>
      </c>
      <c r="J411" s="447">
        <v>157</v>
      </c>
      <c r="K411" s="449">
        <v>203</v>
      </c>
      <c r="L411" s="447">
        <v>147</v>
      </c>
      <c r="M411" s="449">
        <v>197</v>
      </c>
      <c r="N411" s="447">
        <v>137</v>
      </c>
      <c r="O411" s="449">
        <v>196</v>
      </c>
      <c r="P411" s="447">
        <v>1199</v>
      </c>
      <c r="Q411" s="447">
        <v>1632</v>
      </c>
      <c r="R411" s="436">
        <v>1255</v>
      </c>
      <c r="S411" s="450">
        <v>1685</v>
      </c>
      <c r="T411" s="439">
        <v>1304</v>
      </c>
      <c r="U411" s="436">
        <v>1759</v>
      </c>
      <c r="V411" s="439">
        <v>1439</v>
      </c>
      <c r="W411" s="436">
        <v>1932</v>
      </c>
      <c r="X411" s="438">
        <v>1609</v>
      </c>
      <c r="Y411" s="438">
        <v>2132</v>
      </c>
      <c r="Z411" s="436">
        <v>1732</v>
      </c>
      <c r="AA411" s="436">
        <v>2294</v>
      </c>
      <c r="AB411" s="439">
        <v>1742</v>
      </c>
      <c r="AC411" s="436">
        <v>2365</v>
      </c>
      <c r="AD411" s="440">
        <v>2004</v>
      </c>
      <c r="AE411" s="454">
        <v>2666</v>
      </c>
      <c r="AF411" s="460">
        <v>2129</v>
      </c>
      <c r="AG411" s="461">
        <v>2825</v>
      </c>
      <c r="AH411" s="442">
        <f t="shared" si="24"/>
        <v>125</v>
      </c>
      <c r="AI411" s="443">
        <f t="shared" si="25"/>
        <v>159</v>
      </c>
      <c r="AJ411" s="444">
        <f t="shared" si="26"/>
        <v>6.2375249500998002</v>
      </c>
      <c r="AK411" s="445">
        <f t="shared" si="27"/>
        <v>5.9639909977494376</v>
      </c>
      <c r="AL411" s="462" t="s">
        <v>801</v>
      </c>
      <c r="AN411" s="392" t="s">
        <v>810</v>
      </c>
      <c r="AO411" s="398" t="s">
        <v>811</v>
      </c>
      <c r="AP411" s="394">
        <v>164</v>
      </c>
      <c r="AQ411" s="394">
        <v>218</v>
      </c>
      <c r="AR411" s="397"/>
    </row>
    <row r="412" spans="1:44" ht="15.75" hidden="1" customHeight="1" thickBot="1">
      <c r="A412" s="459" t="s">
        <v>802</v>
      </c>
      <c r="B412" s="447">
        <v>73</v>
      </c>
      <c r="C412" s="448">
        <v>94</v>
      </c>
      <c r="D412" s="447">
        <v>70</v>
      </c>
      <c r="E412" s="449">
        <v>91</v>
      </c>
      <c r="F412" s="447">
        <v>41</v>
      </c>
      <c r="G412" s="449">
        <v>60</v>
      </c>
      <c r="H412" s="447">
        <v>33</v>
      </c>
      <c r="I412" s="449">
        <v>52</v>
      </c>
      <c r="J412" s="447">
        <v>43</v>
      </c>
      <c r="K412" s="449">
        <v>63</v>
      </c>
      <c r="L412" s="447">
        <v>67</v>
      </c>
      <c r="M412" s="449">
        <v>91</v>
      </c>
      <c r="N412" s="447">
        <v>71</v>
      </c>
      <c r="O412" s="449">
        <v>97</v>
      </c>
      <c r="P412" s="447">
        <v>26</v>
      </c>
      <c r="Q412" s="447">
        <v>51</v>
      </c>
      <c r="R412" s="436">
        <v>26</v>
      </c>
      <c r="S412" s="450">
        <v>51</v>
      </c>
      <c r="T412" s="439">
        <v>25</v>
      </c>
      <c r="U412" s="436">
        <v>50</v>
      </c>
      <c r="V412" s="439">
        <v>26</v>
      </c>
      <c r="W412" s="436">
        <v>51</v>
      </c>
      <c r="X412" s="438">
        <v>26</v>
      </c>
      <c r="Y412" s="438">
        <v>53</v>
      </c>
      <c r="Z412" s="436">
        <v>29</v>
      </c>
      <c r="AA412" s="436">
        <v>60</v>
      </c>
      <c r="AB412" s="439">
        <v>31</v>
      </c>
      <c r="AC412" s="436">
        <v>61</v>
      </c>
      <c r="AD412" s="440">
        <v>36</v>
      </c>
      <c r="AE412" s="454">
        <v>66</v>
      </c>
      <c r="AF412" s="460">
        <v>30</v>
      </c>
      <c r="AG412" s="461">
        <v>59</v>
      </c>
      <c r="AH412" s="442">
        <f t="shared" si="24"/>
        <v>-6</v>
      </c>
      <c r="AI412" s="443">
        <f t="shared" si="25"/>
        <v>-7</v>
      </c>
      <c r="AJ412" s="444">
        <f t="shared" si="26"/>
        <v>-16.666666666666668</v>
      </c>
      <c r="AK412" s="445">
        <f t="shared" si="27"/>
        <v>-10.606060606060606</v>
      </c>
      <c r="AL412" s="462" t="s">
        <v>803</v>
      </c>
      <c r="AN412" s="392" t="s">
        <v>812</v>
      </c>
      <c r="AO412" s="398" t="s">
        <v>813</v>
      </c>
      <c r="AP412" s="394">
        <v>167</v>
      </c>
      <c r="AQ412" s="394">
        <v>245</v>
      </c>
      <c r="AR412" s="397"/>
    </row>
    <row r="413" spans="1:44" ht="15.75" hidden="1" customHeight="1" thickBot="1">
      <c r="A413" s="459" t="s">
        <v>804</v>
      </c>
      <c r="B413" s="447">
        <v>62</v>
      </c>
      <c r="C413" s="448">
        <v>80</v>
      </c>
      <c r="D413" s="447">
        <v>57</v>
      </c>
      <c r="E413" s="449">
        <v>75</v>
      </c>
      <c r="F413" s="447">
        <v>70</v>
      </c>
      <c r="G413" s="449">
        <v>90</v>
      </c>
      <c r="H413" s="447">
        <v>76</v>
      </c>
      <c r="I413" s="449">
        <v>99</v>
      </c>
      <c r="J413" s="447">
        <v>89</v>
      </c>
      <c r="K413" s="449">
        <v>116</v>
      </c>
      <c r="L413" s="447">
        <v>89</v>
      </c>
      <c r="M413" s="449">
        <v>117</v>
      </c>
      <c r="N413" s="447">
        <v>83</v>
      </c>
      <c r="O413" s="449">
        <v>112</v>
      </c>
      <c r="P413" s="447">
        <v>41</v>
      </c>
      <c r="Q413" s="447">
        <v>63</v>
      </c>
      <c r="R413" s="436">
        <v>47</v>
      </c>
      <c r="S413" s="450">
        <v>68</v>
      </c>
      <c r="T413" s="439">
        <v>41</v>
      </c>
      <c r="U413" s="436">
        <v>61</v>
      </c>
      <c r="V413" s="439">
        <v>66</v>
      </c>
      <c r="W413" s="436">
        <v>86</v>
      </c>
      <c r="X413" s="438">
        <v>96</v>
      </c>
      <c r="Y413" s="438">
        <v>116</v>
      </c>
      <c r="Z413" s="436">
        <v>116</v>
      </c>
      <c r="AA413" s="436">
        <v>137</v>
      </c>
      <c r="AB413" s="439">
        <v>138</v>
      </c>
      <c r="AC413" s="436">
        <v>162</v>
      </c>
      <c r="AD413" s="440">
        <v>141</v>
      </c>
      <c r="AE413" s="454">
        <v>168</v>
      </c>
      <c r="AF413" s="460">
        <v>136</v>
      </c>
      <c r="AG413" s="461">
        <v>161</v>
      </c>
      <c r="AH413" s="442">
        <f t="shared" si="24"/>
        <v>-5</v>
      </c>
      <c r="AI413" s="443">
        <f t="shared" si="25"/>
        <v>-7</v>
      </c>
      <c r="AJ413" s="444">
        <f t="shared" si="26"/>
        <v>-3.5460992907801416</v>
      </c>
      <c r="AK413" s="445">
        <f t="shared" si="27"/>
        <v>-4.166666666666667</v>
      </c>
      <c r="AL413" s="462" t="s">
        <v>805</v>
      </c>
      <c r="AN413" s="392" t="s">
        <v>814</v>
      </c>
      <c r="AO413" s="398" t="s">
        <v>815</v>
      </c>
      <c r="AP413" s="394">
        <v>84</v>
      </c>
      <c r="AQ413" s="394">
        <v>121</v>
      </c>
      <c r="AR413" s="397"/>
    </row>
    <row r="414" spans="1:44" ht="15.75" hidden="1" customHeight="1" thickBot="1">
      <c r="A414" s="459" t="s">
        <v>806</v>
      </c>
      <c r="B414" s="447">
        <v>169</v>
      </c>
      <c r="C414" s="448">
        <v>224</v>
      </c>
      <c r="D414" s="447">
        <v>159</v>
      </c>
      <c r="E414" s="449">
        <v>218</v>
      </c>
      <c r="F414" s="447">
        <v>163</v>
      </c>
      <c r="G414" s="449">
        <v>229</v>
      </c>
      <c r="H414" s="447">
        <v>180</v>
      </c>
      <c r="I414" s="449">
        <v>244</v>
      </c>
      <c r="J414" s="447">
        <v>189</v>
      </c>
      <c r="K414" s="449">
        <v>261</v>
      </c>
      <c r="L414" s="447">
        <v>190</v>
      </c>
      <c r="M414" s="449">
        <v>262</v>
      </c>
      <c r="N414" s="447">
        <v>180</v>
      </c>
      <c r="O414" s="449">
        <v>253</v>
      </c>
      <c r="P414" s="447">
        <v>61</v>
      </c>
      <c r="Q414" s="447">
        <v>81</v>
      </c>
      <c r="R414" s="436">
        <v>66</v>
      </c>
      <c r="S414" s="450">
        <v>92</v>
      </c>
      <c r="T414" s="439">
        <v>68</v>
      </c>
      <c r="U414" s="436">
        <v>99</v>
      </c>
      <c r="V414" s="439">
        <v>74</v>
      </c>
      <c r="W414" s="436">
        <v>112</v>
      </c>
      <c r="X414" s="438">
        <v>89</v>
      </c>
      <c r="Y414" s="438">
        <v>130</v>
      </c>
      <c r="Z414" s="436">
        <v>94</v>
      </c>
      <c r="AA414" s="436">
        <v>144</v>
      </c>
      <c r="AB414" s="439">
        <v>103</v>
      </c>
      <c r="AC414" s="436">
        <v>158</v>
      </c>
      <c r="AD414" s="440">
        <v>107</v>
      </c>
      <c r="AE414" s="454">
        <v>166</v>
      </c>
      <c r="AF414" s="460">
        <v>116</v>
      </c>
      <c r="AG414" s="461">
        <v>181</v>
      </c>
      <c r="AH414" s="442">
        <f t="shared" si="24"/>
        <v>9</v>
      </c>
      <c r="AI414" s="443">
        <f t="shared" si="25"/>
        <v>15</v>
      </c>
      <c r="AJ414" s="444">
        <f t="shared" si="26"/>
        <v>8.4112149532710276</v>
      </c>
      <c r="AK414" s="445">
        <f t="shared" si="27"/>
        <v>9.0361445783132535</v>
      </c>
      <c r="AL414" s="462" t="s">
        <v>807</v>
      </c>
      <c r="AN414" s="392" t="s">
        <v>816</v>
      </c>
      <c r="AO414" s="398" t="s">
        <v>817</v>
      </c>
      <c r="AP414" s="394">
        <v>116</v>
      </c>
      <c r="AQ414" s="394">
        <v>156</v>
      </c>
      <c r="AR414" s="397"/>
    </row>
    <row r="415" spans="1:44" ht="15.75" hidden="1" customHeight="1" thickBot="1">
      <c r="A415" s="459" t="s">
        <v>808</v>
      </c>
      <c r="B415" s="447">
        <v>843</v>
      </c>
      <c r="C415" s="448">
        <v>1160</v>
      </c>
      <c r="D415" s="447">
        <v>854</v>
      </c>
      <c r="E415" s="449">
        <v>1175</v>
      </c>
      <c r="F415" s="447">
        <v>874</v>
      </c>
      <c r="G415" s="449">
        <v>1219</v>
      </c>
      <c r="H415" s="447">
        <v>922</v>
      </c>
      <c r="I415" s="449">
        <v>1269</v>
      </c>
      <c r="J415" s="447">
        <v>915</v>
      </c>
      <c r="K415" s="449">
        <v>1277</v>
      </c>
      <c r="L415" s="447">
        <v>912</v>
      </c>
      <c r="M415" s="449">
        <v>1275</v>
      </c>
      <c r="N415" s="447">
        <v>989</v>
      </c>
      <c r="O415" s="449">
        <v>1374</v>
      </c>
      <c r="P415" s="447">
        <v>75</v>
      </c>
      <c r="Q415" s="447">
        <v>95</v>
      </c>
      <c r="R415" s="436">
        <v>73</v>
      </c>
      <c r="S415" s="450">
        <v>96</v>
      </c>
      <c r="T415" s="439">
        <v>70</v>
      </c>
      <c r="U415" s="436">
        <v>92</v>
      </c>
      <c r="V415" s="439">
        <v>72</v>
      </c>
      <c r="W415" s="436">
        <v>89</v>
      </c>
      <c r="X415" s="438">
        <v>61</v>
      </c>
      <c r="Y415" s="438">
        <v>79</v>
      </c>
      <c r="Z415" s="436">
        <v>63</v>
      </c>
      <c r="AA415" s="436">
        <v>82</v>
      </c>
      <c r="AB415" s="439">
        <v>44</v>
      </c>
      <c r="AC415" s="436">
        <v>64</v>
      </c>
      <c r="AD415" s="440">
        <v>59</v>
      </c>
      <c r="AE415" s="454">
        <v>79</v>
      </c>
      <c r="AF415" s="460">
        <v>74</v>
      </c>
      <c r="AG415" s="461">
        <v>94</v>
      </c>
      <c r="AH415" s="442">
        <f t="shared" si="24"/>
        <v>15</v>
      </c>
      <c r="AI415" s="443">
        <f t="shared" si="25"/>
        <v>15</v>
      </c>
      <c r="AJ415" s="444">
        <f t="shared" si="26"/>
        <v>25.423728813559322</v>
      </c>
      <c r="AK415" s="445">
        <f t="shared" si="27"/>
        <v>18.9873417721519</v>
      </c>
      <c r="AL415" s="462" t="s">
        <v>809</v>
      </c>
      <c r="AN415" s="392" t="s">
        <v>818</v>
      </c>
      <c r="AO415" s="398" t="s">
        <v>819</v>
      </c>
      <c r="AP415" s="394">
        <v>316</v>
      </c>
      <c r="AQ415" s="394">
        <v>440</v>
      </c>
      <c r="AR415" s="397"/>
    </row>
    <row r="416" spans="1:44" ht="15.75" hidden="1" customHeight="1" thickBot="1">
      <c r="A416" s="459" t="s">
        <v>810</v>
      </c>
      <c r="B416" s="447">
        <v>41</v>
      </c>
      <c r="C416" s="448">
        <v>72</v>
      </c>
      <c r="D416" s="447">
        <v>38</v>
      </c>
      <c r="E416" s="449">
        <v>70</v>
      </c>
      <c r="F416" s="447">
        <v>27</v>
      </c>
      <c r="G416" s="449">
        <v>59</v>
      </c>
      <c r="H416" s="447">
        <v>26</v>
      </c>
      <c r="I416" s="449">
        <v>56</v>
      </c>
      <c r="J416" s="447">
        <v>40</v>
      </c>
      <c r="K416" s="449">
        <v>67</v>
      </c>
      <c r="L416" s="447">
        <v>29</v>
      </c>
      <c r="M416" s="449">
        <v>55</v>
      </c>
      <c r="N416" s="447">
        <v>30</v>
      </c>
      <c r="O416" s="449">
        <v>58</v>
      </c>
      <c r="P416" s="447">
        <v>114</v>
      </c>
      <c r="Q416" s="447">
        <v>153</v>
      </c>
      <c r="R416" s="436">
        <v>111</v>
      </c>
      <c r="S416" s="450">
        <v>148</v>
      </c>
      <c r="T416" s="439">
        <v>111</v>
      </c>
      <c r="U416" s="436">
        <v>146</v>
      </c>
      <c r="V416" s="439">
        <v>126</v>
      </c>
      <c r="W416" s="436">
        <v>165</v>
      </c>
      <c r="X416" s="438">
        <v>131</v>
      </c>
      <c r="Y416" s="438">
        <v>176</v>
      </c>
      <c r="Z416" s="436">
        <v>137</v>
      </c>
      <c r="AA416" s="436">
        <v>184</v>
      </c>
      <c r="AB416" s="439">
        <v>127</v>
      </c>
      <c r="AC416" s="436">
        <v>180</v>
      </c>
      <c r="AD416" s="440">
        <v>164</v>
      </c>
      <c r="AE416" s="454">
        <v>218</v>
      </c>
      <c r="AF416" s="460">
        <v>167</v>
      </c>
      <c r="AG416" s="461">
        <v>220</v>
      </c>
      <c r="AH416" s="442">
        <f t="shared" si="24"/>
        <v>3</v>
      </c>
      <c r="AI416" s="443">
        <f t="shared" si="25"/>
        <v>2</v>
      </c>
      <c r="AJ416" s="444">
        <f t="shared" si="26"/>
        <v>1.8292682926829269</v>
      </c>
      <c r="AK416" s="445">
        <f t="shared" si="27"/>
        <v>0.91743119266055051</v>
      </c>
      <c r="AL416" s="462" t="s">
        <v>811</v>
      </c>
      <c r="AN416" s="392" t="s">
        <v>820</v>
      </c>
      <c r="AO416" s="398" t="s">
        <v>821</v>
      </c>
      <c r="AP416" s="394">
        <v>103</v>
      </c>
      <c r="AQ416" s="394">
        <v>133</v>
      </c>
      <c r="AR416" s="397"/>
    </row>
    <row r="417" spans="1:44" ht="15.75" hidden="1" customHeight="1" thickBot="1">
      <c r="A417" s="459" t="s">
        <v>812</v>
      </c>
      <c r="B417" s="447">
        <v>50</v>
      </c>
      <c r="C417" s="448">
        <v>65</v>
      </c>
      <c r="D417" s="447">
        <v>62</v>
      </c>
      <c r="E417" s="449">
        <v>78</v>
      </c>
      <c r="F417" s="447">
        <v>59</v>
      </c>
      <c r="G417" s="449">
        <v>79</v>
      </c>
      <c r="H417" s="447">
        <v>62</v>
      </c>
      <c r="I417" s="449">
        <v>84</v>
      </c>
      <c r="J417" s="447">
        <v>53</v>
      </c>
      <c r="K417" s="449">
        <v>70</v>
      </c>
      <c r="L417" s="447">
        <v>51</v>
      </c>
      <c r="M417" s="449">
        <v>69</v>
      </c>
      <c r="N417" s="447">
        <v>41</v>
      </c>
      <c r="O417" s="449">
        <v>58</v>
      </c>
      <c r="P417" s="447">
        <v>117</v>
      </c>
      <c r="Q417" s="447">
        <v>152</v>
      </c>
      <c r="R417" s="436">
        <v>139</v>
      </c>
      <c r="S417" s="450">
        <v>172</v>
      </c>
      <c r="T417" s="439">
        <v>134</v>
      </c>
      <c r="U417" s="436">
        <v>172</v>
      </c>
      <c r="V417" s="439">
        <v>134</v>
      </c>
      <c r="W417" s="436">
        <v>178</v>
      </c>
      <c r="X417" s="438">
        <v>169</v>
      </c>
      <c r="Y417" s="438">
        <v>222</v>
      </c>
      <c r="Z417" s="436">
        <v>173</v>
      </c>
      <c r="AA417" s="436">
        <v>228</v>
      </c>
      <c r="AB417" s="439">
        <v>150</v>
      </c>
      <c r="AC417" s="436">
        <v>225</v>
      </c>
      <c r="AD417" s="440">
        <v>167</v>
      </c>
      <c r="AE417" s="454">
        <v>245</v>
      </c>
      <c r="AF417" s="460">
        <v>162</v>
      </c>
      <c r="AG417" s="461">
        <v>248</v>
      </c>
      <c r="AH417" s="442">
        <f t="shared" si="24"/>
        <v>-5</v>
      </c>
      <c r="AI417" s="443">
        <f t="shared" si="25"/>
        <v>3</v>
      </c>
      <c r="AJ417" s="444">
        <f t="shared" si="26"/>
        <v>-2.9940119760479043</v>
      </c>
      <c r="AK417" s="445">
        <f t="shared" si="27"/>
        <v>1.2244897959183674</v>
      </c>
      <c r="AL417" s="462" t="s">
        <v>813</v>
      </c>
      <c r="AN417" s="392" t="s">
        <v>822</v>
      </c>
      <c r="AO417" s="398" t="s">
        <v>823</v>
      </c>
      <c r="AP417" s="394">
        <v>132</v>
      </c>
      <c r="AQ417" s="394">
        <v>169</v>
      </c>
      <c r="AR417" s="397"/>
    </row>
    <row r="418" spans="1:44" ht="15.75" hidden="1" customHeight="1" thickBot="1">
      <c r="A418" s="459" t="s">
        <v>814</v>
      </c>
      <c r="B418" s="447">
        <v>70</v>
      </c>
      <c r="C418" s="448">
        <v>85</v>
      </c>
      <c r="D418" s="447">
        <v>63</v>
      </c>
      <c r="E418" s="449">
        <v>81</v>
      </c>
      <c r="F418" s="447">
        <v>73</v>
      </c>
      <c r="G418" s="449">
        <v>98</v>
      </c>
      <c r="H418" s="447">
        <v>45</v>
      </c>
      <c r="I418" s="449">
        <v>69</v>
      </c>
      <c r="J418" s="447">
        <v>29</v>
      </c>
      <c r="K418" s="449">
        <v>53</v>
      </c>
      <c r="L418" s="447">
        <v>31</v>
      </c>
      <c r="M418" s="449">
        <v>52</v>
      </c>
      <c r="N418" s="447">
        <v>31</v>
      </c>
      <c r="O418" s="449">
        <v>50</v>
      </c>
      <c r="P418" s="447">
        <v>24</v>
      </c>
      <c r="Q418" s="447">
        <v>58</v>
      </c>
      <c r="R418" s="436">
        <v>24</v>
      </c>
      <c r="S418" s="450">
        <v>56</v>
      </c>
      <c r="T418" s="439">
        <v>27</v>
      </c>
      <c r="U418" s="436">
        <v>58</v>
      </c>
      <c r="V418" s="439">
        <v>41</v>
      </c>
      <c r="W418" s="436">
        <v>78</v>
      </c>
      <c r="X418" s="438">
        <v>34</v>
      </c>
      <c r="Y418" s="438">
        <v>73</v>
      </c>
      <c r="Z418" s="436">
        <v>39</v>
      </c>
      <c r="AA418" s="436">
        <v>76</v>
      </c>
      <c r="AB418" s="439">
        <v>72</v>
      </c>
      <c r="AC418" s="436">
        <v>107</v>
      </c>
      <c r="AD418" s="440">
        <v>84</v>
      </c>
      <c r="AE418" s="454">
        <v>121</v>
      </c>
      <c r="AF418" s="460">
        <v>84</v>
      </c>
      <c r="AG418" s="461">
        <v>119</v>
      </c>
      <c r="AH418" s="442">
        <f t="shared" si="24"/>
        <v>0</v>
      </c>
      <c r="AI418" s="443">
        <f t="shared" si="25"/>
        <v>-2</v>
      </c>
      <c r="AJ418" s="444">
        <f t="shared" si="26"/>
        <v>0</v>
      </c>
      <c r="AK418" s="445">
        <f t="shared" si="27"/>
        <v>-1.6528925619834711</v>
      </c>
      <c r="AL418" s="462" t="s">
        <v>815</v>
      </c>
      <c r="AN418" s="392" t="s">
        <v>824</v>
      </c>
      <c r="AO418" s="398" t="s">
        <v>825</v>
      </c>
      <c r="AP418" s="394">
        <v>216</v>
      </c>
      <c r="AQ418" s="394">
        <v>260</v>
      </c>
      <c r="AR418" s="397"/>
    </row>
    <row r="419" spans="1:44" ht="15.75" hidden="1" customHeight="1" thickBot="1">
      <c r="A419" s="459" t="s">
        <v>816</v>
      </c>
      <c r="B419" s="447">
        <v>35</v>
      </c>
      <c r="C419" s="448">
        <v>49</v>
      </c>
      <c r="D419" s="447">
        <v>38</v>
      </c>
      <c r="E419" s="449">
        <v>53</v>
      </c>
      <c r="F419" s="447">
        <v>45</v>
      </c>
      <c r="G419" s="449">
        <v>64</v>
      </c>
      <c r="H419" s="447">
        <v>42</v>
      </c>
      <c r="I419" s="449">
        <v>62</v>
      </c>
      <c r="J419" s="447">
        <v>40</v>
      </c>
      <c r="K419" s="449">
        <v>63</v>
      </c>
      <c r="L419" s="447">
        <v>43</v>
      </c>
      <c r="M419" s="449">
        <v>69</v>
      </c>
      <c r="N419" s="447">
        <v>46</v>
      </c>
      <c r="O419" s="449">
        <v>71</v>
      </c>
      <c r="P419" s="447">
        <v>75</v>
      </c>
      <c r="Q419" s="447">
        <v>107</v>
      </c>
      <c r="R419" s="436">
        <v>75</v>
      </c>
      <c r="S419" s="450">
        <v>108</v>
      </c>
      <c r="T419" s="439">
        <v>89</v>
      </c>
      <c r="U419" s="436">
        <v>126</v>
      </c>
      <c r="V419" s="439">
        <v>100</v>
      </c>
      <c r="W419" s="436">
        <v>142</v>
      </c>
      <c r="X419" s="438">
        <v>93</v>
      </c>
      <c r="Y419" s="438">
        <v>133</v>
      </c>
      <c r="Z419" s="436">
        <v>105</v>
      </c>
      <c r="AA419" s="436">
        <v>145</v>
      </c>
      <c r="AB419" s="439">
        <v>117</v>
      </c>
      <c r="AC419" s="436">
        <v>157</v>
      </c>
      <c r="AD419" s="440">
        <v>116</v>
      </c>
      <c r="AE419" s="454">
        <v>156</v>
      </c>
      <c r="AF419" s="460">
        <v>125</v>
      </c>
      <c r="AG419" s="461">
        <v>171</v>
      </c>
      <c r="AH419" s="442">
        <f t="shared" si="24"/>
        <v>9</v>
      </c>
      <c r="AI419" s="443">
        <f t="shared" si="25"/>
        <v>15</v>
      </c>
      <c r="AJ419" s="444">
        <f t="shared" si="26"/>
        <v>7.7586206896551726</v>
      </c>
      <c r="AK419" s="445">
        <f t="shared" si="27"/>
        <v>9.615384615384615</v>
      </c>
      <c r="AL419" s="462" t="s">
        <v>817</v>
      </c>
      <c r="AN419" s="392" t="s">
        <v>826</v>
      </c>
      <c r="AO419" s="398" t="s">
        <v>827</v>
      </c>
      <c r="AP419" s="394">
        <v>363</v>
      </c>
      <c r="AQ419" s="394">
        <v>445</v>
      </c>
      <c r="AR419" s="397"/>
    </row>
    <row r="420" spans="1:44" ht="15.75" hidden="1" customHeight="1" thickBot="1">
      <c r="A420" s="459" t="s">
        <v>818</v>
      </c>
      <c r="B420" s="447">
        <v>34</v>
      </c>
      <c r="C420" s="448">
        <v>44</v>
      </c>
      <c r="D420" s="447">
        <v>28</v>
      </c>
      <c r="E420" s="449">
        <v>40</v>
      </c>
      <c r="F420" s="447">
        <v>25</v>
      </c>
      <c r="G420" s="449">
        <v>38</v>
      </c>
      <c r="H420" s="447">
        <v>40</v>
      </c>
      <c r="I420" s="449">
        <v>57</v>
      </c>
      <c r="J420" s="447">
        <v>67</v>
      </c>
      <c r="K420" s="449">
        <v>86</v>
      </c>
      <c r="L420" s="447">
        <v>79</v>
      </c>
      <c r="M420" s="449">
        <v>98</v>
      </c>
      <c r="N420" s="447">
        <v>71</v>
      </c>
      <c r="O420" s="449">
        <v>91</v>
      </c>
      <c r="P420" s="447">
        <v>173</v>
      </c>
      <c r="Q420" s="447">
        <v>255</v>
      </c>
      <c r="R420" s="436">
        <v>204</v>
      </c>
      <c r="S420" s="450">
        <v>290</v>
      </c>
      <c r="T420" s="439">
        <v>221</v>
      </c>
      <c r="U420" s="436">
        <v>315</v>
      </c>
      <c r="V420" s="439">
        <v>243</v>
      </c>
      <c r="W420" s="436">
        <v>347</v>
      </c>
      <c r="X420" s="438">
        <v>271</v>
      </c>
      <c r="Y420" s="438">
        <v>386</v>
      </c>
      <c r="Z420" s="436">
        <v>303</v>
      </c>
      <c r="AA420" s="436">
        <v>415</v>
      </c>
      <c r="AB420" s="439">
        <v>295</v>
      </c>
      <c r="AC420" s="436">
        <v>416</v>
      </c>
      <c r="AD420" s="440">
        <v>316</v>
      </c>
      <c r="AE420" s="454">
        <v>440</v>
      </c>
      <c r="AF420" s="460">
        <v>356</v>
      </c>
      <c r="AG420" s="461">
        <v>485</v>
      </c>
      <c r="AH420" s="442">
        <f t="shared" si="24"/>
        <v>40</v>
      </c>
      <c r="AI420" s="443">
        <f t="shared" si="25"/>
        <v>45</v>
      </c>
      <c r="AJ420" s="444">
        <f t="shared" si="26"/>
        <v>12.658227848101266</v>
      </c>
      <c r="AK420" s="445">
        <f t="shared" si="27"/>
        <v>10.227272727272727</v>
      </c>
      <c r="AL420" s="462" t="s">
        <v>819</v>
      </c>
      <c r="AN420" s="392">
        <v>624</v>
      </c>
      <c r="AO420" s="398" t="s">
        <v>828</v>
      </c>
      <c r="AP420" s="394">
        <v>217</v>
      </c>
      <c r="AQ420" s="394">
        <v>321</v>
      </c>
      <c r="AR420" s="397"/>
    </row>
    <row r="421" spans="1:44" ht="15.75" hidden="1" customHeight="1" thickBot="1">
      <c r="A421" s="459" t="s">
        <v>820</v>
      </c>
      <c r="B421" s="447">
        <v>54</v>
      </c>
      <c r="C421" s="448">
        <v>74</v>
      </c>
      <c r="D421" s="447">
        <v>72</v>
      </c>
      <c r="E421" s="449">
        <v>98</v>
      </c>
      <c r="F421" s="447">
        <v>76</v>
      </c>
      <c r="G421" s="449">
        <v>104</v>
      </c>
      <c r="H421" s="447">
        <v>90</v>
      </c>
      <c r="I421" s="449">
        <v>115</v>
      </c>
      <c r="J421" s="447">
        <v>88</v>
      </c>
      <c r="K421" s="449">
        <v>115</v>
      </c>
      <c r="L421" s="447">
        <v>94</v>
      </c>
      <c r="M421" s="449">
        <v>117</v>
      </c>
      <c r="N421" s="447">
        <v>81</v>
      </c>
      <c r="O421" s="449">
        <v>108</v>
      </c>
      <c r="P421" s="447">
        <v>83</v>
      </c>
      <c r="Q421" s="447">
        <v>102</v>
      </c>
      <c r="R421" s="436">
        <v>98</v>
      </c>
      <c r="S421" s="450">
        <v>118</v>
      </c>
      <c r="T421" s="439">
        <v>93</v>
      </c>
      <c r="U421" s="436">
        <v>118</v>
      </c>
      <c r="V421" s="439">
        <v>110</v>
      </c>
      <c r="W421" s="436">
        <v>137</v>
      </c>
      <c r="X421" s="438">
        <v>87</v>
      </c>
      <c r="Y421" s="438">
        <v>114</v>
      </c>
      <c r="Z421" s="436">
        <v>98</v>
      </c>
      <c r="AA421" s="436">
        <v>124</v>
      </c>
      <c r="AB421" s="439">
        <v>83</v>
      </c>
      <c r="AC421" s="436">
        <v>111</v>
      </c>
      <c r="AD421" s="440">
        <v>103</v>
      </c>
      <c r="AE421" s="454">
        <v>133</v>
      </c>
      <c r="AF421" s="460">
        <v>122</v>
      </c>
      <c r="AG421" s="461">
        <v>150</v>
      </c>
      <c r="AH421" s="442">
        <f t="shared" si="24"/>
        <v>19</v>
      </c>
      <c r="AI421" s="443">
        <f t="shared" si="25"/>
        <v>17</v>
      </c>
      <c r="AJ421" s="444">
        <f t="shared" si="26"/>
        <v>18.446601941747574</v>
      </c>
      <c r="AK421" s="445">
        <f t="shared" si="27"/>
        <v>12.781954887218046</v>
      </c>
      <c r="AL421" s="462" t="s">
        <v>821</v>
      </c>
      <c r="AN421" s="392" t="s">
        <v>829</v>
      </c>
      <c r="AO421" s="398" t="s">
        <v>830</v>
      </c>
      <c r="AP421" s="394">
        <v>107</v>
      </c>
      <c r="AQ421" s="394">
        <v>175</v>
      </c>
      <c r="AR421" s="397"/>
    </row>
    <row r="422" spans="1:44" ht="15.75" hidden="1" customHeight="1" thickBot="1">
      <c r="A422" s="459" t="s">
        <v>822</v>
      </c>
      <c r="B422" s="447">
        <v>44</v>
      </c>
      <c r="C422" s="448">
        <v>68</v>
      </c>
      <c r="D422" s="447">
        <v>45</v>
      </c>
      <c r="E422" s="449">
        <v>67</v>
      </c>
      <c r="F422" s="447">
        <v>55</v>
      </c>
      <c r="G422" s="449">
        <v>81</v>
      </c>
      <c r="H422" s="447">
        <v>71</v>
      </c>
      <c r="I422" s="449">
        <v>99</v>
      </c>
      <c r="J422" s="447">
        <v>90</v>
      </c>
      <c r="K422" s="449">
        <v>120</v>
      </c>
      <c r="L422" s="447">
        <v>89</v>
      </c>
      <c r="M422" s="449">
        <v>117</v>
      </c>
      <c r="N422" s="447">
        <v>95</v>
      </c>
      <c r="O422" s="449">
        <v>131</v>
      </c>
      <c r="P422" s="447">
        <v>72</v>
      </c>
      <c r="Q422" s="447">
        <v>93</v>
      </c>
      <c r="R422" s="436">
        <v>74</v>
      </c>
      <c r="S422" s="450">
        <v>97</v>
      </c>
      <c r="T422" s="439">
        <v>79</v>
      </c>
      <c r="U422" s="436">
        <v>106</v>
      </c>
      <c r="V422" s="439">
        <v>86</v>
      </c>
      <c r="W422" s="436">
        <v>111</v>
      </c>
      <c r="X422" s="438">
        <v>98</v>
      </c>
      <c r="Y422" s="438">
        <v>119</v>
      </c>
      <c r="Z422" s="436">
        <v>104</v>
      </c>
      <c r="AA422" s="436">
        <v>128</v>
      </c>
      <c r="AB422" s="439">
        <v>83</v>
      </c>
      <c r="AC422" s="436">
        <v>109</v>
      </c>
      <c r="AD422" s="440">
        <v>132</v>
      </c>
      <c r="AE422" s="454">
        <v>169</v>
      </c>
      <c r="AF422" s="460">
        <v>180</v>
      </c>
      <c r="AG422" s="461">
        <v>220</v>
      </c>
      <c r="AH422" s="442">
        <f t="shared" si="24"/>
        <v>48</v>
      </c>
      <c r="AI422" s="443">
        <f t="shared" si="25"/>
        <v>51</v>
      </c>
      <c r="AJ422" s="444">
        <f t="shared" si="26"/>
        <v>36.363636363636367</v>
      </c>
      <c r="AK422" s="445">
        <f t="shared" si="27"/>
        <v>30.177514792899409</v>
      </c>
      <c r="AL422" s="462" t="s">
        <v>823</v>
      </c>
      <c r="AN422" s="392" t="s">
        <v>831</v>
      </c>
      <c r="AO422" s="398" t="s">
        <v>832</v>
      </c>
      <c r="AP422" s="394">
        <v>110</v>
      </c>
      <c r="AQ422" s="394">
        <v>146</v>
      </c>
      <c r="AR422" s="397"/>
    </row>
    <row r="423" spans="1:44" ht="15.75" hidden="1" customHeight="1" thickBot="1">
      <c r="A423" s="459" t="s">
        <v>824</v>
      </c>
      <c r="B423" s="447">
        <v>43</v>
      </c>
      <c r="C423" s="448">
        <v>77</v>
      </c>
      <c r="D423" s="447">
        <v>44</v>
      </c>
      <c r="E423" s="449">
        <v>80</v>
      </c>
      <c r="F423" s="447">
        <v>36</v>
      </c>
      <c r="G423" s="449">
        <v>72</v>
      </c>
      <c r="H423" s="447">
        <v>37</v>
      </c>
      <c r="I423" s="449">
        <v>68</v>
      </c>
      <c r="J423" s="447">
        <v>28</v>
      </c>
      <c r="K423" s="449">
        <v>58</v>
      </c>
      <c r="L423" s="447">
        <v>38</v>
      </c>
      <c r="M423" s="449">
        <v>68</v>
      </c>
      <c r="N423" s="447">
        <v>41</v>
      </c>
      <c r="O423" s="449">
        <v>72</v>
      </c>
      <c r="P423" s="447">
        <v>108</v>
      </c>
      <c r="Q423" s="447">
        <v>131</v>
      </c>
      <c r="R423" s="436">
        <v>117</v>
      </c>
      <c r="S423" s="450">
        <v>141</v>
      </c>
      <c r="T423" s="439">
        <v>128</v>
      </c>
      <c r="U423" s="436">
        <v>154</v>
      </c>
      <c r="V423" s="439">
        <v>147</v>
      </c>
      <c r="W423" s="436">
        <v>176</v>
      </c>
      <c r="X423" s="438">
        <v>164</v>
      </c>
      <c r="Y423" s="438">
        <v>191</v>
      </c>
      <c r="Z423" s="436">
        <v>169</v>
      </c>
      <c r="AA423" s="436">
        <v>204</v>
      </c>
      <c r="AB423" s="439">
        <v>169</v>
      </c>
      <c r="AC423" s="436">
        <v>210</v>
      </c>
      <c r="AD423" s="440">
        <v>216</v>
      </c>
      <c r="AE423" s="454">
        <v>260</v>
      </c>
      <c r="AF423" s="460">
        <v>211</v>
      </c>
      <c r="AG423" s="461">
        <v>261</v>
      </c>
      <c r="AH423" s="442">
        <f t="shared" si="24"/>
        <v>-5</v>
      </c>
      <c r="AI423" s="443">
        <f t="shared" si="25"/>
        <v>1</v>
      </c>
      <c r="AJ423" s="444">
        <f t="shared" si="26"/>
        <v>-2.3148148148148149</v>
      </c>
      <c r="AK423" s="445">
        <f t="shared" si="27"/>
        <v>0.38461538461538464</v>
      </c>
      <c r="AL423" s="462" t="s">
        <v>825</v>
      </c>
      <c r="AN423" s="392">
        <v>625</v>
      </c>
      <c r="AO423" s="398" t="s">
        <v>833</v>
      </c>
      <c r="AP423" s="394">
        <v>887</v>
      </c>
      <c r="AQ423" s="394">
        <v>1201</v>
      </c>
      <c r="AR423" s="397"/>
    </row>
    <row r="424" spans="1:44" ht="15.75" hidden="1" customHeight="1" thickBot="1">
      <c r="A424" s="459" t="s">
        <v>826</v>
      </c>
      <c r="B424" s="447">
        <v>28</v>
      </c>
      <c r="C424" s="448">
        <v>48</v>
      </c>
      <c r="D424" s="447">
        <v>43</v>
      </c>
      <c r="E424" s="449">
        <v>65</v>
      </c>
      <c r="F424" s="447">
        <v>39</v>
      </c>
      <c r="G424" s="449">
        <v>64</v>
      </c>
      <c r="H424" s="447">
        <v>36</v>
      </c>
      <c r="I424" s="449">
        <v>65</v>
      </c>
      <c r="J424" s="447">
        <v>39</v>
      </c>
      <c r="K424" s="449">
        <v>61</v>
      </c>
      <c r="L424" s="447">
        <v>43</v>
      </c>
      <c r="M424" s="449">
        <v>61</v>
      </c>
      <c r="N424" s="447">
        <v>55</v>
      </c>
      <c r="O424" s="449">
        <v>80</v>
      </c>
      <c r="P424" s="447">
        <v>191</v>
      </c>
      <c r="Q424" s="447">
        <v>235</v>
      </c>
      <c r="R424" s="436">
        <v>201</v>
      </c>
      <c r="S424" s="450">
        <v>246</v>
      </c>
      <c r="T424" s="439">
        <v>218</v>
      </c>
      <c r="U424" s="436">
        <v>262</v>
      </c>
      <c r="V424" s="439">
        <v>214</v>
      </c>
      <c r="W424" s="436">
        <v>260</v>
      </c>
      <c r="X424" s="438">
        <v>290</v>
      </c>
      <c r="Y424" s="438">
        <v>340</v>
      </c>
      <c r="Z424" s="436">
        <v>302</v>
      </c>
      <c r="AA424" s="436">
        <v>367</v>
      </c>
      <c r="AB424" s="439">
        <v>330</v>
      </c>
      <c r="AC424" s="436">
        <v>405</v>
      </c>
      <c r="AD424" s="440">
        <v>363</v>
      </c>
      <c r="AE424" s="454">
        <v>445</v>
      </c>
      <c r="AF424" s="460">
        <v>295</v>
      </c>
      <c r="AG424" s="461">
        <v>372</v>
      </c>
      <c r="AH424" s="442">
        <f t="shared" si="24"/>
        <v>-68</v>
      </c>
      <c r="AI424" s="443">
        <f t="shared" si="25"/>
        <v>-73</v>
      </c>
      <c r="AJ424" s="444">
        <f t="shared" si="26"/>
        <v>-18.732782369146005</v>
      </c>
      <c r="AK424" s="445">
        <f t="shared" si="27"/>
        <v>-16.40449438202247</v>
      </c>
      <c r="AL424" s="462" t="s">
        <v>827</v>
      </c>
      <c r="AN424" s="392" t="s">
        <v>834</v>
      </c>
      <c r="AO424" s="398" t="s">
        <v>835</v>
      </c>
      <c r="AP424" s="394">
        <v>211</v>
      </c>
      <c r="AQ424" s="394">
        <v>288</v>
      </c>
      <c r="AR424" s="397"/>
    </row>
    <row r="425" spans="1:44" ht="15.75" hidden="1" customHeight="1" thickBot="1">
      <c r="A425" s="459" t="s">
        <v>1118</v>
      </c>
      <c r="B425" s="447"/>
      <c r="C425" s="448"/>
      <c r="D425" s="447"/>
      <c r="E425" s="449"/>
      <c r="F425" s="447"/>
      <c r="G425" s="449"/>
      <c r="H425" s="447"/>
      <c r="I425" s="449"/>
      <c r="J425" s="447"/>
      <c r="K425" s="449"/>
      <c r="L425" s="447"/>
      <c r="M425" s="449"/>
      <c r="N425" s="447"/>
      <c r="O425" s="449"/>
      <c r="P425" s="447"/>
      <c r="Q425" s="447"/>
      <c r="R425" s="436"/>
      <c r="S425" s="450"/>
      <c r="T425" s="439"/>
      <c r="U425" s="436"/>
      <c r="V425" s="439"/>
      <c r="W425" s="436"/>
      <c r="X425" s="438"/>
      <c r="Y425" s="438"/>
      <c r="Z425" s="436"/>
      <c r="AA425" s="436"/>
      <c r="AB425" s="439"/>
      <c r="AC425" s="436"/>
      <c r="AD425" s="440"/>
      <c r="AE425" s="454"/>
      <c r="AF425" s="460">
        <v>71</v>
      </c>
      <c r="AG425" s="461">
        <v>84</v>
      </c>
      <c r="AH425" s="442">
        <f t="shared" si="24"/>
        <v>71</v>
      </c>
      <c r="AI425" s="443">
        <f t="shared" si="25"/>
        <v>84</v>
      </c>
      <c r="AJ425" s="444">
        <f t="shared" si="26"/>
        <v>100</v>
      </c>
      <c r="AK425" s="445">
        <f t="shared" si="27"/>
        <v>100</v>
      </c>
      <c r="AL425" s="462" t="s">
        <v>1117</v>
      </c>
      <c r="AN425" s="392"/>
      <c r="AO425" s="398"/>
      <c r="AP425" s="394"/>
      <c r="AQ425" s="394"/>
      <c r="AR425" s="397"/>
    </row>
    <row r="426" spans="1:44" ht="15.75" customHeight="1" thickBot="1">
      <c r="A426" s="459">
        <v>624</v>
      </c>
      <c r="B426" s="447">
        <v>132</v>
      </c>
      <c r="C426" s="448">
        <v>198</v>
      </c>
      <c r="D426" s="447">
        <v>113</v>
      </c>
      <c r="E426" s="449">
        <v>171</v>
      </c>
      <c r="F426" s="447">
        <v>131</v>
      </c>
      <c r="G426" s="449">
        <v>189</v>
      </c>
      <c r="H426" s="447">
        <v>138</v>
      </c>
      <c r="I426" s="449">
        <v>198</v>
      </c>
      <c r="J426" s="447">
        <v>122</v>
      </c>
      <c r="K426" s="449">
        <v>189</v>
      </c>
      <c r="L426" s="447">
        <v>104</v>
      </c>
      <c r="M426" s="449">
        <v>180</v>
      </c>
      <c r="N426" s="447">
        <v>106</v>
      </c>
      <c r="O426" s="449">
        <v>184</v>
      </c>
      <c r="P426" s="447">
        <v>142</v>
      </c>
      <c r="Q426" s="447">
        <v>210</v>
      </c>
      <c r="R426" s="436">
        <v>149</v>
      </c>
      <c r="S426" s="450">
        <v>216</v>
      </c>
      <c r="T426" s="439">
        <v>167</v>
      </c>
      <c r="U426" s="436">
        <v>241</v>
      </c>
      <c r="V426" s="439">
        <v>181</v>
      </c>
      <c r="W426" s="436">
        <v>263</v>
      </c>
      <c r="X426" s="438">
        <v>191</v>
      </c>
      <c r="Y426" s="438">
        <v>280</v>
      </c>
      <c r="Z426" s="436">
        <v>179</v>
      </c>
      <c r="AA426" s="436">
        <v>269</v>
      </c>
      <c r="AB426" s="439">
        <v>193</v>
      </c>
      <c r="AC426" s="436">
        <v>291</v>
      </c>
      <c r="AD426" s="440">
        <v>217</v>
      </c>
      <c r="AE426" s="454">
        <v>321</v>
      </c>
      <c r="AF426" s="460">
        <v>224</v>
      </c>
      <c r="AG426" s="461">
        <v>329</v>
      </c>
      <c r="AH426" s="442">
        <f t="shared" si="24"/>
        <v>7</v>
      </c>
      <c r="AI426" s="443">
        <f t="shared" si="25"/>
        <v>8</v>
      </c>
      <c r="AJ426" s="444">
        <f t="shared" si="26"/>
        <v>3.225806451612903</v>
      </c>
      <c r="AK426" s="445">
        <f t="shared" si="27"/>
        <v>2.4922118380062304</v>
      </c>
      <c r="AL426" s="462" t="s">
        <v>828</v>
      </c>
      <c r="AN426" s="392" t="s">
        <v>836</v>
      </c>
      <c r="AO426" s="398" t="s">
        <v>837</v>
      </c>
      <c r="AP426" s="394">
        <v>144</v>
      </c>
      <c r="AQ426" s="394">
        <v>185</v>
      </c>
      <c r="AR426" s="397"/>
    </row>
    <row r="427" spans="1:44" ht="15.75" hidden="1" customHeight="1" thickBot="1">
      <c r="A427" s="459" t="s">
        <v>829</v>
      </c>
      <c r="B427" s="447">
        <v>78</v>
      </c>
      <c r="C427" s="448">
        <v>97</v>
      </c>
      <c r="D427" s="447">
        <v>63</v>
      </c>
      <c r="E427" s="449">
        <v>80</v>
      </c>
      <c r="F427" s="447">
        <v>55</v>
      </c>
      <c r="G427" s="449">
        <v>69</v>
      </c>
      <c r="H427" s="447">
        <v>68</v>
      </c>
      <c r="I427" s="449">
        <v>79</v>
      </c>
      <c r="J427" s="447">
        <v>71</v>
      </c>
      <c r="K427" s="449">
        <v>84</v>
      </c>
      <c r="L427" s="447">
        <v>67</v>
      </c>
      <c r="M427" s="449">
        <v>82</v>
      </c>
      <c r="N427" s="447">
        <v>83</v>
      </c>
      <c r="O427" s="449">
        <v>100</v>
      </c>
      <c r="P427" s="447">
        <v>74</v>
      </c>
      <c r="Q427" s="447">
        <v>117</v>
      </c>
      <c r="R427" s="436">
        <v>84</v>
      </c>
      <c r="S427" s="450">
        <v>124</v>
      </c>
      <c r="T427" s="439">
        <v>95</v>
      </c>
      <c r="U427" s="436">
        <v>142</v>
      </c>
      <c r="V427" s="439">
        <v>99</v>
      </c>
      <c r="W427" s="436">
        <v>153</v>
      </c>
      <c r="X427" s="438">
        <v>98</v>
      </c>
      <c r="Y427" s="438">
        <v>158</v>
      </c>
      <c r="Z427" s="436">
        <v>88</v>
      </c>
      <c r="AA427" s="436">
        <v>150</v>
      </c>
      <c r="AB427" s="439">
        <v>99</v>
      </c>
      <c r="AC427" s="436">
        <v>165</v>
      </c>
      <c r="AD427" s="440">
        <v>107</v>
      </c>
      <c r="AE427" s="454">
        <v>175</v>
      </c>
      <c r="AF427" s="460">
        <v>106</v>
      </c>
      <c r="AG427" s="461">
        <v>173</v>
      </c>
      <c r="AH427" s="442">
        <f t="shared" si="24"/>
        <v>-1</v>
      </c>
      <c r="AI427" s="443">
        <f t="shared" si="25"/>
        <v>-2</v>
      </c>
      <c r="AJ427" s="444">
        <f t="shared" si="26"/>
        <v>-0.93457943925233644</v>
      </c>
      <c r="AK427" s="445">
        <f t="shared" si="27"/>
        <v>-1.1428571428571428</v>
      </c>
      <c r="AL427" s="462" t="s">
        <v>830</v>
      </c>
      <c r="AN427" s="392" t="s">
        <v>838</v>
      </c>
      <c r="AO427" s="398" t="s">
        <v>839</v>
      </c>
      <c r="AP427" s="394">
        <v>236</v>
      </c>
      <c r="AQ427" s="394">
        <v>308</v>
      </c>
      <c r="AR427" s="397"/>
    </row>
    <row r="428" spans="1:44" ht="15.75" hidden="1" customHeight="1" thickBot="1">
      <c r="A428" s="459" t="s">
        <v>831</v>
      </c>
      <c r="B428" s="447">
        <v>56</v>
      </c>
      <c r="C428" s="448">
        <v>70</v>
      </c>
      <c r="D428" s="447">
        <v>57</v>
      </c>
      <c r="E428" s="449">
        <v>72</v>
      </c>
      <c r="F428" s="447">
        <v>56</v>
      </c>
      <c r="G428" s="449">
        <v>71</v>
      </c>
      <c r="H428" s="447">
        <v>67</v>
      </c>
      <c r="I428" s="449">
        <v>80</v>
      </c>
      <c r="J428" s="447">
        <v>60</v>
      </c>
      <c r="K428" s="449">
        <v>73</v>
      </c>
      <c r="L428" s="447">
        <v>51</v>
      </c>
      <c r="M428" s="449">
        <v>68</v>
      </c>
      <c r="N428" s="447">
        <v>75</v>
      </c>
      <c r="O428" s="449">
        <v>91</v>
      </c>
      <c r="P428" s="447">
        <v>68</v>
      </c>
      <c r="Q428" s="447">
        <v>93</v>
      </c>
      <c r="R428" s="436">
        <v>65</v>
      </c>
      <c r="S428" s="450">
        <v>92</v>
      </c>
      <c r="T428" s="439">
        <v>72</v>
      </c>
      <c r="U428" s="436">
        <v>99</v>
      </c>
      <c r="V428" s="439">
        <v>82</v>
      </c>
      <c r="W428" s="436">
        <v>110</v>
      </c>
      <c r="X428" s="438">
        <v>93</v>
      </c>
      <c r="Y428" s="438">
        <v>122</v>
      </c>
      <c r="Z428" s="436">
        <v>91</v>
      </c>
      <c r="AA428" s="436">
        <v>119</v>
      </c>
      <c r="AB428" s="439">
        <v>94</v>
      </c>
      <c r="AC428" s="436">
        <v>126</v>
      </c>
      <c r="AD428" s="440">
        <v>110</v>
      </c>
      <c r="AE428" s="454">
        <v>146</v>
      </c>
      <c r="AF428" s="460">
        <v>118</v>
      </c>
      <c r="AG428" s="461">
        <v>156</v>
      </c>
      <c r="AH428" s="442">
        <f t="shared" si="24"/>
        <v>8</v>
      </c>
      <c r="AI428" s="443">
        <f t="shared" si="25"/>
        <v>10</v>
      </c>
      <c r="AJ428" s="444">
        <f t="shared" si="26"/>
        <v>7.2727272727272725</v>
      </c>
      <c r="AK428" s="445">
        <f t="shared" si="27"/>
        <v>6.8493150684931505</v>
      </c>
      <c r="AL428" s="462" t="s">
        <v>832</v>
      </c>
      <c r="AN428" s="392" t="s">
        <v>840</v>
      </c>
      <c r="AO428" s="398" t="s">
        <v>841</v>
      </c>
      <c r="AP428" s="394">
        <v>86</v>
      </c>
      <c r="AQ428" s="394">
        <v>130</v>
      </c>
      <c r="AR428" s="397"/>
    </row>
    <row r="429" spans="1:44" ht="15.75" customHeight="1" thickBot="1">
      <c r="A429" s="459">
        <v>625</v>
      </c>
      <c r="B429" s="447">
        <v>82</v>
      </c>
      <c r="C429" s="448">
        <v>94</v>
      </c>
      <c r="D429" s="447">
        <v>85</v>
      </c>
      <c r="E429" s="449">
        <v>95</v>
      </c>
      <c r="F429" s="447">
        <v>89</v>
      </c>
      <c r="G429" s="449">
        <v>101</v>
      </c>
      <c r="H429" s="447">
        <v>83</v>
      </c>
      <c r="I429" s="449">
        <v>97</v>
      </c>
      <c r="J429" s="447">
        <v>70</v>
      </c>
      <c r="K429" s="449">
        <v>92</v>
      </c>
      <c r="L429" s="447">
        <v>78</v>
      </c>
      <c r="M429" s="449">
        <v>94</v>
      </c>
      <c r="N429" s="447">
        <v>83</v>
      </c>
      <c r="O429" s="449">
        <v>97</v>
      </c>
      <c r="P429" s="447">
        <v>627</v>
      </c>
      <c r="Q429" s="447">
        <v>836</v>
      </c>
      <c r="R429" s="436">
        <v>668</v>
      </c>
      <c r="S429" s="450">
        <v>882</v>
      </c>
      <c r="T429" s="439">
        <v>673</v>
      </c>
      <c r="U429" s="436">
        <v>907</v>
      </c>
      <c r="V429" s="439">
        <v>679</v>
      </c>
      <c r="W429" s="436">
        <v>929</v>
      </c>
      <c r="X429" s="438">
        <v>730</v>
      </c>
      <c r="Y429" s="438">
        <v>990</v>
      </c>
      <c r="Z429" s="436">
        <v>794</v>
      </c>
      <c r="AA429" s="436">
        <v>1070</v>
      </c>
      <c r="AB429" s="439">
        <v>746</v>
      </c>
      <c r="AC429" s="436">
        <v>1039</v>
      </c>
      <c r="AD429" s="440">
        <v>887</v>
      </c>
      <c r="AE429" s="454">
        <v>1201</v>
      </c>
      <c r="AF429" s="460">
        <v>871</v>
      </c>
      <c r="AG429" s="461">
        <v>1202</v>
      </c>
      <c r="AH429" s="442">
        <f t="shared" si="24"/>
        <v>-16</v>
      </c>
      <c r="AI429" s="443">
        <f t="shared" si="25"/>
        <v>1</v>
      </c>
      <c r="AJ429" s="444">
        <f t="shared" si="26"/>
        <v>-1.8038331454340473</v>
      </c>
      <c r="AK429" s="445">
        <f t="shared" si="27"/>
        <v>8.3263946711074108E-2</v>
      </c>
      <c r="AL429" s="462" t="s">
        <v>833</v>
      </c>
      <c r="AN429" s="392" t="s">
        <v>842</v>
      </c>
      <c r="AO429" s="398" t="s">
        <v>843</v>
      </c>
      <c r="AP429" s="394">
        <v>144</v>
      </c>
      <c r="AQ429" s="394">
        <v>202</v>
      </c>
      <c r="AR429" s="397"/>
    </row>
    <row r="430" spans="1:44" ht="15.75" hidden="1" customHeight="1" thickBot="1">
      <c r="A430" s="459" t="s">
        <v>834</v>
      </c>
      <c r="B430" s="447">
        <v>96</v>
      </c>
      <c r="C430" s="448">
        <v>119</v>
      </c>
      <c r="D430" s="447">
        <v>103</v>
      </c>
      <c r="E430" s="449">
        <v>125</v>
      </c>
      <c r="F430" s="447">
        <v>108</v>
      </c>
      <c r="G430" s="449">
        <v>130</v>
      </c>
      <c r="H430" s="447">
        <v>117</v>
      </c>
      <c r="I430" s="449">
        <v>140</v>
      </c>
      <c r="J430" s="447">
        <v>118</v>
      </c>
      <c r="K430" s="449">
        <v>146</v>
      </c>
      <c r="L430" s="447">
        <v>115</v>
      </c>
      <c r="M430" s="449">
        <v>145</v>
      </c>
      <c r="N430" s="447">
        <v>151</v>
      </c>
      <c r="O430" s="449">
        <v>183</v>
      </c>
      <c r="P430" s="447">
        <v>187</v>
      </c>
      <c r="Q430" s="447">
        <v>229</v>
      </c>
      <c r="R430" s="436">
        <v>198</v>
      </c>
      <c r="S430" s="450">
        <v>245</v>
      </c>
      <c r="T430" s="439">
        <v>172</v>
      </c>
      <c r="U430" s="436">
        <v>228</v>
      </c>
      <c r="V430" s="439">
        <v>149</v>
      </c>
      <c r="W430" s="436">
        <v>208</v>
      </c>
      <c r="X430" s="438">
        <v>148</v>
      </c>
      <c r="Y430" s="438">
        <v>210</v>
      </c>
      <c r="Z430" s="436">
        <v>194</v>
      </c>
      <c r="AA430" s="436">
        <v>264</v>
      </c>
      <c r="AB430" s="439">
        <v>165</v>
      </c>
      <c r="AC430" s="436">
        <v>238</v>
      </c>
      <c r="AD430" s="440">
        <v>211</v>
      </c>
      <c r="AE430" s="454">
        <v>288</v>
      </c>
      <c r="AF430" s="460">
        <v>211</v>
      </c>
      <c r="AG430" s="461">
        <v>298</v>
      </c>
      <c r="AH430" s="442">
        <f t="shared" si="24"/>
        <v>0</v>
      </c>
      <c r="AI430" s="443">
        <f t="shared" si="25"/>
        <v>10</v>
      </c>
      <c r="AJ430" s="444">
        <f t="shared" si="26"/>
        <v>0</v>
      </c>
      <c r="AK430" s="445">
        <f t="shared" si="27"/>
        <v>3.4722222222222223</v>
      </c>
      <c r="AL430" s="462" t="s">
        <v>835</v>
      </c>
      <c r="AN430" s="392" t="s">
        <v>844</v>
      </c>
      <c r="AO430" s="398" t="s">
        <v>845</v>
      </c>
      <c r="AP430" s="394">
        <v>66</v>
      </c>
      <c r="AQ430" s="394">
        <v>88</v>
      </c>
      <c r="AR430" s="397"/>
    </row>
    <row r="431" spans="1:44" ht="15.75" hidden="1" customHeight="1" thickBot="1">
      <c r="A431" s="459" t="s">
        <v>836</v>
      </c>
      <c r="B431" s="447">
        <v>92</v>
      </c>
      <c r="C431" s="448">
        <v>163</v>
      </c>
      <c r="D431" s="447">
        <v>109</v>
      </c>
      <c r="E431" s="449">
        <v>181</v>
      </c>
      <c r="F431" s="447">
        <v>120</v>
      </c>
      <c r="G431" s="449">
        <v>192</v>
      </c>
      <c r="H431" s="447">
        <v>131</v>
      </c>
      <c r="I431" s="449">
        <v>201</v>
      </c>
      <c r="J431" s="447">
        <v>133</v>
      </c>
      <c r="K431" s="449">
        <v>206</v>
      </c>
      <c r="L431" s="447">
        <v>157</v>
      </c>
      <c r="M431" s="449">
        <v>229</v>
      </c>
      <c r="N431" s="447">
        <v>158</v>
      </c>
      <c r="O431" s="449">
        <v>231</v>
      </c>
      <c r="P431" s="447">
        <v>90</v>
      </c>
      <c r="Q431" s="447">
        <v>124</v>
      </c>
      <c r="R431" s="436">
        <v>96</v>
      </c>
      <c r="S431" s="450">
        <v>130</v>
      </c>
      <c r="T431" s="439">
        <v>100</v>
      </c>
      <c r="U431" s="436">
        <v>137</v>
      </c>
      <c r="V431" s="439">
        <v>95</v>
      </c>
      <c r="W431" s="436">
        <v>133</v>
      </c>
      <c r="X431" s="438">
        <v>88</v>
      </c>
      <c r="Y431" s="438">
        <v>125</v>
      </c>
      <c r="Z431" s="436">
        <v>101</v>
      </c>
      <c r="AA431" s="436">
        <v>140</v>
      </c>
      <c r="AB431" s="439">
        <v>93</v>
      </c>
      <c r="AC431" s="436">
        <v>134</v>
      </c>
      <c r="AD431" s="440">
        <v>144</v>
      </c>
      <c r="AE431" s="454">
        <v>185</v>
      </c>
      <c r="AF431" s="460">
        <v>130</v>
      </c>
      <c r="AG431" s="461">
        <v>179</v>
      </c>
      <c r="AH431" s="442">
        <f t="shared" si="24"/>
        <v>-14</v>
      </c>
      <c r="AI431" s="443">
        <f t="shared" si="25"/>
        <v>-6</v>
      </c>
      <c r="AJ431" s="444">
        <f t="shared" si="26"/>
        <v>-9.7222222222222214</v>
      </c>
      <c r="AK431" s="445">
        <f t="shared" si="27"/>
        <v>-3.2432432432432434</v>
      </c>
      <c r="AL431" s="462" t="s">
        <v>837</v>
      </c>
      <c r="AN431" s="392" t="s">
        <v>741</v>
      </c>
      <c r="AO431" s="398" t="s">
        <v>742</v>
      </c>
      <c r="AP431" s="394">
        <v>262</v>
      </c>
      <c r="AQ431" s="394">
        <v>399</v>
      </c>
      <c r="AR431" s="397"/>
    </row>
    <row r="432" spans="1:44" ht="15.75" hidden="1" customHeight="1" thickBot="1">
      <c r="A432" s="459" t="s">
        <v>838</v>
      </c>
      <c r="B432" s="447">
        <v>41</v>
      </c>
      <c r="C432" s="448">
        <v>90</v>
      </c>
      <c r="D432" s="447">
        <v>48</v>
      </c>
      <c r="E432" s="449">
        <v>94</v>
      </c>
      <c r="F432" s="447">
        <v>52</v>
      </c>
      <c r="G432" s="449">
        <v>95</v>
      </c>
      <c r="H432" s="447">
        <v>56</v>
      </c>
      <c r="I432" s="449">
        <v>95</v>
      </c>
      <c r="J432" s="447">
        <v>62</v>
      </c>
      <c r="K432" s="449">
        <v>104</v>
      </c>
      <c r="L432" s="447">
        <v>79</v>
      </c>
      <c r="M432" s="449">
        <v>126</v>
      </c>
      <c r="N432" s="447">
        <v>74</v>
      </c>
      <c r="O432" s="449">
        <v>122</v>
      </c>
      <c r="P432" s="447">
        <v>134</v>
      </c>
      <c r="Q432" s="447">
        <v>187</v>
      </c>
      <c r="R432" s="436">
        <v>154</v>
      </c>
      <c r="S432" s="450">
        <v>206</v>
      </c>
      <c r="T432" s="439">
        <v>169</v>
      </c>
      <c r="U432" s="436">
        <v>220</v>
      </c>
      <c r="V432" s="439">
        <v>184</v>
      </c>
      <c r="W432" s="436">
        <v>243</v>
      </c>
      <c r="X432" s="438">
        <v>181</v>
      </c>
      <c r="Y432" s="438">
        <v>241</v>
      </c>
      <c r="Z432" s="436">
        <v>204</v>
      </c>
      <c r="AA432" s="436">
        <v>268</v>
      </c>
      <c r="AB432" s="439">
        <v>215</v>
      </c>
      <c r="AC432" s="436">
        <v>285</v>
      </c>
      <c r="AD432" s="440">
        <v>236</v>
      </c>
      <c r="AE432" s="454">
        <v>308</v>
      </c>
      <c r="AF432" s="460">
        <v>239</v>
      </c>
      <c r="AG432" s="461">
        <v>309</v>
      </c>
      <c r="AH432" s="442">
        <f t="shared" si="24"/>
        <v>3</v>
      </c>
      <c r="AI432" s="443">
        <f t="shared" si="25"/>
        <v>1</v>
      </c>
      <c r="AJ432" s="444">
        <f t="shared" si="26"/>
        <v>1.271186440677966</v>
      </c>
      <c r="AK432" s="445">
        <f t="shared" si="27"/>
        <v>0.32467532467532467</v>
      </c>
      <c r="AL432" s="462" t="s">
        <v>839</v>
      </c>
      <c r="AN432" s="392" t="s">
        <v>743</v>
      </c>
      <c r="AO432" s="398" t="s">
        <v>744</v>
      </c>
      <c r="AP432" s="394">
        <v>110</v>
      </c>
      <c r="AQ432" s="394">
        <v>135</v>
      </c>
      <c r="AR432" s="397"/>
    </row>
    <row r="433" spans="1:44" ht="15.75" hidden="1" customHeight="1" thickBot="1">
      <c r="A433" s="459" t="s">
        <v>840</v>
      </c>
      <c r="B433" s="447">
        <v>51</v>
      </c>
      <c r="C433" s="448">
        <v>73</v>
      </c>
      <c r="D433" s="447">
        <v>61</v>
      </c>
      <c r="E433" s="449">
        <v>87</v>
      </c>
      <c r="F433" s="447">
        <v>68</v>
      </c>
      <c r="G433" s="449">
        <v>97</v>
      </c>
      <c r="H433" s="447">
        <v>75</v>
      </c>
      <c r="I433" s="449">
        <v>106</v>
      </c>
      <c r="J433" s="447">
        <v>71</v>
      </c>
      <c r="K433" s="449">
        <v>102</v>
      </c>
      <c r="L433" s="447">
        <v>78</v>
      </c>
      <c r="M433" s="449">
        <v>103</v>
      </c>
      <c r="N433" s="447">
        <v>84</v>
      </c>
      <c r="O433" s="449">
        <v>109</v>
      </c>
      <c r="P433" s="447">
        <v>76</v>
      </c>
      <c r="Q433" s="447">
        <v>108</v>
      </c>
      <c r="R433" s="436">
        <v>77</v>
      </c>
      <c r="S433" s="450">
        <v>108</v>
      </c>
      <c r="T433" s="439">
        <v>66</v>
      </c>
      <c r="U433" s="436">
        <v>101</v>
      </c>
      <c r="V433" s="439">
        <v>83</v>
      </c>
      <c r="W433" s="436">
        <v>118</v>
      </c>
      <c r="X433" s="438">
        <v>97</v>
      </c>
      <c r="Y433" s="438">
        <v>132</v>
      </c>
      <c r="Z433" s="436">
        <v>96</v>
      </c>
      <c r="AA433" s="436">
        <v>132</v>
      </c>
      <c r="AB433" s="439">
        <v>85</v>
      </c>
      <c r="AC433" s="436">
        <v>127</v>
      </c>
      <c r="AD433" s="440">
        <v>86</v>
      </c>
      <c r="AE433" s="454">
        <v>130</v>
      </c>
      <c r="AF433" s="460">
        <v>97</v>
      </c>
      <c r="AG433" s="461">
        <v>143</v>
      </c>
      <c r="AH433" s="442">
        <f t="shared" si="24"/>
        <v>11</v>
      </c>
      <c r="AI433" s="443">
        <f t="shared" si="25"/>
        <v>13</v>
      </c>
      <c r="AJ433" s="444">
        <f t="shared" si="26"/>
        <v>12.790697674418604</v>
      </c>
      <c r="AK433" s="445">
        <f t="shared" si="27"/>
        <v>10</v>
      </c>
      <c r="AL433" s="462" t="s">
        <v>841</v>
      </c>
      <c r="AN433" s="392" t="s">
        <v>745</v>
      </c>
      <c r="AO433" s="398" t="s">
        <v>746</v>
      </c>
      <c r="AP433" s="394">
        <v>37</v>
      </c>
      <c r="AQ433" s="394">
        <v>76</v>
      </c>
      <c r="AR433" s="397"/>
    </row>
    <row r="434" spans="1:44" ht="15.75" hidden="1" customHeight="1" thickBot="1">
      <c r="A434" s="459" t="s">
        <v>842</v>
      </c>
      <c r="B434" s="447">
        <v>408</v>
      </c>
      <c r="C434" s="448">
        <v>562</v>
      </c>
      <c r="D434" s="447">
        <v>406</v>
      </c>
      <c r="E434" s="449">
        <v>561</v>
      </c>
      <c r="F434" s="447">
        <v>390</v>
      </c>
      <c r="G434" s="449">
        <v>542</v>
      </c>
      <c r="H434" s="447">
        <v>404</v>
      </c>
      <c r="I434" s="449">
        <v>561</v>
      </c>
      <c r="J434" s="447">
        <v>465</v>
      </c>
      <c r="K434" s="449">
        <v>641</v>
      </c>
      <c r="L434" s="447">
        <v>485</v>
      </c>
      <c r="M434" s="449">
        <v>676</v>
      </c>
      <c r="N434" s="447">
        <v>514</v>
      </c>
      <c r="O434" s="449">
        <v>700</v>
      </c>
      <c r="P434" s="447">
        <v>94</v>
      </c>
      <c r="Q434" s="447">
        <v>125</v>
      </c>
      <c r="R434" s="436">
        <v>97</v>
      </c>
      <c r="S434" s="450">
        <v>131</v>
      </c>
      <c r="T434" s="439">
        <v>116</v>
      </c>
      <c r="U434" s="436">
        <v>151</v>
      </c>
      <c r="V434" s="439">
        <v>118</v>
      </c>
      <c r="W434" s="436">
        <v>157</v>
      </c>
      <c r="X434" s="438">
        <v>158</v>
      </c>
      <c r="Y434" s="438">
        <v>208</v>
      </c>
      <c r="Z434" s="436">
        <v>146</v>
      </c>
      <c r="AA434" s="436">
        <v>197</v>
      </c>
      <c r="AB434" s="439">
        <v>132</v>
      </c>
      <c r="AC434" s="436">
        <v>181</v>
      </c>
      <c r="AD434" s="440">
        <v>144</v>
      </c>
      <c r="AE434" s="454">
        <v>202</v>
      </c>
      <c r="AF434" s="460">
        <v>141</v>
      </c>
      <c r="AG434" s="461">
        <v>199</v>
      </c>
      <c r="AH434" s="442">
        <f t="shared" si="24"/>
        <v>-3</v>
      </c>
      <c r="AI434" s="443">
        <f t="shared" si="25"/>
        <v>-3</v>
      </c>
      <c r="AJ434" s="444">
        <f t="shared" si="26"/>
        <v>-2.0833333333333335</v>
      </c>
      <c r="AK434" s="445">
        <f t="shared" si="27"/>
        <v>-1.4851485148514851</v>
      </c>
      <c r="AL434" s="462" t="s">
        <v>843</v>
      </c>
      <c r="AN434" s="392" t="s">
        <v>747</v>
      </c>
      <c r="AO434" s="398" t="s">
        <v>748</v>
      </c>
      <c r="AP434" s="394">
        <v>123</v>
      </c>
      <c r="AQ434" s="394">
        <v>196</v>
      </c>
      <c r="AR434" s="397"/>
    </row>
    <row r="435" spans="1:44" ht="15.75" hidden="1" customHeight="1" thickBot="1">
      <c r="A435" s="459" t="s">
        <v>844</v>
      </c>
      <c r="B435" s="447">
        <v>77</v>
      </c>
      <c r="C435" s="448">
        <v>113</v>
      </c>
      <c r="D435" s="447">
        <v>50</v>
      </c>
      <c r="E435" s="449">
        <v>77</v>
      </c>
      <c r="F435" s="447">
        <v>39</v>
      </c>
      <c r="G435" s="449">
        <v>63</v>
      </c>
      <c r="H435" s="447">
        <v>87</v>
      </c>
      <c r="I435" s="449">
        <v>115</v>
      </c>
      <c r="J435" s="447">
        <v>96</v>
      </c>
      <c r="K435" s="449">
        <v>127</v>
      </c>
      <c r="L435" s="447">
        <v>103</v>
      </c>
      <c r="M435" s="449">
        <v>144</v>
      </c>
      <c r="N435" s="447">
        <v>122</v>
      </c>
      <c r="O435" s="449">
        <v>161</v>
      </c>
      <c r="P435" s="447">
        <v>46</v>
      </c>
      <c r="Q435" s="447">
        <v>63</v>
      </c>
      <c r="R435" s="436">
        <v>46</v>
      </c>
      <c r="S435" s="450">
        <v>62</v>
      </c>
      <c r="T435" s="439">
        <v>50</v>
      </c>
      <c r="U435" s="436">
        <v>70</v>
      </c>
      <c r="V435" s="439">
        <v>50</v>
      </c>
      <c r="W435" s="436">
        <v>70</v>
      </c>
      <c r="X435" s="438">
        <v>58</v>
      </c>
      <c r="Y435" s="438">
        <v>74</v>
      </c>
      <c r="Z435" s="436">
        <v>53</v>
      </c>
      <c r="AA435" s="436">
        <v>69</v>
      </c>
      <c r="AB435" s="439">
        <v>56</v>
      </c>
      <c r="AC435" s="436">
        <v>74</v>
      </c>
      <c r="AD435" s="440">
        <v>66</v>
      </c>
      <c r="AE435" s="454">
        <v>88</v>
      </c>
      <c r="AF435" s="460">
        <v>53</v>
      </c>
      <c r="AG435" s="461">
        <v>74</v>
      </c>
      <c r="AH435" s="442">
        <f t="shared" si="24"/>
        <v>-13</v>
      </c>
      <c r="AI435" s="443">
        <f t="shared" si="25"/>
        <v>-14</v>
      </c>
      <c r="AJ435" s="444">
        <f t="shared" si="26"/>
        <v>-19.696969696969695</v>
      </c>
      <c r="AK435" s="445">
        <f t="shared" si="27"/>
        <v>-15.909090909090908</v>
      </c>
      <c r="AL435" s="462" t="s">
        <v>845</v>
      </c>
      <c r="AN435" s="392" t="s">
        <v>749</v>
      </c>
      <c r="AO435" s="398" t="s">
        <v>750</v>
      </c>
      <c r="AP435" s="394">
        <v>150</v>
      </c>
      <c r="AQ435" s="394">
        <v>225</v>
      </c>
      <c r="AR435" s="397"/>
    </row>
    <row r="436" spans="1:44" ht="15.75" customHeight="1" thickBot="1">
      <c r="A436" s="459">
        <v>710</v>
      </c>
      <c r="B436" s="447">
        <v>73</v>
      </c>
      <c r="C436" s="448">
        <v>104</v>
      </c>
      <c r="D436" s="447">
        <v>95</v>
      </c>
      <c r="E436" s="449">
        <v>122</v>
      </c>
      <c r="F436" s="447">
        <v>91</v>
      </c>
      <c r="G436" s="449">
        <v>120</v>
      </c>
      <c r="H436" s="447">
        <v>80</v>
      </c>
      <c r="I436" s="449">
        <v>108</v>
      </c>
      <c r="J436" s="447">
        <v>86</v>
      </c>
      <c r="K436" s="449">
        <v>120</v>
      </c>
      <c r="L436" s="447">
        <v>83</v>
      </c>
      <c r="M436" s="449">
        <v>118</v>
      </c>
      <c r="N436" s="447">
        <v>84</v>
      </c>
      <c r="O436" s="449">
        <v>117</v>
      </c>
      <c r="P436" s="447">
        <v>2343</v>
      </c>
      <c r="Q436" s="447">
        <v>3418</v>
      </c>
      <c r="R436" s="436">
        <v>2435</v>
      </c>
      <c r="S436" s="450">
        <v>3565</v>
      </c>
      <c r="T436" s="439">
        <v>2471</v>
      </c>
      <c r="U436" s="436">
        <v>3632</v>
      </c>
      <c r="V436" s="439">
        <v>2565</v>
      </c>
      <c r="W436" s="436">
        <v>3785</v>
      </c>
      <c r="X436" s="438">
        <v>2790</v>
      </c>
      <c r="Y436" s="438">
        <v>4092</v>
      </c>
      <c r="Z436" s="436">
        <v>2791</v>
      </c>
      <c r="AA436" s="436">
        <v>4133</v>
      </c>
      <c r="AB436" s="439">
        <v>2829</v>
      </c>
      <c r="AC436" s="436">
        <v>4235</v>
      </c>
      <c r="AD436" s="440">
        <v>3049</v>
      </c>
      <c r="AE436" s="454">
        <v>4506</v>
      </c>
      <c r="AF436" s="460">
        <v>3204</v>
      </c>
      <c r="AG436" s="461">
        <v>4722</v>
      </c>
      <c r="AH436" s="442">
        <f t="shared" si="24"/>
        <v>155</v>
      </c>
      <c r="AI436" s="443">
        <f t="shared" si="25"/>
        <v>216</v>
      </c>
      <c r="AJ436" s="444">
        <f t="shared" si="26"/>
        <v>5.0836339783535589</v>
      </c>
      <c r="AK436" s="445">
        <f t="shared" si="27"/>
        <v>4.7936085219707056</v>
      </c>
      <c r="AL436" s="462" t="s">
        <v>44</v>
      </c>
      <c r="AN436" s="392">
        <v>710</v>
      </c>
      <c r="AO436" s="398" t="s">
        <v>44</v>
      </c>
      <c r="AP436" s="394">
        <v>3049</v>
      </c>
      <c r="AQ436" s="394">
        <v>4506</v>
      </c>
      <c r="AR436" s="397"/>
    </row>
    <row r="437" spans="1:44" ht="15.75" customHeight="1" thickBot="1">
      <c r="A437" s="459">
        <v>712</v>
      </c>
      <c r="B437" s="447">
        <v>63</v>
      </c>
      <c r="C437" s="448">
        <v>80</v>
      </c>
      <c r="D437" s="447">
        <v>89</v>
      </c>
      <c r="E437" s="449">
        <v>123</v>
      </c>
      <c r="F437" s="447">
        <v>97</v>
      </c>
      <c r="G437" s="449">
        <v>133</v>
      </c>
      <c r="H437" s="447">
        <v>109</v>
      </c>
      <c r="I437" s="449">
        <v>147</v>
      </c>
      <c r="J437" s="447">
        <v>142</v>
      </c>
      <c r="K437" s="449">
        <v>184</v>
      </c>
      <c r="L437" s="447">
        <v>140</v>
      </c>
      <c r="M437" s="449">
        <v>185</v>
      </c>
      <c r="N437" s="447">
        <v>152</v>
      </c>
      <c r="O437" s="449">
        <v>197</v>
      </c>
      <c r="P437" s="447">
        <v>1078</v>
      </c>
      <c r="Q437" s="447">
        <v>1558</v>
      </c>
      <c r="R437" s="436">
        <v>1097</v>
      </c>
      <c r="S437" s="450">
        <v>1602</v>
      </c>
      <c r="T437" s="439">
        <v>1161</v>
      </c>
      <c r="U437" s="436">
        <v>1698</v>
      </c>
      <c r="V437" s="439">
        <v>1196</v>
      </c>
      <c r="W437" s="436">
        <v>1758</v>
      </c>
      <c r="X437" s="438">
        <v>1306</v>
      </c>
      <c r="Y437" s="438">
        <v>1904</v>
      </c>
      <c r="Z437" s="436">
        <v>1304</v>
      </c>
      <c r="AA437" s="436">
        <v>1915</v>
      </c>
      <c r="AB437" s="439">
        <v>1314</v>
      </c>
      <c r="AC437" s="436">
        <v>1953</v>
      </c>
      <c r="AD437" s="440">
        <v>1419</v>
      </c>
      <c r="AE437" s="454">
        <v>2074</v>
      </c>
      <c r="AF437" s="460">
        <v>1497</v>
      </c>
      <c r="AG437" s="461">
        <v>2174</v>
      </c>
      <c r="AH437" s="442">
        <f t="shared" si="24"/>
        <v>78</v>
      </c>
      <c r="AI437" s="443">
        <f t="shared" si="25"/>
        <v>100</v>
      </c>
      <c r="AJ437" s="444">
        <f t="shared" si="26"/>
        <v>5.4968287526427062</v>
      </c>
      <c r="AK437" s="445">
        <f t="shared" si="27"/>
        <v>4.8216007714561231</v>
      </c>
      <c r="AL437" s="462" t="s">
        <v>846</v>
      </c>
      <c r="AN437" s="392">
        <v>712</v>
      </c>
      <c r="AO437" s="398" t="s">
        <v>846</v>
      </c>
      <c r="AP437" s="394">
        <v>1419</v>
      </c>
      <c r="AQ437" s="394">
        <v>2074</v>
      </c>
      <c r="AR437" s="397"/>
    </row>
    <row r="438" spans="1:44" ht="15.75" hidden="1" customHeight="1" thickBot="1">
      <c r="A438" s="459" t="s">
        <v>847</v>
      </c>
      <c r="B438" s="447">
        <v>92</v>
      </c>
      <c r="C438" s="448">
        <v>119</v>
      </c>
      <c r="D438" s="447">
        <v>85</v>
      </c>
      <c r="E438" s="449">
        <v>116</v>
      </c>
      <c r="F438" s="447">
        <v>80</v>
      </c>
      <c r="G438" s="449">
        <v>112</v>
      </c>
      <c r="H438" s="447">
        <v>68</v>
      </c>
      <c r="I438" s="449">
        <v>103</v>
      </c>
      <c r="J438" s="447">
        <v>92</v>
      </c>
      <c r="K438" s="449">
        <v>131</v>
      </c>
      <c r="L438" s="447">
        <v>86</v>
      </c>
      <c r="M438" s="449">
        <v>124</v>
      </c>
      <c r="N438" s="447">
        <v>76</v>
      </c>
      <c r="O438" s="449">
        <v>115</v>
      </c>
      <c r="P438" s="447">
        <v>90</v>
      </c>
      <c r="Q438" s="447">
        <v>137</v>
      </c>
      <c r="R438" s="436">
        <v>102</v>
      </c>
      <c r="S438" s="450">
        <v>152</v>
      </c>
      <c r="T438" s="439">
        <v>139</v>
      </c>
      <c r="U438" s="436">
        <v>213</v>
      </c>
      <c r="V438" s="439">
        <v>145</v>
      </c>
      <c r="W438" s="436">
        <v>217</v>
      </c>
      <c r="X438" s="438">
        <v>154</v>
      </c>
      <c r="Y438" s="438">
        <v>225</v>
      </c>
      <c r="Z438" s="436">
        <v>153</v>
      </c>
      <c r="AA438" s="436">
        <v>226</v>
      </c>
      <c r="AB438" s="439">
        <v>130</v>
      </c>
      <c r="AC438" s="436">
        <v>203</v>
      </c>
      <c r="AD438" s="440">
        <v>164</v>
      </c>
      <c r="AE438" s="454">
        <v>237</v>
      </c>
      <c r="AF438" s="460">
        <v>163</v>
      </c>
      <c r="AG438" s="461">
        <v>238</v>
      </c>
      <c r="AH438" s="442">
        <f t="shared" si="24"/>
        <v>-1</v>
      </c>
      <c r="AI438" s="443">
        <f t="shared" si="25"/>
        <v>1</v>
      </c>
      <c r="AJ438" s="444">
        <f t="shared" si="26"/>
        <v>-0.6097560975609756</v>
      </c>
      <c r="AK438" s="445">
        <f t="shared" si="27"/>
        <v>0.4219409282700422</v>
      </c>
      <c r="AL438" s="462" t="s">
        <v>848</v>
      </c>
      <c r="AN438" s="392" t="s">
        <v>847</v>
      </c>
      <c r="AO438" s="398" t="s">
        <v>848</v>
      </c>
      <c r="AP438" s="394">
        <v>164</v>
      </c>
      <c r="AQ438" s="394">
        <v>237</v>
      </c>
      <c r="AR438" s="397"/>
    </row>
    <row r="439" spans="1:44" ht="15.75" hidden="1" customHeight="1" thickBot="1">
      <c r="A439" s="459" t="s">
        <v>849</v>
      </c>
      <c r="B439" s="447">
        <v>83</v>
      </c>
      <c r="C439" s="448">
        <v>115</v>
      </c>
      <c r="D439" s="447">
        <v>87</v>
      </c>
      <c r="E439" s="449">
        <v>123</v>
      </c>
      <c r="F439" s="447">
        <v>83</v>
      </c>
      <c r="G439" s="449">
        <v>114</v>
      </c>
      <c r="H439" s="447">
        <v>60</v>
      </c>
      <c r="I439" s="449">
        <v>88</v>
      </c>
      <c r="J439" s="447">
        <v>49</v>
      </c>
      <c r="K439" s="449">
        <v>79</v>
      </c>
      <c r="L439" s="447">
        <v>73</v>
      </c>
      <c r="M439" s="449">
        <v>105</v>
      </c>
      <c r="N439" s="447">
        <v>80</v>
      </c>
      <c r="O439" s="449">
        <v>110</v>
      </c>
      <c r="P439" s="447">
        <v>90</v>
      </c>
      <c r="Q439" s="447">
        <v>150</v>
      </c>
      <c r="R439" s="436">
        <v>88</v>
      </c>
      <c r="S439" s="450">
        <v>148</v>
      </c>
      <c r="T439" s="439">
        <v>77</v>
      </c>
      <c r="U439" s="436">
        <v>136</v>
      </c>
      <c r="V439" s="439">
        <v>76</v>
      </c>
      <c r="W439" s="436">
        <v>137</v>
      </c>
      <c r="X439" s="438">
        <v>87</v>
      </c>
      <c r="Y439" s="438">
        <v>146</v>
      </c>
      <c r="Z439" s="436">
        <v>80</v>
      </c>
      <c r="AA439" s="436">
        <v>141</v>
      </c>
      <c r="AB439" s="439">
        <v>73</v>
      </c>
      <c r="AC439" s="436">
        <v>138</v>
      </c>
      <c r="AD439" s="440">
        <v>96</v>
      </c>
      <c r="AE439" s="454">
        <v>163</v>
      </c>
      <c r="AF439" s="460">
        <v>98</v>
      </c>
      <c r="AG439" s="461">
        <v>167</v>
      </c>
      <c r="AH439" s="442">
        <f t="shared" si="24"/>
        <v>2</v>
      </c>
      <c r="AI439" s="443">
        <f t="shared" si="25"/>
        <v>4</v>
      </c>
      <c r="AJ439" s="444">
        <f t="shared" si="26"/>
        <v>2.0833333333333335</v>
      </c>
      <c r="AK439" s="445">
        <f t="shared" si="27"/>
        <v>2.4539877300613497</v>
      </c>
      <c r="AL439" s="462" t="s">
        <v>850</v>
      </c>
      <c r="AN439" s="392" t="s">
        <v>849</v>
      </c>
      <c r="AO439" s="398" t="s">
        <v>850</v>
      </c>
      <c r="AP439" s="394">
        <v>96</v>
      </c>
      <c r="AQ439" s="394">
        <v>163</v>
      </c>
      <c r="AR439" s="397"/>
    </row>
    <row r="440" spans="1:44" ht="15.75" hidden="1" customHeight="1" thickBot="1">
      <c r="A440" s="459" t="s">
        <v>851</v>
      </c>
      <c r="B440" s="447"/>
      <c r="C440" s="448"/>
      <c r="D440" s="447"/>
      <c r="E440" s="449"/>
      <c r="F440" s="447"/>
      <c r="G440" s="449"/>
      <c r="H440" s="447"/>
      <c r="I440" s="449"/>
      <c r="J440" s="447"/>
      <c r="K440" s="449"/>
      <c r="L440" s="447"/>
      <c r="M440" s="449"/>
      <c r="N440" s="447"/>
      <c r="O440" s="449"/>
      <c r="P440" s="447">
        <v>108</v>
      </c>
      <c r="Q440" s="447">
        <v>174</v>
      </c>
      <c r="R440" s="436">
        <v>119</v>
      </c>
      <c r="S440" s="450">
        <v>186</v>
      </c>
      <c r="T440" s="439">
        <v>135</v>
      </c>
      <c r="U440" s="436">
        <v>208</v>
      </c>
      <c r="V440" s="439">
        <v>147</v>
      </c>
      <c r="W440" s="436">
        <v>223</v>
      </c>
      <c r="X440" s="438">
        <v>153</v>
      </c>
      <c r="Y440" s="438">
        <v>246</v>
      </c>
      <c r="Z440" s="436">
        <v>155</v>
      </c>
      <c r="AA440" s="436">
        <v>251</v>
      </c>
      <c r="AB440" s="439">
        <v>161</v>
      </c>
      <c r="AC440" s="436">
        <v>260</v>
      </c>
      <c r="AD440" s="440">
        <v>159</v>
      </c>
      <c r="AE440" s="454">
        <v>264</v>
      </c>
      <c r="AF440" s="460">
        <v>164</v>
      </c>
      <c r="AG440" s="461">
        <v>262</v>
      </c>
      <c r="AH440" s="442">
        <f t="shared" si="24"/>
        <v>5</v>
      </c>
      <c r="AI440" s="443">
        <f t="shared" si="25"/>
        <v>-2</v>
      </c>
      <c r="AJ440" s="444">
        <f t="shared" si="26"/>
        <v>3.1446540880503147</v>
      </c>
      <c r="AK440" s="445">
        <f t="shared" si="27"/>
        <v>-0.75757575757575757</v>
      </c>
      <c r="AL440" s="462" t="s">
        <v>852</v>
      </c>
      <c r="AN440" s="392" t="s">
        <v>851</v>
      </c>
      <c r="AO440" s="398" t="s">
        <v>852</v>
      </c>
      <c r="AP440" s="394">
        <v>159</v>
      </c>
      <c r="AQ440" s="394">
        <v>264</v>
      </c>
      <c r="AR440" s="397"/>
    </row>
    <row r="441" spans="1:44" ht="15.75" hidden="1" customHeight="1" thickBot="1">
      <c r="A441" s="459" t="s">
        <v>853</v>
      </c>
      <c r="B441" s="447">
        <v>2141</v>
      </c>
      <c r="C441" s="448">
        <v>3080</v>
      </c>
      <c r="D441" s="447">
        <v>2038</v>
      </c>
      <c r="E441" s="449">
        <v>3001</v>
      </c>
      <c r="F441" s="447">
        <v>1922</v>
      </c>
      <c r="G441" s="449">
        <v>2879</v>
      </c>
      <c r="H441" s="447">
        <f t="shared" ref="H441:I441" si="28">H445+H459+H466+H472</f>
        <v>150</v>
      </c>
      <c r="I441" s="449">
        <f t="shared" si="28"/>
        <v>237</v>
      </c>
      <c r="J441" s="447">
        <v>1887</v>
      </c>
      <c r="K441" s="449">
        <v>2860</v>
      </c>
      <c r="L441" s="447">
        <v>1866</v>
      </c>
      <c r="M441" s="449">
        <v>2854</v>
      </c>
      <c r="N441" s="447">
        <v>1994</v>
      </c>
      <c r="O441" s="449">
        <v>3007</v>
      </c>
      <c r="P441" s="447">
        <v>30</v>
      </c>
      <c r="Q441" s="447">
        <v>56</v>
      </c>
      <c r="R441" s="436">
        <v>35</v>
      </c>
      <c r="S441" s="450">
        <v>62</v>
      </c>
      <c r="T441" s="439">
        <v>45</v>
      </c>
      <c r="U441" s="436">
        <v>71</v>
      </c>
      <c r="V441" s="439">
        <v>49</v>
      </c>
      <c r="W441" s="436">
        <v>76</v>
      </c>
      <c r="X441" s="438">
        <v>61</v>
      </c>
      <c r="Y441" s="438">
        <v>89</v>
      </c>
      <c r="Z441" s="436">
        <v>65</v>
      </c>
      <c r="AA441" s="436">
        <v>92</v>
      </c>
      <c r="AB441" s="439">
        <v>53</v>
      </c>
      <c r="AC441" s="436">
        <v>82</v>
      </c>
      <c r="AD441" s="440">
        <v>46</v>
      </c>
      <c r="AE441" s="454">
        <v>74</v>
      </c>
      <c r="AF441" s="460">
        <v>55</v>
      </c>
      <c r="AG441" s="461">
        <v>83</v>
      </c>
      <c r="AH441" s="442">
        <f t="shared" si="24"/>
        <v>9</v>
      </c>
      <c r="AI441" s="443">
        <f t="shared" si="25"/>
        <v>9</v>
      </c>
      <c r="AJ441" s="444">
        <f t="shared" si="26"/>
        <v>19.565217391304348</v>
      </c>
      <c r="AK441" s="445">
        <f t="shared" si="27"/>
        <v>12.162162162162161</v>
      </c>
      <c r="AL441" s="462" t="s">
        <v>854</v>
      </c>
      <c r="AN441" s="392" t="s">
        <v>853</v>
      </c>
      <c r="AO441" s="398" t="s">
        <v>854</v>
      </c>
      <c r="AP441" s="394">
        <v>46</v>
      </c>
      <c r="AQ441" s="394">
        <v>74</v>
      </c>
      <c r="AR441" s="397"/>
    </row>
    <row r="442" spans="1:44" ht="15.75" hidden="1" customHeight="1" thickBot="1">
      <c r="A442" s="459" t="s">
        <v>855</v>
      </c>
      <c r="B442" s="447">
        <v>1025</v>
      </c>
      <c r="C442" s="448">
        <v>1471</v>
      </c>
      <c r="D442" s="447">
        <v>984</v>
      </c>
      <c r="E442" s="449">
        <v>1444</v>
      </c>
      <c r="F442" s="447">
        <v>888</v>
      </c>
      <c r="G442" s="449">
        <v>1341</v>
      </c>
      <c r="H442" s="447">
        <f t="shared" ref="H442:I442" si="29">SUM(H443:H455)</f>
        <v>1050</v>
      </c>
      <c r="I442" s="449">
        <f t="shared" si="29"/>
        <v>1536</v>
      </c>
      <c r="J442" s="447">
        <v>919</v>
      </c>
      <c r="K442" s="449">
        <v>1351</v>
      </c>
      <c r="L442" s="447">
        <v>889</v>
      </c>
      <c r="M442" s="449">
        <v>1329</v>
      </c>
      <c r="N442" s="447">
        <v>935</v>
      </c>
      <c r="O442" s="449">
        <v>1375</v>
      </c>
      <c r="P442" s="447">
        <v>68</v>
      </c>
      <c r="Q442" s="447">
        <v>93</v>
      </c>
      <c r="R442" s="436">
        <v>74</v>
      </c>
      <c r="S442" s="450">
        <v>100</v>
      </c>
      <c r="T442" s="439">
        <v>94</v>
      </c>
      <c r="U442" s="436">
        <v>121</v>
      </c>
      <c r="V442" s="439">
        <v>85</v>
      </c>
      <c r="W442" s="436">
        <v>119</v>
      </c>
      <c r="X442" s="438">
        <v>81</v>
      </c>
      <c r="Y442" s="438">
        <v>116</v>
      </c>
      <c r="Z442" s="436">
        <v>84</v>
      </c>
      <c r="AA442" s="436">
        <v>119</v>
      </c>
      <c r="AB442" s="439">
        <v>116</v>
      </c>
      <c r="AC442" s="436">
        <v>149</v>
      </c>
      <c r="AD442" s="440">
        <v>112</v>
      </c>
      <c r="AE442" s="454">
        <v>150</v>
      </c>
      <c r="AF442" s="460">
        <v>114</v>
      </c>
      <c r="AG442" s="461">
        <v>153</v>
      </c>
      <c r="AH442" s="442">
        <f t="shared" si="24"/>
        <v>2</v>
      </c>
      <c r="AI442" s="443">
        <f t="shared" si="25"/>
        <v>3</v>
      </c>
      <c r="AJ442" s="444">
        <f t="shared" si="26"/>
        <v>1.7857142857142858</v>
      </c>
      <c r="AK442" s="445">
        <f t="shared" si="27"/>
        <v>2</v>
      </c>
      <c r="AL442" s="462" t="s">
        <v>856</v>
      </c>
      <c r="AN442" s="392" t="s">
        <v>855</v>
      </c>
      <c r="AO442" s="398" t="s">
        <v>856</v>
      </c>
      <c r="AP442" s="394">
        <v>112</v>
      </c>
      <c r="AQ442" s="394">
        <v>150</v>
      </c>
      <c r="AR442" s="397"/>
    </row>
    <row r="443" spans="1:44" ht="15.75" hidden="1" customHeight="1" thickBot="1">
      <c r="A443" s="459" t="s">
        <v>857</v>
      </c>
      <c r="B443" s="447">
        <v>27</v>
      </c>
      <c r="C443" s="448">
        <v>73</v>
      </c>
      <c r="D443" s="447">
        <v>32</v>
      </c>
      <c r="E443" s="449">
        <v>80</v>
      </c>
      <c r="F443" s="447">
        <v>16</v>
      </c>
      <c r="G443" s="449">
        <v>55</v>
      </c>
      <c r="H443" s="447">
        <v>13</v>
      </c>
      <c r="I443" s="449">
        <v>54</v>
      </c>
      <c r="J443" s="447">
        <v>12</v>
      </c>
      <c r="K443" s="449">
        <v>50</v>
      </c>
      <c r="L443" s="447">
        <v>0</v>
      </c>
      <c r="M443" s="449">
        <v>2</v>
      </c>
      <c r="N443" s="447">
        <v>0</v>
      </c>
      <c r="O443" s="449">
        <v>2</v>
      </c>
      <c r="P443" s="447">
        <v>160</v>
      </c>
      <c r="Q443" s="447">
        <v>240</v>
      </c>
      <c r="R443" s="436">
        <v>134</v>
      </c>
      <c r="S443" s="450">
        <v>213</v>
      </c>
      <c r="T443" s="439">
        <v>156</v>
      </c>
      <c r="U443" s="436">
        <v>240</v>
      </c>
      <c r="V443" s="439">
        <v>160</v>
      </c>
      <c r="W443" s="436">
        <v>246</v>
      </c>
      <c r="X443" s="438">
        <v>184</v>
      </c>
      <c r="Y443" s="438">
        <v>276</v>
      </c>
      <c r="Z443" s="436">
        <v>190</v>
      </c>
      <c r="AA443" s="436">
        <v>283</v>
      </c>
      <c r="AB443" s="439">
        <v>186</v>
      </c>
      <c r="AC443" s="436">
        <v>285</v>
      </c>
      <c r="AD443" s="440">
        <v>211</v>
      </c>
      <c r="AE443" s="454">
        <v>308</v>
      </c>
      <c r="AF443" s="460">
        <v>226</v>
      </c>
      <c r="AG443" s="461">
        <v>337</v>
      </c>
      <c r="AH443" s="442">
        <f t="shared" si="24"/>
        <v>15</v>
      </c>
      <c r="AI443" s="443">
        <f t="shared" si="25"/>
        <v>29</v>
      </c>
      <c r="AJ443" s="444">
        <f t="shared" si="26"/>
        <v>7.109004739336493</v>
      </c>
      <c r="AK443" s="445">
        <f t="shared" si="27"/>
        <v>9.4155844155844157</v>
      </c>
      <c r="AL443" s="462" t="s">
        <v>858</v>
      </c>
      <c r="AN443" s="392" t="s">
        <v>857</v>
      </c>
      <c r="AO443" s="398" t="s">
        <v>858</v>
      </c>
      <c r="AP443" s="394">
        <v>211</v>
      </c>
      <c r="AQ443" s="394">
        <v>308</v>
      </c>
      <c r="AR443" s="397"/>
    </row>
    <row r="444" spans="1:44" ht="15.75" hidden="1" customHeight="1" thickBot="1">
      <c r="A444" s="459" t="s">
        <v>859</v>
      </c>
      <c r="B444" s="447">
        <v>66</v>
      </c>
      <c r="C444" s="448">
        <v>91</v>
      </c>
      <c r="D444" s="447">
        <v>56</v>
      </c>
      <c r="E444" s="449">
        <v>87</v>
      </c>
      <c r="F444" s="447">
        <v>50</v>
      </c>
      <c r="G444" s="449">
        <v>82</v>
      </c>
      <c r="H444" s="447">
        <v>49</v>
      </c>
      <c r="I444" s="449">
        <v>82</v>
      </c>
      <c r="J444" s="447">
        <v>67</v>
      </c>
      <c r="K444" s="449">
        <v>102</v>
      </c>
      <c r="L444" s="447">
        <v>68</v>
      </c>
      <c r="M444" s="449">
        <v>119</v>
      </c>
      <c r="N444" s="447">
        <v>64</v>
      </c>
      <c r="O444" s="449">
        <v>112</v>
      </c>
      <c r="P444" s="447">
        <v>118</v>
      </c>
      <c r="Q444" s="447">
        <v>148</v>
      </c>
      <c r="R444" s="436">
        <v>125</v>
      </c>
      <c r="S444" s="450">
        <v>164</v>
      </c>
      <c r="T444" s="439">
        <v>132</v>
      </c>
      <c r="U444" s="436">
        <v>175</v>
      </c>
      <c r="V444" s="439">
        <v>145</v>
      </c>
      <c r="W444" s="436">
        <v>185</v>
      </c>
      <c r="X444" s="438">
        <v>167</v>
      </c>
      <c r="Y444" s="438">
        <v>212</v>
      </c>
      <c r="Z444" s="436">
        <v>170</v>
      </c>
      <c r="AA444" s="436">
        <v>217</v>
      </c>
      <c r="AB444" s="439">
        <v>171</v>
      </c>
      <c r="AC444" s="436">
        <v>223</v>
      </c>
      <c r="AD444" s="440">
        <v>173</v>
      </c>
      <c r="AE444" s="454">
        <v>229</v>
      </c>
      <c r="AF444" s="460">
        <v>214</v>
      </c>
      <c r="AG444" s="461">
        <v>278</v>
      </c>
      <c r="AH444" s="442">
        <f t="shared" si="24"/>
        <v>41</v>
      </c>
      <c r="AI444" s="443">
        <f t="shared" si="25"/>
        <v>49</v>
      </c>
      <c r="AJ444" s="444">
        <f t="shared" si="26"/>
        <v>23.699421965317921</v>
      </c>
      <c r="AK444" s="445">
        <f t="shared" si="27"/>
        <v>21.397379912663755</v>
      </c>
      <c r="AL444" s="462" t="s">
        <v>860</v>
      </c>
      <c r="AN444" s="392" t="s">
        <v>859</v>
      </c>
      <c r="AO444" s="398" t="s">
        <v>860</v>
      </c>
      <c r="AP444" s="394">
        <v>173</v>
      </c>
      <c r="AQ444" s="394">
        <v>229</v>
      </c>
      <c r="AR444" s="397"/>
    </row>
    <row r="445" spans="1:44" ht="15.75" hidden="1" customHeight="1" thickBot="1">
      <c r="A445" s="459" t="s">
        <v>861</v>
      </c>
      <c r="B445" s="447">
        <v>97</v>
      </c>
      <c r="C445" s="448">
        <v>139</v>
      </c>
      <c r="D445" s="447">
        <v>94</v>
      </c>
      <c r="E445" s="449">
        <v>133</v>
      </c>
      <c r="F445" s="447">
        <v>82</v>
      </c>
      <c r="G445" s="449">
        <v>117</v>
      </c>
      <c r="H445" s="447">
        <v>64</v>
      </c>
      <c r="I445" s="449">
        <v>101</v>
      </c>
      <c r="J445" s="447">
        <v>72</v>
      </c>
      <c r="K445" s="449">
        <v>111</v>
      </c>
      <c r="L445" s="447">
        <v>86</v>
      </c>
      <c r="M445" s="449">
        <v>144</v>
      </c>
      <c r="N445" s="447">
        <v>95</v>
      </c>
      <c r="O445" s="449">
        <v>148</v>
      </c>
      <c r="P445" s="447">
        <v>56</v>
      </c>
      <c r="Q445" s="447">
        <v>76</v>
      </c>
      <c r="R445" s="436">
        <v>53</v>
      </c>
      <c r="S445" s="450">
        <v>76</v>
      </c>
      <c r="T445" s="439">
        <v>56</v>
      </c>
      <c r="U445" s="436">
        <v>81</v>
      </c>
      <c r="V445" s="439">
        <v>57</v>
      </c>
      <c r="W445" s="436">
        <v>88</v>
      </c>
      <c r="X445" s="438">
        <v>81</v>
      </c>
      <c r="Y445" s="438">
        <v>106</v>
      </c>
      <c r="Z445" s="436">
        <v>72</v>
      </c>
      <c r="AA445" s="436">
        <v>94</v>
      </c>
      <c r="AB445" s="439">
        <v>63</v>
      </c>
      <c r="AC445" s="436">
        <v>85</v>
      </c>
      <c r="AD445" s="440">
        <v>74</v>
      </c>
      <c r="AE445" s="454">
        <v>98</v>
      </c>
      <c r="AF445" s="460">
        <v>81</v>
      </c>
      <c r="AG445" s="461">
        <v>105</v>
      </c>
      <c r="AH445" s="442">
        <f t="shared" si="24"/>
        <v>7</v>
      </c>
      <c r="AI445" s="443">
        <f t="shared" si="25"/>
        <v>7</v>
      </c>
      <c r="AJ445" s="444">
        <f t="shared" si="26"/>
        <v>9.4594594594594597</v>
      </c>
      <c r="AK445" s="445">
        <f t="shared" si="27"/>
        <v>7.1428571428571432</v>
      </c>
      <c r="AL445" s="462" t="s">
        <v>862</v>
      </c>
      <c r="AN445" s="392" t="s">
        <v>861</v>
      </c>
      <c r="AO445" s="398" t="s">
        <v>862</v>
      </c>
      <c r="AP445" s="394">
        <v>74</v>
      </c>
      <c r="AQ445" s="394">
        <v>98</v>
      </c>
      <c r="AR445" s="397"/>
    </row>
    <row r="446" spans="1:44" ht="15.75" hidden="1" customHeight="1" thickBot="1">
      <c r="A446" s="459" t="s">
        <v>863</v>
      </c>
      <c r="B446" s="447">
        <v>154</v>
      </c>
      <c r="C446" s="448">
        <v>225</v>
      </c>
      <c r="D446" s="447">
        <v>144</v>
      </c>
      <c r="E446" s="449">
        <v>219</v>
      </c>
      <c r="F446" s="447">
        <v>111</v>
      </c>
      <c r="G446" s="449">
        <v>187</v>
      </c>
      <c r="H446" s="447">
        <v>96</v>
      </c>
      <c r="I446" s="449">
        <v>171</v>
      </c>
      <c r="J446" s="447">
        <v>104</v>
      </c>
      <c r="K446" s="449">
        <v>182</v>
      </c>
      <c r="L446" s="447">
        <v>102</v>
      </c>
      <c r="M446" s="449">
        <v>173</v>
      </c>
      <c r="N446" s="447">
        <v>113</v>
      </c>
      <c r="O446" s="449">
        <v>176</v>
      </c>
      <c r="P446" s="447">
        <v>82</v>
      </c>
      <c r="Q446" s="447">
        <v>115</v>
      </c>
      <c r="R446" s="436">
        <v>101</v>
      </c>
      <c r="S446" s="450">
        <v>138</v>
      </c>
      <c r="T446" s="439">
        <v>104</v>
      </c>
      <c r="U446" s="436">
        <v>140</v>
      </c>
      <c r="V446" s="439">
        <v>103</v>
      </c>
      <c r="W446" s="436">
        <v>144</v>
      </c>
      <c r="X446" s="438">
        <v>100</v>
      </c>
      <c r="Y446" s="438">
        <v>149</v>
      </c>
      <c r="Z446" s="436">
        <v>91</v>
      </c>
      <c r="AA446" s="436">
        <v>141</v>
      </c>
      <c r="AB446" s="439">
        <v>85</v>
      </c>
      <c r="AC446" s="436">
        <v>139</v>
      </c>
      <c r="AD446" s="440">
        <v>93</v>
      </c>
      <c r="AE446" s="454">
        <v>146</v>
      </c>
      <c r="AF446" s="460">
        <v>86</v>
      </c>
      <c r="AG446" s="461">
        <v>133</v>
      </c>
      <c r="AH446" s="442">
        <f t="shared" si="24"/>
        <v>-7</v>
      </c>
      <c r="AI446" s="443">
        <f t="shared" si="25"/>
        <v>-13</v>
      </c>
      <c r="AJ446" s="444">
        <f t="shared" si="26"/>
        <v>-7.5268817204301079</v>
      </c>
      <c r="AK446" s="445">
        <f t="shared" si="27"/>
        <v>-8.9041095890410951</v>
      </c>
      <c r="AL446" s="462" t="s">
        <v>864</v>
      </c>
      <c r="AN446" s="392" t="s">
        <v>863</v>
      </c>
      <c r="AO446" s="398" t="s">
        <v>1110</v>
      </c>
      <c r="AP446" s="394">
        <v>93</v>
      </c>
      <c r="AQ446" s="394">
        <v>146</v>
      </c>
      <c r="AR446" s="397"/>
    </row>
    <row r="447" spans="1:44" ht="15.75" hidden="1" customHeight="1" thickBot="1">
      <c r="A447" s="459" t="s">
        <v>865</v>
      </c>
      <c r="B447" s="447">
        <v>46</v>
      </c>
      <c r="C447" s="448">
        <v>86</v>
      </c>
      <c r="D447" s="447">
        <v>47</v>
      </c>
      <c r="E447" s="449">
        <v>86</v>
      </c>
      <c r="F447" s="447">
        <v>36</v>
      </c>
      <c r="G447" s="449">
        <v>68</v>
      </c>
      <c r="H447" s="447">
        <v>25</v>
      </c>
      <c r="I447" s="449">
        <v>54</v>
      </c>
      <c r="J447" s="447">
        <v>28</v>
      </c>
      <c r="K447" s="449">
        <v>54</v>
      </c>
      <c r="L447" s="447">
        <v>24</v>
      </c>
      <c r="M447" s="449">
        <v>50</v>
      </c>
      <c r="N447" s="447">
        <v>30</v>
      </c>
      <c r="O447" s="449">
        <v>56</v>
      </c>
      <c r="P447" s="447">
        <v>212</v>
      </c>
      <c r="Q447" s="447">
        <v>282</v>
      </c>
      <c r="R447" s="436">
        <v>207</v>
      </c>
      <c r="S447" s="450">
        <v>280</v>
      </c>
      <c r="T447" s="439">
        <v>192</v>
      </c>
      <c r="U447" s="436">
        <v>267</v>
      </c>
      <c r="V447" s="439">
        <v>199</v>
      </c>
      <c r="W447" s="436">
        <v>277</v>
      </c>
      <c r="X447" s="438">
        <v>221</v>
      </c>
      <c r="Y447" s="438">
        <v>308</v>
      </c>
      <c r="Z447" s="436">
        <v>229</v>
      </c>
      <c r="AA447" s="436">
        <v>323</v>
      </c>
      <c r="AB447" s="439">
        <v>244</v>
      </c>
      <c r="AC447" s="436">
        <v>342</v>
      </c>
      <c r="AD447" s="440">
        <v>240</v>
      </c>
      <c r="AE447" s="454">
        <v>340</v>
      </c>
      <c r="AF447" s="460">
        <v>241</v>
      </c>
      <c r="AG447" s="461">
        <v>349</v>
      </c>
      <c r="AH447" s="442">
        <f t="shared" si="24"/>
        <v>1</v>
      </c>
      <c r="AI447" s="443">
        <f t="shared" si="25"/>
        <v>9</v>
      </c>
      <c r="AJ447" s="444">
        <f t="shared" si="26"/>
        <v>0.41666666666666669</v>
      </c>
      <c r="AK447" s="445">
        <f t="shared" si="27"/>
        <v>2.6470588235294117</v>
      </c>
      <c r="AL447" s="462" t="s">
        <v>866</v>
      </c>
      <c r="AN447" s="392" t="s">
        <v>865</v>
      </c>
      <c r="AO447" s="398" t="s">
        <v>866</v>
      </c>
      <c r="AP447" s="394">
        <v>240</v>
      </c>
      <c r="AQ447" s="394">
        <v>340</v>
      </c>
      <c r="AR447" s="397"/>
    </row>
    <row r="448" spans="1:44" ht="15.75" hidden="1" customHeight="1" thickBot="1">
      <c r="A448" s="459" t="s">
        <v>867</v>
      </c>
      <c r="B448" s="447">
        <v>58</v>
      </c>
      <c r="C448" s="448">
        <v>82</v>
      </c>
      <c r="D448" s="447">
        <v>49</v>
      </c>
      <c r="E448" s="449">
        <v>72</v>
      </c>
      <c r="F448" s="447">
        <v>48</v>
      </c>
      <c r="G448" s="449">
        <v>68</v>
      </c>
      <c r="H448" s="447">
        <v>52</v>
      </c>
      <c r="I448" s="449">
        <v>74</v>
      </c>
      <c r="J448" s="447">
        <v>48</v>
      </c>
      <c r="K448" s="449">
        <v>65</v>
      </c>
      <c r="L448" s="447">
        <v>42</v>
      </c>
      <c r="M448" s="449">
        <v>63</v>
      </c>
      <c r="N448" s="447">
        <v>48</v>
      </c>
      <c r="O448" s="449">
        <v>72</v>
      </c>
      <c r="P448" s="447">
        <v>64</v>
      </c>
      <c r="Q448" s="447">
        <v>85</v>
      </c>
      <c r="R448" s="436">
        <v>59</v>
      </c>
      <c r="S448" s="450">
        <v>83</v>
      </c>
      <c r="T448" s="439">
        <v>31</v>
      </c>
      <c r="U448" s="436">
        <v>46</v>
      </c>
      <c r="V448" s="439">
        <v>30</v>
      </c>
      <c r="W448" s="436">
        <v>46</v>
      </c>
      <c r="X448" s="438">
        <v>17</v>
      </c>
      <c r="Y448" s="438">
        <v>31</v>
      </c>
      <c r="Z448" s="436">
        <v>15</v>
      </c>
      <c r="AA448" s="436">
        <v>28</v>
      </c>
      <c r="AB448" s="439">
        <v>32</v>
      </c>
      <c r="AC448" s="436">
        <v>47</v>
      </c>
      <c r="AD448" s="440">
        <v>51</v>
      </c>
      <c r="AE448" s="454">
        <v>65</v>
      </c>
      <c r="AF448" s="460">
        <v>55</v>
      </c>
      <c r="AG448" s="461">
        <v>69</v>
      </c>
      <c r="AH448" s="442">
        <f t="shared" si="24"/>
        <v>4</v>
      </c>
      <c r="AI448" s="443">
        <f t="shared" si="25"/>
        <v>4</v>
      </c>
      <c r="AJ448" s="444">
        <f t="shared" si="26"/>
        <v>7.8431372549019605</v>
      </c>
      <c r="AK448" s="445">
        <f t="shared" si="27"/>
        <v>6.1538461538461542</v>
      </c>
      <c r="AL448" s="462" t="s">
        <v>868</v>
      </c>
      <c r="AN448" s="392" t="s">
        <v>867</v>
      </c>
      <c r="AO448" s="398" t="s">
        <v>868</v>
      </c>
      <c r="AP448" s="394">
        <v>51</v>
      </c>
      <c r="AQ448" s="394">
        <v>65</v>
      </c>
      <c r="AR448" s="397"/>
    </row>
    <row r="449" spans="1:44" ht="15.75" customHeight="1" thickBot="1">
      <c r="A449" s="459">
        <v>713</v>
      </c>
      <c r="B449" s="447">
        <v>129</v>
      </c>
      <c r="C449" s="448">
        <v>180</v>
      </c>
      <c r="D449" s="447">
        <v>122</v>
      </c>
      <c r="E449" s="449">
        <v>179</v>
      </c>
      <c r="F449" s="447">
        <v>111</v>
      </c>
      <c r="G449" s="449">
        <v>168</v>
      </c>
      <c r="H449" s="447">
        <v>117</v>
      </c>
      <c r="I449" s="449">
        <v>178</v>
      </c>
      <c r="J449" s="447">
        <v>115</v>
      </c>
      <c r="K449" s="449">
        <v>178</v>
      </c>
      <c r="L449" s="447">
        <v>115</v>
      </c>
      <c r="M449" s="449">
        <v>189</v>
      </c>
      <c r="N449" s="447">
        <v>130</v>
      </c>
      <c r="O449" s="449">
        <v>208</v>
      </c>
      <c r="P449" s="447">
        <v>294</v>
      </c>
      <c r="Q449" s="447">
        <v>401</v>
      </c>
      <c r="R449" s="436">
        <v>319</v>
      </c>
      <c r="S449" s="450">
        <v>430</v>
      </c>
      <c r="T449" s="439">
        <v>299</v>
      </c>
      <c r="U449" s="436">
        <v>411</v>
      </c>
      <c r="V449" s="439">
        <v>324</v>
      </c>
      <c r="W449" s="436">
        <v>434</v>
      </c>
      <c r="X449" s="438">
        <v>347</v>
      </c>
      <c r="Y449" s="438">
        <v>464</v>
      </c>
      <c r="Z449" s="436">
        <v>341</v>
      </c>
      <c r="AA449" s="436">
        <v>463</v>
      </c>
      <c r="AB449" s="439">
        <v>330</v>
      </c>
      <c r="AC449" s="436">
        <v>470</v>
      </c>
      <c r="AD449" s="440">
        <v>339</v>
      </c>
      <c r="AE449" s="454">
        <v>484</v>
      </c>
      <c r="AF449" s="460">
        <v>337</v>
      </c>
      <c r="AG449" s="461">
        <v>493</v>
      </c>
      <c r="AH449" s="442">
        <f t="shared" si="24"/>
        <v>-2</v>
      </c>
      <c r="AI449" s="443">
        <f t="shared" si="25"/>
        <v>9</v>
      </c>
      <c r="AJ449" s="444">
        <f t="shared" si="26"/>
        <v>-0.58997050147492625</v>
      </c>
      <c r="AK449" s="445">
        <f t="shared" si="27"/>
        <v>1.859504132231405</v>
      </c>
      <c r="AL449" s="462" t="s">
        <v>869</v>
      </c>
      <c r="AN449" s="392">
        <v>713</v>
      </c>
      <c r="AO449" s="398" t="s">
        <v>869</v>
      </c>
      <c r="AP449" s="394">
        <v>339</v>
      </c>
      <c r="AQ449" s="394">
        <v>484</v>
      </c>
      <c r="AR449" s="397"/>
    </row>
    <row r="450" spans="1:44" ht="15.75" hidden="1" customHeight="1" thickBot="1">
      <c r="A450" s="459" t="s">
        <v>870</v>
      </c>
      <c r="B450" s="447">
        <v>114</v>
      </c>
      <c r="C450" s="448">
        <v>161</v>
      </c>
      <c r="D450" s="447">
        <v>102</v>
      </c>
      <c r="E450" s="449">
        <v>145</v>
      </c>
      <c r="F450" s="447">
        <v>102</v>
      </c>
      <c r="G450" s="449">
        <v>148</v>
      </c>
      <c r="H450" s="447">
        <v>108</v>
      </c>
      <c r="I450" s="449">
        <v>145</v>
      </c>
      <c r="J450" s="447">
        <v>114</v>
      </c>
      <c r="K450" s="449">
        <v>154</v>
      </c>
      <c r="L450" s="447">
        <v>109</v>
      </c>
      <c r="M450" s="449">
        <v>134</v>
      </c>
      <c r="N450" s="447">
        <v>119</v>
      </c>
      <c r="O450" s="449">
        <v>156</v>
      </c>
      <c r="P450" s="447">
        <v>69</v>
      </c>
      <c r="Q450" s="447">
        <v>86</v>
      </c>
      <c r="R450" s="436">
        <v>75</v>
      </c>
      <c r="S450" s="450">
        <v>94</v>
      </c>
      <c r="T450" s="439">
        <v>75</v>
      </c>
      <c r="U450" s="436">
        <v>97</v>
      </c>
      <c r="V450" s="439">
        <v>72</v>
      </c>
      <c r="W450" s="436">
        <v>95</v>
      </c>
      <c r="X450" s="438">
        <v>69</v>
      </c>
      <c r="Y450" s="438">
        <v>92</v>
      </c>
      <c r="Z450" s="436">
        <v>69</v>
      </c>
      <c r="AA450" s="436">
        <v>94</v>
      </c>
      <c r="AB450" s="439">
        <v>47</v>
      </c>
      <c r="AC450" s="436">
        <v>71</v>
      </c>
      <c r="AD450" s="440">
        <v>57</v>
      </c>
      <c r="AE450" s="454">
        <v>82</v>
      </c>
      <c r="AF450" s="460">
        <v>46</v>
      </c>
      <c r="AG450" s="461">
        <v>79</v>
      </c>
      <c r="AH450" s="442">
        <f t="shared" si="24"/>
        <v>-11</v>
      </c>
      <c r="AI450" s="443">
        <f t="shared" si="25"/>
        <v>-3</v>
      </c>
      <c r="AJ450" s="444">
        <f t="shared" si="26"/>
        <v>-19.298245614035089</v>
      </c>
      <c r="AK450" s="445">
        <f t="shared" si="27"/>
        <v>-3.6585365853658538</v>
      </c>
      <c r="AL450" s="462" t="s">
        <v>871</v>
      </c>
      <c r="AN450" s="392" t="s">
        <v>870</v>
      </c>
      <c r="AO450" s="398" t="s">
        <v>871</v>
      </c>
      <c r="AP450" s="394">
        <v>57</v>
      </c>
      <c r="AQ450" s="394">
        <v>82</v>
      </c>
      <c r="AR450" s="397"/>
    </row>
    <row r="451" spans="1:44" ht="15.75" hidden="1" customHeight="1" thickBot="1">
      <c r="A451" s="459" t="s">
        <v>872</v>
      </c>
      <c r="B451" s="447">
        <v>70</v>
      </c>
      <c r="C451" s="448">
        <v>83</v>
      </c>
      <c r="D451" s="447">
        <v>64</v>
      </c>
      <c r="E451" s="449">
        <v>76</v>
      </c>
      <c r="F451" s="447">
        <v>59</v>
      </c>
      <c r="G451" s="449">
        <v>78</v>
      </c>
      <c r="H451" s="447">
        <v>45</v>
      </c>
      <c r="I451" s="449">
        <v>57</v>
      </c>
      <c r="J451" s="447">
        <v>65</v>
      </c>
      <c r="K451" s="449">
        <v>79</v>
      </c>
      <c r="L451" s="447">
        <v>58</v>
      </c>
      <c r="M451" s="449">
        <v>74</v>
      </c>
      <c r="N451" s="447">
        <v>72</v>
      </c>
      <c r="O451" s="449">
        <v>90</v>
      </c>
      <c r="P451" s="447">
        <v>73</v>
      </c>
      <c r="Q451" s="447">
        <v>91</v>
      </c>
      <c r="R451" s="436">
        <v>89</v>
      </c>
      <c r="S451" s="450">
        <v>111</v>
      </c>
      <c r="T451" s="439">
        <v>82</v>
      </c>
      <c r="U451" s="436">
        <v>103</v>
      </c>
      <c r="V451" s="439">
        <v>89</v>
      </c>
      <c r="W451" s="436">
        <v>107</v>
      </c>
      <c r="X451" s="438">
        <v>102</v>
      </c>
      <c r="Y451" s="438">
        <v>123</v>
      </c>
      <c r="Z451" s="436">
        <v>93</v>
      </c>
      <c r="AA451" s="436">
        <v>118</v>
      </c>
      <c r="AB451" s="439">
        <v>90</v>
      </c>
      <c r="AC451" s="436">
        <v>120</v>
      </c>
      <c r="AD451" s="440">
        <v>81</v>
      </c>
      <c r="AE451" s="454">
        <v>109</v>
      </c>
      <c r="AF451" s="460">
        <v>73</v>
      </c>
      <c r="AG451" s="461">
        <v>106</v>
      </c>
      <c r="AH451" s="442">
        <f t="shared" si="24"/>
        <v>-8</v>
      </c>
      <c r="AI451" s="443">
        <f t="shared" si="25"/>
        <v>-3</v>
      </c>
      <c r="AJ451" s="444">
        <f t="shared" si="26"/>
        <v>-9.8765432098765427</v>
      </c>
      <c r="AK451" s="445">
        <f t="shared" si="27"/>
        <v>-2.7522935779816513</v>
      </c>
      <c r="AL451" s="462" t="s">
        <v>873</v>
      </c>
      <c r="AN451" s="392" t="s">
        <v>872</v>
      </c>
      <c r="AO451" s="398" t="s">
        <v>873</v>
      </c>
      <c r="AP451" s="394">
        <v>81</v>
      </c>
      <c r="AQ451" s="394">
        <v>109</v>
      </c>
      <c r="AR451" s="397"/>
    </row>
    <row r="452" spans="1:44" ht="15.75" hidden="1" customHeight="1" thickBot="1">
      <c r="A452" s="459" t="s">
        <v>874</v>
      </c>
      <c r="B452" s="447">
        <v>62</v>
      </c>
      <c r="C452" s="448">
        <v>78</v>
      </c>
      <c r="D452" s="447">
        <v>80</v>
      </c>
      <c r="E452" s="449">
        <v>94</v>
      </c>
      <c r="F452" s="447">
        <v>85</v>
      </c>
      <c r="G452" s="449">
        <v>104</v>
      </c>
      <c r="H452" s="447">
        <v>89</v>
      </c>
      <c r="I452" s="449">
        <v>108</v>
      </c>
      <c r="J452" s="447">
        <v>80</v>
      </c>
      <c r="K452" s="449">
        <v>98</v>
      </c>
      <c r="L452" s="447">
        <v>74</v>
      </c>
      <c r="M452" s="449">
        <v>96</v>
      </c>
      <c r="N452" s="447">
        <v>81</v>
      </c>
      <c r="O452" s="449">
        <v>102</v>
      </c>
      <c r="P452" s="447">
        <v>20</v>
      </c>
      <c r="Q452" s="447">
        <v>34</v>
      </c>
      <c r="R452" s="436">
        <v>13</v>
      </c>
      <c r="S452" s="450">
        <v>25</v>
      </c>
      <c r="T452" s="439">
        <v>18</v>
      </c>
      <c r="U452" s="436">
        <v>29</v>
      </c>
      <c r="V452" s="439">
        <v>23</v>
      </c>
      <c r="W452" s="436">
        <v>35</v>
      </c>
      <c r="X452" s="438">
        <v>29</v>
      </c>
      <c r="Y452" s="438">
        <v>43</v>
      </c>
      <c r="Z452" s="436">
        <v>23</v>
      </c>
      <c r="AA452" s="436">
        <v>36</v>
      </c>
      <c r="AB452" s="439">
        <v>16</v>
      </c>
      <c r="AC452" s="436">
        <v>30</v>
      </c>
      <c r="AD452" s="440">
        <v>9</v>
      </c>
      <c r="AE452" s="454">
        <v>22</v>
      </c>
      <c r="AF452" s="460">
        <v>10</v>
      </c>
      <c r="AG452" s="461">
        <v>21</v>
      </c>
      <c r="AH452" s="442">
        <f t="shared" si="24"/>
        <v>1</v>
      </c>
      <c r="AI452" s="443">
        <f t="shared" si="25"/>
        <v>-1</v>
      </c>
      <c r="AJ452" s="444">
        <f t="shared" si="26"/>
        <v>11.111111111111111</v>
      </c>
      <c r="AK452" s="445">
        <f t="shared" si="27"/>
        <v>-4.5454545454545459</v>
      </c>
      <c r="AL452" s="462" t="s">
        <v>875</v>
      </c>
      <c r="AN452" s="392" t="s">
        <v>874</v>
      </c>
      <c r="AO452" s="398" t="s">
        <v>875</v>
      </c>
      <c r="AP452" s="394">
        <v>9</v>
      </c>
      <c r="AQ452" s="394">
        <v>22</v>
      </c>
      <c r="AR452" s="397"/>
    </row>
    <row r="453" spans="1:44" ht="15.75" hidden="1" customHeight="1" thickBot="1">
      <c r="A453" s="459" t="s">
        <v>876</v>
      </c>
      <c r="B453" s="447">
        <v>112</v>
      </c>
      <c r="C453" s="448">
        <v>136</v>
      </c>
      <c r="D453" s="447">
        <v>105</v>
      </c>
      <c r="E453" s="449">
        <v>130</v>
      </c>
      <c r="F453" s="447">
        <v>106</v>
      </c>
      <c r="G453" s="449">
        <v>129</v>
      </c>
      <c r="H453" s="447">
        <v>121</v>
      </c>
      <c r="I453" s="449">
        <v>149</v>
      </c>
      <c r="J453" s="447">
        <v>153</v>
      </c>
      <c r="K453" s="449">
        <v>185</v>
      </c>
      <c r="L453" s="447">
        <v>151</v>
      </c>
      <c r="M453" s="449">
        <v>192</v>
      </c>
      <c r="N453" s="447">
        <v>153</v>
      </c>
      <c r="O453" s="449">
        <v>204</v>
      </c>
      <c r="P453" s="447">
        <v>59</v>
      </c>
      <c r="Q453" s="447">
        <v>82</v>
      </c>
      <c r="R453" s="436">
        <v>65</v>
      </c>
      <c r="S453" s="450">
        <v>91</v>
      </c>
      <c r="T453" s="439">
        <v>59</v>
      </c>
      <c r="U453" s="436">
        <v>88</v>
      </c>
      <c r="V453" s="439">
        <v>76</v>
      </c>
      <c r="W453" s="436">
        <v>106</v>
      </c>
      <c r="X453" s="438">
        <v>82</v>
      </c>
      <c r="Y453" s="438">
        <v>115</v>
      </c>
      <c r="Z453" s="436">
        <v>80</v>
      </c>
      <c r="AA453" s="436">
        <v>113</v>
      </c>
      <c r="AB453" s="439">
        <v>87</v>
      </c>
      <c r="AC453" s="436">
        <v>127</v>
      </c>
      <c r="AD453" s="440">
        <v>96</v>
      </c>
      <c r="AE453" s="454">
        <v>141</v>
      </c>
      <c r="AF453" s="460">
        <v>103</v>
      </c>
      <c r="AG453" s="461">
        <v>148</v>
      </c>
      <c r="AH453" s="442">
        <f t="shared" si="24"/>
        <v>7</v>
      </c>
      <c r="AI453" s="443">
        <f t="shared" si="25"/>
        <v>7</v>
      </c>
      <c r="AJ453" s="444">
        <f t="shared" si="26"/>
        <v>7.291666666666667</v>
      </c>
      <c r="AK453" s="445">
        <f t="shared" si="27"/>
        <v>4.9645390070921982</v>
      </c>
      <c r="AL453" s="462" t="s">
        <v>877</v>
      </c>
      <c r="AN453" s="392" t="s">
        <v>876</v>
      </c>
      <c r="AO453" s="398" t="s">
        <v>877</v>
      </c>
      <c r="AP453" s="394">
        <v>96</v>
      </c>
      <c r="AQ453" s="394">
        <v>141</v>
      </c>
      <c r="AR453" s="397"/>
    </row>
    <row r="454" spans="1:44" ht="15.75" hidden="1" customHeight="1" thickBot="1">
      <c r="A454" s="459" t="s">
        <v>878</v>
      </c>
      <c r="B454" s="447">
        <v>39</v>
      </c>
      <c r="C454" s="448">
        <v>54</v>
      </c>
      <c r="D454" s="447">
        <v>38</v>
      </c>
      <c r="E454" s="449">
        <v>53</v>
      </c>
      <c r="F454" s="447">
        <v>41</v>
      </c>
      <c r="G454" s="449">
        <v>58</v>
      </c>
      <c r="H454" s="447">
        <v>46</v>
      </c>
      <c r="I454" s="449">
        <v>62</v>
      </c>
      <c r="J454" s="447">
        <v>37</v>
      </c>
      <c r="K454" s="449">
        <v>55</v>
      </c>
      <c r="L454" s="447">
        <v>39</v>
      </c>
      <c r="M454" s="449">
        <v>57</v>
      </c>
      <c r="N454" s="447">
        <v>30</v>
      </c>
      <c r="O454" s="449">
        <v>48</v>
      </c>
      <c r="P454" s="447">
        <v>46</v>
      </c>
      <c r="Q454" s="447">
        <v>70</v>
      </c>
      <c r="R454" s="436">
        <v>45</v>
      </c>
      <c r="S454" s="450">
        <v>66</v>
      </c>
      <c r="T454" s="439">
        <v>41</v>
      </c>
      <c r="U454" s="436">
        <v>59</v>
      </c>
      <c r="V454" s="439">
        <v>40</v>
      </c>
      <c r="W454" s="436">
        <v>58</v>
      </c>
      <c r="X454" s="438">
        <v>43</v>
      </c>
      <c r="Y454" s="438">
        <v>63</v>
      </c>
      <c r="Z454" s="436">
        <v>54</v>
      </c>
      <c r="AA454" s="436">
        <v>77</v>
      </c>
      <c r="AB454" s="439">
        <v>61</v>
      </c>
      <c r="AC454" s="436">
        <v>84</v>
      </c>
      <c r="AD454" s="440">
        <v>69</v>
      </c>
      <c r="AE454" s="454">
        <v>96</v>
      </c>
      <c r="AF454" s="460">
        <v>79</v>
      </c>
      <c r="AG454" s="461">
        <v>105</v>
      </c>
      <c r="AH454" s="442">
        <f t="shared" si="24"/>
        <v>10</v>
      </c>
      <c r="AI454" s="443">
        <f t="shared" si="25"/>
        <v>9</v>
      </c>
      <c r="AJ454" s="444">
        <f t="shared" si="26"/>
        <v>14.492753623188406</v>
      </c>
      <c r="AK454" s="445">
        <f t="shared" si="27"/>
        <v>9.375</v>
      </c>
      <c r="AL454" s="462" t="s">
        <v>879</v>
      </c>
      <c r="AN454" s="392" t="s">
        <v>878</v>
      </c>
      <c r="AO454" s="398" t="s">
        <v>879</v>
      </c>
      <c r="AP454" s="394">
        <v>69</v>
      </c>
      <c r="AQ454" s="394">
        <v>96</v>
      </c>
      <c r="AR454" s="397"/>
    </row>
    <row r="455" spans="1:44" ht="15.75" hidden="1" customHeight="1" thickBot="1">
      <c r="A455" s="459" t="s">
        <v>880</v>
      </c>
      <c r="B455" s="447">
        <v>228</v>
      </c>
      <c r="C455" s="448">
        <v>296</v>
      </c>
      <c r="D455" s="447">
        <v>227</v>
      </c>
      <c r="E455" s="449">
        <v>302</v>
      </c>
      <c r="F455" s="447">
        <v>234</v>
      </c>
      <c r="G455" s="449">
        <v>309</v>
      </c>
      <c r="H455" s="447">
        <v>225</v>
      </c>
      <c r="I455" s="449">
        <v>301</v>
      </c>
      <c r="J455" s="447">
        <v>215</v>
      </c>
      <c r="K455" s="449">
        <v>293</v>
      </c>
      <c r="L455" s="447">
        <v>220</v>
      </c>
      <c r="M455" s="449">
        <v>303</v>
      </c>
      <c r="N455" s="447">
        <v>221</v>
      </c>
      <c r="O455" s="449">
        <v>307</v>
      </c>
      <c r="P455" s="447">
        <v>27</v>
      </c>
      <c r="Q455" s="447">
        <v>38</v>
      </c>
      <c r="R455" s="436">
        <v>32</v>
      </c>
      <c r="S455" s="450">
        <v>43</v>
      </c>
      <c r="T455" s="439">
        <v>24</v>
      </c>
      <c r="U455" s="436">
        <v>35</v>
      </c>
      <c r="V455" s="439">
        <v>24</v>
      </c>
      <c r="W455" s="436">
        <v>33</v>
      </c>
      <c r="X455" s="438">
        <v>22</v>
      </c>
      <c r="Y455" s="438">
        <v>28</v>
      </c>
      <c r="Z455" s="436">
        <v>22</v>
      </c>
      <c r="AA455" s="436">
        <v>25</v>
      </c>
      <c r="AB455" s="439">
        <v>29</v>
      </c>
      <c r="AC455" s="436">
        <v>38</v>
      </c>
      <c r="AD455" s="440">
        <v>27</v>
      </c>
      <c r="AE455" s="454">
        <v>34</v>
      </c>
      <c r="AF455" s="460">
        <v>26</v>
      </c>
      <c r="AG455" s="461">
        <v>34</v>
      </c>
      <c r="AH455" s="442">
        <f t="shared" ref="AH455:AH518" si="30">AF455-AD455</f>
        <v>-1</v>
      </c>
      <c r="AI455" s="443">
        <f t="shared" ref="AI455:AI518" si="31">AG455-AE455</f>
        <v>0</v>
      </c>
      <c r="AJ455" s="444">
        <f t="shared" ref="AJ455:AJ518" si="32">IF(AD455=0,100,100*AH455/AD455)</f>
        <v>-3.7037037037037037</v>
      </c>
      <c r="AK455" s="445">
        <f t="shared" si="27"/>
        <v>0</v>
      </c>
      <c r="AL455" s="462" t="s">
        <v>881</v>
      </c>
      <c r="AN455" s="392" t="s">
        <v>880</v>
      </c>
      <c r="AO455" s="398" t="s">
        <v>881</v>
      </c>
      <c r="AP455" s="394">
        <v>27</v>
      </c>
      <c r="AQ455" s="394">
        <v>34</v>
      </c>
      <c r="AR455" s="397"/>
    </row>
    <row r="456" spans="1:44" ht="15.75" customHeight="1" thickBot="1">
      <c r="A456" s="459">
        <v>714</v>
      </c>
      <c r="B456" s="447">
        <v>48</v>
      </c>
      <c r="C456" s="448">
        <v>68</v>
      </c>
      <c r="D456" s="447">
        <v>64</v>
      </c>
      <c r="E456" s="449">
        <v>85</v>
      </c>
      <c r="F456" s="447">
        <v>66</v>
      </c>
      <c r="G456" s="449">
        <v>85</v>
      </c>
      <c r="H456" s="447">
        <v>64</v>
      </c>
      <c r="I456" s="449">
        <v>85</v>
      </c>
      <c r="J456" s="447">
        <v>64</v>
      </c>
      <c r="K456" s="449">
        <v>85</v>
      </c>
      <c r="L456" s="447">
        <v>52</v>
      </c>
      <c r="M456" s="449">
        <v>72</v>
      </c>
      <c r="N456" s="447">
        <v>58</v>
      </c>
      <c r="O456" s="449">
        <v>77</v>
      </c>
      <c r="P456" s="447">
        <v>179</v>
      </c>
      <c r="Q456" s="447">
        <v>328</v>
      </c>
      <c r="R456" s="436">
        <v>201</v>
      </c>
      <c r="S456" s="450">
        <v>349</v>
      </c>
      <c r="T456" s="439">
        <v>205</v>
      </c>
      <c r="U456" s="436">
        <v>350</v>
      </c>
      <c r="V456" s="439">
        <v>246</v>
      </c>
      <c r="W456" s="436">
        <v>407</v>
      </c>
      <c r="X456" s="438">
        <v>245</v>
      </c>
      <c r="Y456" s="438">
        <v>411</v>
      </c>
      <c r="Z456" s="436">
        <v>247</v>
      </c>
      <c r="AA456" s="436">
        <v>418</v>
      </c>
      <c r="AB456" s="439">
        <v>236</v>
      </c>
      <c r="AC456" s="436">
        <v>412</v>
      </c>
      <c r="AD456" s="440">
        <v>237</v>
      </c>
      <c r="AE456" s="454">
        <v>411</v>
      </c>
      <c r="AF456" s="460">
        <v>256</v>
      </c>
      <c r="AG456" s="461">
        <v>433</v>
      </c>
      <c r="AH456" s="442">
        <f t="shared" si="30"/>
        <v>19</v>
      </c>
      <c r="AI456" s="443">
        <f t="shared" si="31"/>
        <v>22</v>
      </c>
      <c r="AJ456" s="444">
        <f t="shared" si="32"/>
        <v>8.0168776371308024</v>
      </c>
      <c r="AK456" s="445">
        <f t="shared" ref="AK456:AK519" si="33">IF(AE456=0,100,100*AI456/AE456)</f>
        <v>5.3527980535279802</v>
      </c>
      <c r="AL456" s="462" t="s">
        <v>882</v>
      </c>
      <c r="AN456" s="392">
        <v>714</v>
      </c>
      <c r="AO456" s="398" t="s">
        <v>882</v>
      </c>
      <c r="AP456" s="394">
        <v>237</v>
      </c>
      <c r="AQ456" s="394">
        <v>411</v>
      </c>
      <c r="AR456" s="397"/>
    </row>
    <row r="457" spans="1:44" ht="15.75" hidden="1" customHeight="1" thickBot="1">
      <c r="A457" s="459" t="s">
        <v>883</v>
      </c>
      <c r="B457" s="447">
        <v>100</v>
      </c>
      <c r="C457" s="448">
        <v>112</v>
      </c>
      <c r="D457" s="447">
        <v>64</v>
      </c>
      <c r="E457" s="449">
        <v>71</v>
      </c>
      <c r="F457" s="447">
        <v>62</v>
      </c>
      <c r="G457" s="449">
        <v>73</v>
      </c>
      <c r="H457" s="447">
        <v>60</v>
      </c>
      <c r="I457" s="449">
        <v>71</v>
      </c>
      <c r="J457" s="447">
        <v>57</v>
      </c>
      <c r="K457" s="449">
        <v>68</v>
      </c>
      <c r="L457" s="447">
        <v>56</v>
      </c>
      <c r="M457" s="449">
        <v>65</v>
      </c>
      <c r="N457" s="447">
        <v>67</v>
      </c>
      <c r="O457" s="449">
        <v>79</v>
      </c>
      <c r="P457" s="447">
        <v>42</v>
      </c>
      <c r="Q457" s="447">
        <v>65</v>
      </c>
      <c r="R457" s="436">
        <v>46</v>
      </c>
      <c r="S457" s="450">
        <v>70</v>
      </c>
      <c r="T457" s="439">
        <v>39</v>
      </c>
      <c r="U457" s="436">
        <v>63</v>
      </c>
      <c r="V457" s="439">
        <v>53</v>
      </c>
      <c r="W457" s="436">
        <v>78</v>
      </c>
      <c r="X457" s="438">
        <v>49</v>
      </c>
      <c r="Y457" s="438">
        <v>74</v>
      </c>
      <c r="Z457" s="436">
        <v>50</v>
      </c>
      <c r="AA457" s="436">
        <v>79</v>
      </c>
      <c r="AB457" s="439">
        <v>45</v>
      </c>
      <c r="AC457" s="436">
        <v>74</v>
      </c>
      <c r="AD457" s="440">
        <v>34</v>
      </c>
      <c r="AE457" s="454">
        <v>60</v>
      </c>
      <c r="AF457" s="460">
        <v>25</v>
      </c>
      <c r="AG457" s="461">
        <v>51</v>
      </c>
      <c r="AH457" s="442">
        <f t="shared" si="30"/>
        <v>-9</v>
      </c>
      <c r="AI457" s="443">
        <f t="shared" si="31"/>
        <v>-9</v>
      </c>
      <c r="AJ457" s="444">
        <f t="shared" si="32"/>
        <v>-26.470588235294116</v>
      </c>
      <c r="AK457" s="445">
        <f t="shared" si="33"/>
        <v>-15</v>
      </c>
      <c r="AL457" s="462" t="s">
        <v>884</v>
      </c>
      <c r="AN457" s="392" t="s">
        <v>883</v>
      </c>
      <c r="AO457" s="398" t="s">
        <v>884</v>
      </c>
      <c r="AP457" s="394">
        <v>34</v>
      </c>
      <c r="AQ457" s="394">
        <v>60</v>
      </c>
      <c r="AR457" s="397"/>
    </row>
    <row r="458" spans="1:44" ht="15.75" hidden="1" customHeight="1" thickBot="1">
      <c r="A458" s="459" t="s">
        <v>885</v>
      </c>
      <c r="B458" s="447">
        <v>15</v>
      </c>
      <c r="C458" s="448">
        <v>30</v>
      </c>
      <c r="D458" s="447">
        <v>19</v>
      </c>
      <c r="E458" s="449">
        <v>34</v>
      </c>
      <c r="F458" s="447">
        <v>25</v>
      </c>
      <c r="G458" s="449">
        <v>42</v>
      </c>
      <c r="H458" s="447">
        <v>27</v>
      </c>
      <c r="I458" s="449">
        <v>41</v>
      </c>
      <c r="J458" s="447">
        <v>21</v>
      </c>
      <c r="K458" s="449">
        <v>38</v>
      </c>
      <c r="L458" s="447">
        <v>26</v>
      </c>
      <c r="M458" s="449">
        <v>43</v>
      </c>
      <c r="N458" s="447">
        <v>21</v>
      </c>
      <c r="O458" s="449">
        <v>39</v>
      </c>
      <c r="P458" s="447">
        <v>58</v>
      </c>
      <c r="Q458" s="447">
        <v>120</v>
      </c>
      <c r="R458" s="436">
        <v>57</v>
      </c>
      <c r="S458" s="450">
        <v>118</v>
      </c>
      <c r="T458" s="439">
        <v>46</v>
      </c>
      <c r="U458" s="436">
        <v>105</v>
      </c>
      <c r="V458" s="439">
        <v>67</v>
      </c>
      <c r="W458" s="436">
        <v>126</v>
      </c>
      <c r="X458" s="438">
        <v>79</v>
      </c>
      <c r="Y458" s="438">
        <v>141</v>
      </c>
      <c r="Z458" s="436">
        <v>80</v>
      </c>
      <c r="AA458" s="436">
        <v>140</v>
      </c>
      <c r="AB458" s="439">
        <v>70</v>
      </c>
      <c r="AC458" s="436">
        <v>136</v>
      </c>
      <c r="AD458" s="440">
        <v>80</v>
      </c>
      <c r="AE458" s="454">
        <v>144</v>
      </c>
      <c r="AF458" s="460">
        <v>83</v>
      </c>
      <c r="AG458" s="461">
        <v>148</v>
      </c>
      <c r="AH458" s="442">
        <f t="shared" si="30"/>
        <v>3</v>
      </c>
      <c r="AI458" s="443">
        <f t="shared" si="31"/>
        <v>4</v>
      </c>
      <c r="AJ458" s="444">
        <f t="shared" si="32"/>
        <v>3.75</v>
      </c>
      <c r="AK458" s="445">
        <f t="shared" si="33"/>
        <v>2.7777777777777777</v>
      </c>
      <c r="AL458" s="462" t="s">
        <v>886</v>
      </c>
      <c r="AN458" s="392" t="s">
        <v>885</v>
      </c>
      <c r="AO458" s="398" t="s">
        <v>886</v>
      </c>
      <c r="AP458" s="394">
        <v>80</v>
      </c>
      <c r="AQ458" s="394">
        <v>144</v>
      </c>
      <c r="AR458" s="397"/>
    </row>
    <row r="459" spans="1:44" ht="15.75" hidden="1" customHeight="1" thickBot="1">
      <c r="A459" s="459" t="s">
        <v>887</v>
      </c>
      <c r="B459" s="447">
        <v>48</v>
      </c>
      <c r="C459" s="448">
        <v>61</v>
      </c>
      <c r="D459" s="447">
        <v>44</v>
      </c>
      <c r="E459" s="449">
        <v>61</v>
      </c>
      <c r="F459" s="447">
        <v>56</v>
      </c>
      <c r="G459" s="449">
        <v>71</v>
      </c>
      <c r="H459" s="447">
        <v>30</v>
      </c>
      <c r="I459" s="449">
        <v>41</v>
      </c>
      <c r="J459" s="447">
        <v>35</v>
      </c>
      <c r="K459" s="449">
        <v>48</v>
      </c>
      <c r="L459" s="447">
        <v>36</v>
      </c>
      <c r="M459" s="449">
        <v>53</v>
      </c>
      <c r="N459" s="447">
        <v>34</v>
      </c>
      <c r="O459" s="449">
        <v>51</v>
      </c>
      <c r="P459" s="447">
        <v>29</v>
      </c>
      <c r="Q459" s="447">
        <v>41</v>
      </c>
      <c r="R459" s="436">
        <v>40</v>
      </c>
      <c r="S459" s="450">
        <v>52</v>
      </c>
      <c r="T459" s="439">
        <v>36</v>
      </c>
      <c r="U459" s="436">
        <v>49</v>
      </c>
      <c r="V459" s="439">
        <v>36</v>
      </c>
      <c r="W459" s="436">
        <v>51</v>
      </c>
      <c r="X459" s="438">
        <v>23</v>
      </c>
      <c r="Y459" s="438">
        <v>39</v>
      </c>
      <c r="Z459" s="436">
        <v>22</v>
      </c>
      <c r="AA459" s="436">
        <v>36</v>
      </c>
      <c r="AB459" s="439">
        <v>25</v>
      </c>
      <c r="AC459" s="436">
        <v>42</v>
      </c>
      <c r="AD459" s="440">
        <v>26</v>
      </c>
      <c r="AE459" s="454">
        <v>44</v>
      </c>
      <c r="AF459" s="460">
        <v>33</v>
      </c>
      <c r="AG459" s="461">
        <v>52</v>
      </c>
      <c r="AH459" s="442">
        <f t="shared" si="30"/>
        <v>7</v>
      </c>
      <c r="AI459" s="443">
        <f t="shared" si="31"/>
        <v>8</v>
      </c>
      <c r="AJ459" s="444">
        <f t="shared" si="32"/>
        <v>26.923076923076923</v>
      </c>
      <c r="AK459" s="445">
        <f t="shared" si="33"/>
        <v>18.181818181818183</v>
      </c>
      <c r="AL459" s="462" t="s">
        <v>888</v>
      </c>
      <c r="AN459" s="392" t="s">
        <v>887</v>
      </c>
      <c r="AO459" s="398" t="s">
        <v>888</v>
      </c>
      <c r="AP459" s="394">
        <v>26</v>
      </c>
      <c r="AQ459" s="394">
        <v>44</v>
      </c>
      <c r="AR459" s="397"/>
    </row>
    <row r="460" spans="1:44" ht="15.75" hidden="1" customHeight="1" thickBot="1">
      <c r="A460" s="459" t="s">
        <v>889</v>
      </c>
      <c r="B460" s="447">
        <v>17</v>
      </c>
      <c r="C460" s="448">
        <v>25</v>
      </c>
      <c r="D460" s="447">
        <v>36</v>
      </c>
      <c r="E460" s="449">
        <v>51</v>
      </c>
      <c r="F460" s="447">
        <v>25</v>
      </c>
      <c r="G460" s="449">
        <v>38</v>
      </c>
      <c r="H460" s="447">
        <v>44</v>
      </c>
      <c r="I460" s="449">
        <v>63</v>
      </c>
      <c r="J460" s="447">
        <v>38</v>
      </c>
      <c r="K460" s="449">
        <v>54</v>
      </c>
      <c r="L460" s="447">
        <v>50</v>
      </c>
      <c r="M460" s="449">
        <v>70</v>
      </c>
      <c r="N460" s="447">
        <v>41</v>
      </c>
      <c r="O460" s="449">
        <v>61</v>
      </c>
      <c r="P460" s="447">
        <v>34</v>
      </c>
      <c r="Q460" s="447">
        <v>51</v>
      </c>
      <c r="R460" s="436">
        <v>30</v>
      </c>
      <c r="S460" s="450">
        <v>47</v>
      </c>
      <c r="T460" s="439">
        <v>34</v>
      </c>
      <c r="U460" s="436">
        <v>51</v>
      </c>
      <c r="V460" s="439">
        <v>31</v>
      </c>
      <c r="W460" s="436">
        <v>54</v>
      </c>
      <c r="X460" s="438">
        <v>28</v>
      </c>
      <c r="Y460" s="438">
        <v>49</v>
      </c>
      <c r="Z460" s="436">
        <v>26</v>
      </c>
      <c r="AA460" s="436">
        <v>46</v>
      </c>
      <c r="AB460" s="439">
        <v>25</v>
      </c>
      <c r="AC460" s="436">
        <v>45</v>
      </c>
      <c r="AD460" s="440">
        <v>25</v>
      </c>
      <c r="AE460" s="454">
        <v>46</v>
      </c>
      <c r="AF460" s="460">
        <v>26</v>
      </c>
      <c r="AG460" s="461">
        <v>48</v>
      </c>
      <c r="AH460" s="442">
        <f t="shared" si="30"/>
        <v>1</v>
      </c>
      <c r="AI460" s="443">
        <f t="shared" si="31"/>
        <v>2</v>
      </c>
      <c r="AJ460" s="444">
        <f t="shared" si="32"/>
        <v>4</v>
      </c>
      <c r="AK460" s="445">
        <f t="shared" si="33"/>
        <v>4.3478260869565215</v>
      </c>
      <c r="AL460" s="462" t="s">
        <v>890</v>
      </c>
      <c r="AN460" s="392" t="s">
        <v>889</v>
      </c>
      <c r="AO460" s="398" t="s">
        <v>890</v>
      </c>
      <c r="AP460" s="394">
        <v>25</v>
      </c>
      <c r="AQ460" s="394">
        <v>46</v>
      </c>
      <c r="AR460" s="397"/>
    </row>
    <row r="461" spans="1:44" ht="15.75" hidden="1" customHeight="1" thickBot="1">
      <c r="A461" s="459" t="s">
        <v>891</v>
      </c>
      <c r="B461" s="447"/>
      <c r="C461" s="448"/>
      <c r="D461" s="447"/>
      <c r="E461" s="449"/>
      <c r="F461" s="447"/>
      <c r="G461" s="449"/>
      <c r="H461" s="447"/>
      <c r="I461" s="449"/>
      <c r="J461" s="447"/>
      <c r="K461" s="449"/>
      <c r="L461" s="447"/>
      <c r="M461" s="449"/>
      <c r="N461" s="447"/>
      <c r="O461" s="449"/>
      <c r="P461" s="447">
        <v>16</v>
      </c>
      <c r="Q461" s="447">
        <v>51</v>
      </c>
      <c r="R461" s="436">
        <v>28</v>
      </c>
      <c r="S461" s="450">
        <v>62</v>
      </c>
      <c r="T461" s="439">
        <v>50</v>
      </c>
      <c r="U461" s="436">
        <v>82</v>
      </c>
      <c r="V461" s="439">
        <v>59</v>
      </c>
      <c r="W461" s="436">
        <v>98</v>
      </c>
      <c r="X461" s="438">
        <v>66</v>
      </c>
      <c r="Y461" s="438">
        <v>108</v>
      </c>
      <c r="Z461" s="436">
        <v>69</v>
      </c>
      <c r="AA461" s="436">
        <v>117</v>
      </c>
      <c r="AB461" s="439">
        <v>71</v>
      </c>
      <c r="AC461" s="436">
        <v>115</v>
      </c>
      <c r="AD461" s="440">
        <v>72</v>
      </c>
      <c r="AE461" s="454">
        <v>117</v>
      </c>
      <c r="AF461" s="460">
        <v>89</v>
      </c>
      <c r="AG461" s="461">
        <v>134</v>
      </c>
      <c r="AH461" s="442">
        <f t="shared" si="30"/>
        <v>17</v>
      </c>
      <c r="AI461" s="443">
        <f t="shared" si="31"/>
        <v>17</v>
      </c>
      <c r="AJ461" s="444">
        <f t="shared" si="32"/>
        <v>23.611111111111111</v>
      </c>
      <c r="AK461" s="445">
        <f t="shared" si="33"/>
        <v>14.52991452991453</v>
      </c>
      <c r="AL461" s="462" t="s">
        <v>892</v>
      </c>
      <c r="AN461" s="392" t="s">
        <v>891</v>
      </c>
      <c r="AO461" s="398" t="s">
        <v>892</v>
      </c>
      <c r="AP461" s="394">
        <v>72</v>
      </c>
      <c r="AQ461" s="394">
        <v>117</v>
      </c>
      <c r="AR461" s="397"/>
    </row>
    <row r="462" spans="1:44" ht="15.75" customHeight="1" thickBot="1">
      <c r="A462" s="459">
        <v>715</v>
      </c>
      <c r="B462" s="447">
        <v>177</v>
      </c>
      <c r="C462" s="448">
        <v>278</v>
      </c>
      <c r="D462" s="447">
        <v>201</v>
      </c>
      <c r="E462" s="449">
        <v>322</v>
      </c>
      <c r="F462" s="447">
        <v>204</v>
      </c>
      <c r="G462" s="449">
        <v>322</v>
      </c>
      <c r="H462" s="447">
        <v>166</v>
      </c>
      <c r="I462" s="449">
        <v>316</v>
      </c>
      <c r="J462" s="447">
        <v>149</v>
      </c>
      <c r="K462" s="449">
        <v>304</v>
      </c>
      <c r="L462" s="447">
        <v>137</v>
      </c>
      <c r="M462" s="449">
        <v>288</v>
      </c>
      <c r="N462" s="447">
        <v>195</v>
      </c>
      <c r="O462" s="449">
        <v>339</v>
      </c>
      <c r="P462" s="447">
        <v>792</v>
      </c>
      <c r="Q462" s="447">
        <v>1131</v>
      </c>
      <c r="R462" s="436">
        <v>818</v>
      </c>
      <c r="S462" s="450">
        <v>1184</v>
      </c>
      <c r="T462" s="439">
        <v>806</v>
      </c>
      <c r="U462" s="436">
        <v>1173</v>
      </c>
      <c r="V462" s="439">
        <v>799</v>
      </c>
      <c r="W462" s="436">
        <v>1186</v>
      </c>
      <c r="X462" s="438">
        <v>892</v>
      </c>
      <c r="Y462" s="438">
        <v>1313</v>
      </c>
      <c r="Z462" s="436">
        <v>899</v>
      </c>
      <c r="AA462" s="436">
        <v>1337</v>
      </c>
      <c r="AB462" s="439">
        <v>949</v>
      </c>
      <c r="AC462" s="436">
        <v>1400</v>
      </c>
      <c r="AD462" s="440">
        <v>1054</v>
      </c>
      <c r="AE462" s="454">
        <v>1537</v>
      </c>
      <c r="AF462" s="460">
        <v>1114</v>
      </c>
      <c r="AG462" s="461">
        <v>1622</v>
      </c>
      <c r="AH462" s="442">
        <f t="shared" si="30"/>
        <v>60</v>
      </c>
      <c r="AI462" s="443">
        <f t="shared" si="31"/>
        <v>85</v>
      </c>
      <c r="AJ462" s="444">
        <f t="shared" si="32"/>
        <v>5.6925996204933584</v>
      </c>
      <c r="AK462" s="445">
        <f t="shared" si="33"/>
        <v>5.5302537410540014</v>
      </c>
      <c r="AL462" s="462" t="s">
        <v>893</v>
      </c>
      <c r="AN462" s="392">
        <v>715</v>
      </c>
      <c r="AO462" s="398" t="s">
        <v>893</v>
      </c>
      <c r="AP462" s="394">
        <v>1054</v>
      </c>
      <c r="AQ462" s="394">
        <v>1537</v>
      </c>
      <c r="AR462" s="397"/>
    </row>
    <row r="463" spans="1:44" ht="15.75" hidden="1" customHeight="1" thickBot="1">
      <c r="A463" s="459" t="s">
        <v>894</v>
      </c>
      <c r="B463" s="447">
        <v>21</v>
      </c>
      <c r="C463" s="448">
        <v>36</v>
      </c>
      <c r="D463" s="447">
        <v>38</v>
      </c>
      <c r="E463" s="449">
        <v>54</v>
      </c>
      <c r="F463" s="447">
        <v>26</v>
      </c>
      <c r="G463" s="449">
        <v>41</v>
      </c>
      <c r="H463" s="447">
        <v>25</v>
      </c>
      <c r="I463" s="449">
        <v>43</v>
      </c>
      <c r="J463" s="447">
        <v>25</v>
      </c>
      <c r="K463" s="449">
        <v>44</v>
      </c>
      <c r="L463" s="447">
        <v>24</v>
      </c>
      <c r="M463" s="449">
        <v>44</v>
      </c>
      <c r="N463" s="447">
        <v>15</v>
      </c>
      <c r="O463" s="449">
        <v>34</v>
      </c>
      <c r="P463" s="447">
        <v>153</v>
      </c>
      <c r="Q463" s="447">
        <v>208</v>
      </c>
      <c r="R463" s="436">
        <v>151</v>
      </c>
      <c r="S463" s="450">
        <v>217</v>
      </c>
      <c r="T463" s="439">
        <v>134</v>
      </c>
      <c r="U463" s="436">
        <v>200</v>
      </c>
      <c r="V463" s="439">
        <v>138</v>
      </c>
      <c r="W463" s="436">
        <v>207</v>
      </c>
      <c r="X463" s="438">
        <v>163</v>
      </c>
      <c r="Y463" s="438">
        <v>237</v>
      </c>
      <c r="Z463" s="436">
        <v>156</v>
      </c>
      <c r="AA463" s="436">
        <v>231</v>
      </c>
      <c r="AB463" s="439">
        <v>162</v>
      </c>
      <c r="AC463" s="436">
        <v>244</v>
      </c>
      <c r="AD463" s="440">
        <v>174</v>
      </c>
      <c r="AE463" s="454">
        <v>272</v>
      </c>
      <c r="AF463" s="460">
        <v>217</v>
      </c>
      <c r="AG463" s="461">
        <v>311</v>
      </c>
      <c r="AH463" s="442">
        <f t="shared" si="30"/>
        <v>43</v>
      </c>
      <c r="AI463" s="443">
        <f t="shared" si="31"/>
        <v>39</v>
      </c>
      <c r="AJ463" s="444">
        <f t="shared" si="32"/>
        <v>24.712643678160919</v>
      </c>
      <c r="AK463" s="445">
        <f t="shared" si="33"/>
        <v>14.338235294117647</v>
      </c>
      <c r="AL463" s="462" t="s">
        <v>895</v>
      </c>
      <c r="AN463" s="392" t="s">
        <v>894</v>
      </c>
      <c r="AO463" s="398" t="s">
        <v>895</v>
      </c>
      <c r="AP463" s="394">
        <v>174</v>
      </c>
      <c r="AQ463" s="394">
        <v>272</v>
      </c>
      <c r="AR463" s="397"/>
    </row>
    <row r="464" spans="1:44" ht="15.75" hidden="1" customHeight="1" thickBot="1">
      <c r="A464" s="459" t="s">
        <v>896</v>
      </c>
      <c r="B464" s="447">
        <v>67</v>
      </c>
      <c r="C464" s="448">
        <v>101</v>
      </c>
      <c r="D464" s="447">
        <v>72</v>
      </c>
      <c r="E464" s="449">
        <v>112</v>
      </c>
      <c r="F464" s="447">
        <v>71</v>
      </c>
      <c r="G464" s="449">
        <v>111</v>
      </c>
      <c r="H464" s="447">
        <v>55</v>
      </c>
      <c r="I464" s="449">
        <v>103</v>
      </c>
      <c r="J464" s="447">
        <v>48</v>
      </c>
      <c r="K464" s="449">
        <v>98</v>
      </c>
      <c r="L464" s="447">
        <v>40</v>
      </c>
      <c r="M464" s="449">
        <v>90</v>
      </c>
      <c r="N464" s="447">
        <v>101</v>
      </c>
      <c r="O464" s="449">
        <v>157</v>
      </c>
      <c r="P464" s="447">
        <v>38</v>
      </c>
      <c r="Q464" s="447">
        <v>59</v>
      </c>
      <c r="R464" s="436">
        <v>38</v>
      </c>
      <c r="S464" s="450">
        <v>58</v>
      </c>
      <c r="T464" s="439">
        <v>42</v>
      </c>
      <c r="U464" s="436">
        <v>59</v>
      </c>
      <c r="V464" s="439">
        <v>39</v>
      </c>
      <c r="W464" s="436">
        <v>61</v>
      </c>
      <c r="X464" s="438">
        <v>37</v>
      </c>
      <c r="Y464" s="438">
        <v>59</v>
      </c>
      <c r="Z464" s="436">
        <v>35</v>
      </c>
      <c r="AA464" s="436">
        <v>54</v>
      </c>
      <c r="AB464" s="439">
        <v>48</v>
      </c>
      <c r="AC464" s="436">
        <v>67</v>
      </c>
      <c r="AD464" s="440">
        <v>53</v>
      </c>
      <c r="AE464" s="454">
        <v>76</v>
      </c>
      <c r="AF464" s="460">
        <v>63</v>
      </c>
      <c r="AG464" s="461">
        <v>89</v>
      </c>
      <c r="AH464" s="442">
        <f t="shared" si="30"/>
        <v>10</v>
      </c>
      <c r="AI464" s="443">
        <f t="shared" si="31"/>
        <v>13</v>
      </c>
      <c r="AJ464" s="444">
        <f t="shared" si="32"/>
        <v>18.867924528301888</v>
      </c>
      <c r="AK464" s="445">
        <f t="shared" si="33"/>
        <v>17.105263157894736</v>
      </c>
      <c r="AL464" s="462" t="s">
        <v>897</v>
      </c>
      <c r="AN464" s="392" t="s">
        <v>896</v>
      </c>
      <c r="AO464" s="398" t="s">
        <v>897</v>
      </c>
      <c r="AP464" s="394">
        <v>53</v>
      </c>
      <c r="AQ464" s="394">
        <v>76</v>
      </c>
      <c r="AR464" s="397"/>
    </row>
    <row r="465" spans="1:44" ht="15.75" hidden="1" customHeight="1" thickBot="1">
      <c r="A465" s="459" t="s">
        <v>898</v>
      </c>
      <c r="B465" s="447">
        <v>22</v>
      </c>
      <c r="C465" s="448">
        <v>36</v>
      </c>
      <c r="D465" s="447">
        <v>26</v>
      </c>
      <c r="E465" s="449">
        <v>40</v>
      </c>
      <c r="F465" s="447">
        <v>31</v>
      </c>
      <c r="G465" s="449">
        <v>43</v>
      </c>
      <c r="H465" s="447">
        <v>36</v>
      </c>
      <c r="I465" s="449">
        <v>48</v>
      </c>
      <c r="J465" s="447">
        <v>32</v>
      </c>
      <c r="K465" s="449">
        <v>44</v>
      </c>
      <c r="L465" s="447">
        <v>28</v>
      </c>
      <c r="M465" s="449">
        <v>41</v>
      </c>
      <c r="N465" s="447">
        <v>25</v>
      </c>
      <c r="O465" s="449">
        <v>37</v>
      </c>
      <c r="P465" s="447">
        <v>40</v>
      </c>
      <c r="Q465" s="447">
        <v>56</v>
      </c>
      <c r="R465" s="436">
        <v>36</v>
      </c>
      <c r="S465" s="450">
        <v>55</v>
      </c>
      <c r="T465" s="439">
        <v>38</v>
      </c>
      <c r="U465" s="436">
        <v>59</v>
      </c>
      <c r="V465" s="439">
        <v>30</v>
      </c>
      <c r="W465" s="436">
        <v>53</v>
      </c>
      <c r="X465" s="438">
        <v>27</v>
      </c>
      <c r="Y465" s="438">
        <v>51</v>
      </c>
      <c r="Z465" s="436">
        <v>44</v>
      </c>
      <c r="AA465" s="436">
        <v>70</v>
      </c>
      <c r="AB465" s="439">
        <v>48</v>
      </c>
      <c r="AC465" s="436">
        <v>73</v>
      </c>
      <c r="AD465" s="440">
        <v>54</v>
      </c>
      <c r="AE465" s="454">
        <v>78</v>
      </c>
      <c r="AF465" s="460">
        <v>59</v>
      </c>
      <c r="AG465" s="461">
        <v>86</v>
      </c>
      <c r="AH465" s="442">
        <f t="shared" si="30"/>
        <v>5</v>
      </c>
      <c r="AI465" s="443">
        <f t="shared" si="31"/>
        <v>8</v>
      </c>
      <c r="AJ465" s="444">
        <f t="shared" si="32"/>
        <v>9.2592592592592595</v>
      </c>
      <c r="AK465" s="445">
        <f t="shared" si="33"/>
        <v>10.256410256410257</v>
      </c>
      <c r="AL465" s="462" t="s">
        <v>899</v>
      </c>
      <c r="AN465" s="392" t="s">
        <v>898</v>
      </c>
      <c r="AO465" s="398" t="s">
        <v>899</v>
      </c>
      <c r="AP465" s="394">
        <v>54</v>
      </c>
      <c r="AQ465" s="394">
        <v>78</v>
      </c>
      <c r="AR465" s="397"/>
    </row>
    <row r="466" spans="1:44" ht="15.75" hidden="1" customHeight="1" thickBot="1">
      <c r="A466" s="459" t="s">
        <v>900</v>
      </c>
      <c r="B466" s="447">
        <v>25</v>
      </c>
      <c r="C466" s="448">
        <v>39</v>
      </c>
      <c r="D466" s="447">
        <v>24</v>
      </c>
      <c r="E466" s="449">
        <v>39</v>
      </c>
      <c r="F466" s="447">
        <v>24</v>
      </c>
      <c r="G466" s="449">
        <v>37</v>
      </c>
      <c r="H466" s="447">
        <v>16</v>
      </c>
      <c r="I466" s="449">
        <v>32</v>
      </c>
      <c r="J466" s="447">
        <v>14</v>
      </c>
      <c r="K466" s="449">
        <v>31</v>
      </c>
      <c r="L466" s="447">
        <v>18</v>
      </c>
      <c r="M466" s="449">
        <v>36</v>
      </c>
      <c r="N466" s="447">
        <v>22</v>
      </c>
      <c r="O466" s="449">
        <v>41</v>
      </c>
      <c r="P466" s="447">
        <v>54</v>
      </c>
      <c r="Q466" s="447">
        <v>75</v>
      </c>
      <c r="R466" s="436">
        <v>67</v>
      </c>
      <c r="S466" s="450">
        <v>97</v>
      </c>
      <c r="T466" s="439">
        <v>46</v>
      </c>
      <c r="U466" s="436">
        <v>68</v>
      </c>
      <c r="V466" s="439">
        <v>44</v>
      </c>
      <c r="W466" s="436">
        <v>66</v>
      </c>
      <c r="X466" s="438">
        <v>50</v>
      </c>
      <c r="Y466" s="438">
        <v>74</v>
      </c>
      <c r="Z466" s="436">
        <v>45</v>
      </c>
      <c r="AA466" s="436">
        <v>69</v>
      </c>
      <c r="AB466" s="439">
        <v>64</v>
      </c>
      <c r="AC466" s="436">
        <v>90</v>
      </c>
      <c r="AD466" s="440">
        <v>71</v>
      </c>
      <c r="AE466" s="454">
        <v>98</v>
      </c>
      <c r="AF466" s="460">
        <v>72</v>
      </c>
      <c r="AG466" s="461">
        <v>101</v>
      </c>
      <c r="AH466" s="442">
        <f t="shared" si="30"/>
        <v>1</v>
      </c>
      <c r="AI466" s="443">
        <f t="shared" si="31"/>
        <v>3</v>
      </c>
      <c r="AJ466" s="444">
        <f t="shared" si="32"/>
        <v>1.408450704225352</v>
      </c>
      <c r="AK466" s="445">
        <f t="shared" si="33"/>
        <v>3.0612244897959182</v>
      </c>
      <c r="AL466" s="462" t="s">
        <v>901</v>
      </c>
      <c r="AN466" s="392" t="s">
        <v>900</v>
      </c>
      <c r="AO466" s="398" t="s">
        <v>901</v>
      </c>
      <c r="AP466" s="394">
        <v>71</v>
      </c>
      <c r="AQ466" s="394">
        <v>98</v>
      </c>
      <c r="AR466" s="397"/>
    </row>
    <row r="467" spans="1:44" ht="15.75" hidden="1" customHeight="1" thickBot="1">
      <c r="A467" s="459" t="s">
        <v>902</v>
      </c>
      <c r="B467" s="447">
        <v>42</v>
      </c>
      <c r="C467" s="448">
        <v>66</v>
      </c>
      <c r="D467" s="447">
        <v>41</v>
      </c>
      <c r="E467" s="449">
        <v>77</v>
      </c>
      <c r="F467" s="447">
        <v>52</v>
      </c>
      <c r="G467" s="449">
        <v>90</v>
      </c>
      <c r="H467" s="447">
        <v>34</v>
      </c>
      <c r="I467" s="449">
        <v>90</v>
      </c>
      <c r="J467" s="447">
        <v>30</v>
      </c>
      <c r="K467" s="449">
        <v>87</v>
      </c>
      <c r="L467" s="447">
        <v>27</v>
      </c>
      <c r="M467" s="449">
        <v>77</v>
      </c>
      <c r="N467" s="447">
        <v>32</v>
      </c>
      <c r="O467" s="449">
        <v>70</v>
      </c>
      <c r="P467" s="447">
        <v>144</v>
      </c>
      <c r="Q467" s="447">
        <v>196</v>
      </c>
      <c r="R467" s="436">
        <v>142</v>
      </c>
      <c r="S467" s="450">
        <v>196</v>
      </c>
      <c r="T467" s="439">
        <v>156</v>
      </c>
      <c r="U467" s="436">
        <v>210</v>
      </c>
      <c r="V467" s="439">
        <v>154</v>
      </c>
      <c r="W467" s="436">
        <v>211</v>
      </c>
      <c r="X467" s="438">
        <v>150</v>
      </c>
      <c r="Y467" s="438">
        <v>206</v>
      </c>
      <c r="Z467" s="436">
        <v>157</v>
      </c>
      <c r="AA467" s="436">
        <v>214</v>
      </c>
      <c r="AB467" s="439">
        <v>151</v>
      </c>
      <c r="AC467" s="436">
        <v>204</v>
      </c>
      <c r="AD467" s="440">
        <v>158</v>
      </c>
      <c r="AE467" s="454">
        <v>217</v>
      </c>
      <c r="AF467" s="460">
        <v>165</v>
      </c>
      <c r="AG467" s="461">
        <v>224</v>
      </c>
      <c r="AH467" s="442">
        <f t="shared" si="30"/>
        <v>7</v>
      </c>
      <c r="AI467" s="443">
        <f t="shared" si="31"/>
        <v>7</v>
      </c>
      <c r="AJ467" s="444">
        <f t="shared" si="32"/>
        <v>4.4303797468354427</v>
      </c>
      <c r="AK467" s="445">
        <f t="shared" si="33"/>
        <v>3.225806451612903</v>
      </c>
      <c r="AL467" s="462" t="s">
        <v>903</v>
      </c>
      <c r="AN467" s="392" t="s">
        <v>902</v>
      </c>
      <c r="AO467" s="398" t="s">
        <v>903</v>
      </c>
      <c r="AP467" s="394">
        <v>158</v>
      </c>
      <c r="AQ467" s="394">
        <v>217</v>
      </c>
      <c r="AR467" s="397"/>
    </row>
    <row r="468" spans="1:44" ht="15.75" hidden="1" customHeight="1" thickBot="1">
      <c r="A468" s="459" t="s">
        <v>904</v>
      </c>
      <c r="B468" s="447">
        <v>613</v>
      </c>
      <c r="C468" s="448">
        <v>889</v>
      </c>
      <c r="D468" s="447">
        <v>541</v>
      </c>
      <c r="E468" s="449">
        <v>804</v>
      </c>
      <c r="F468" s="447">
        <v>520</v>
      </c>
      <c r="G468" s="449">
        <v>794</v>
      </c>
      <c r="H468" s="447">
        <v>574</v>
      </c>
      <c r="I468" s="449">
        <v>886</v>
      </c>
      <c r="J468" s="447">
        <v>604</v>
      </c>
      <c r="K468" s="449">
        <v>912</v>
      </c>
      <c r="L468" s="447">
        <v>620</v>
      </c>
      <c r="M468" s="449">
        <v>934</v>
      </c>
      <c r="N468" s="447">
        <v>643</v>
      </c>
      <c r="O468" s="449">
        <v>986</v>
      </c>
      <c r="P468" s="447">
        <v>71</v>
      </c>
      <c r="Q468" s="447">
        <v>83</v>
      </c>
      <c r="R468" s="436">
        <v>74</v>
      </c>
      <c r="S468" s="450">
        <v>89</v>
      </c>
      <c r="T468" s="439">
        <v>73</v>
      </c>
      <c r="U468" s="436">
        <v>91</v>
      </c>
      <c r="V468" s="439">
        <v>73</v>
      </c>
      <c r="W468" s="436">
        <v>89</v>
      </c>
      <c r="X468" s="438">
        <v>83</v>
      </c>
      <c r="Y468" s="438">
        <v>98</v>
      </c>
      <c r="Z468" s="436">
        <v>73</v>
      </c>
      <c r="AA468" s="436">
        <v>92</v>
      </c>
      <c r="AB468" s="439">
        <v>68</v>
      </c>
      <c r="AC468" s="436">
        <v>90</v>
      </c>
      <c r="AD468" s="440">
        <v>89</v>
      </c>
      <c r="AE468" s="454">
        <v>114</v>
      </c>
      <c r="AF468" s="460">
        <v>103</v>
      </c>
      <c r="AG468" s="461">
        <v>136</v>
      </c>
      <c r="AH468" s="442">
        <f t="shared" si="30"/>
        <v>14</v>
      </c>
      <c r="AI468" s="443">
        <f t="shared" si="31"/>
        <v>22</v>
      </c>
      <c r="AJ468" s="444">
        <f t="shared" si="32"/>
        <v>15.730337078651685</v>
      </c>
      <c r="AK468" s="445">
        <f t="shared" si="33"/>
        <v>19.298245614035089</v>
      </c>
      <c r="AL468" s="462" t="s">
        <v>905</v>
      </c>
      <c r="AN468" s="392" t="s">
        <v>904</v>
      </c>
      <c r="AO468" s="398" t="s">
        <v>905</v>
      </c>
      <c r="AP468" s="394">
        <v>89</v>
      </c>
      <c r="AQ468" s="394">
        <v>114</v>
      </c>
      <c r="AR468" s="397"/>
    </row>
    <row r="469" spans="1:44" ht="15.75" hidden="1" customHeight="1" thickBot="1">
      <c r="A469" s="459" t="s">
        <v>906</v>
      </c>
      <c r="B469" s="447">
        <v>153</v>
      </c>
      <c r="C469" s="448">
        <v>180</v>
      </c>
      <c r="D469" s="447">
        <v>140</v>
      </c>
      <c r="E469" s="449">
        <v>169</v>
      </c>
      <c r="F469" s="447">
        <v>145</v>
      </c>
      <c r="G469" s="449">
        <v>176</v>
      </c>
      <c r="H469" s="447">
        <v>144</v>
      </c>
      <c r="I469" s="449">
        <v>178</v>
      </c>
      <c r="J469" s="447">
        <v>147</v>
      </c>
      <c r="K469" s="449">
        <v>191</v>
      </c>
      <c r="L469" s="447">
        <v>156</v>
      </c>
      <c r="M469" s="449">
        <v>200</v>
      </c>
      <c r="N469" s="447">
        <v>152</v>
      </c>
      <c r="O469" s="449">
        <v>202</v>
      </c>
      <c r="P469" s="447">
        <v>43</v>
      </c>
      <c r="Q469" s="447">
        <v>73</v>
      </c>
      <c r="R469" s="436">
        <v>58</v>
      </c>
      <c r="S469" s="450">
        <v>91</v>
      </c>
      <c r="T469" s="439">
        <v>58</v>
      </c>
      <c r="U469" s="436">
        <v>90</v>
      </c>
      <c r="V469" s="439">
        <v>54</v>
      </c>
      <c r="W469" s="436">
        <v>89</v>
      </c>
      <c r="X469" s="438">
        <v>90</v>
      </c>
      <c r="Y469" s="438">
        <v>134</v>
      </c>
      <c r="Z469" s="436">
        <v>86</v>
      </c>
      <c r="AA469" s="436">
        <v>128</v>
      </c>
      <c r="AB469" s="439">
        <v>81</v>
      </c>
      <c r="AC469" s="436">
        <v>122</v>
      </c>
      <c r="AD469" s="440">
        <v>89</v>
      </c>
      <c r="AE469" s="454">
        <v>133</v>
      </c>
      <c r="AF469" s="460">
        <v>86</v>
      </c>
      <c r="AG469" s="461">
        <v>132</v>
      </c>
      <c r="AH469" s="442">
        <f t="shared" si="30"/>
        <v>-3</v>
      </c>
      <c r="AI469" s="443">
        <f t="shared" si="31"/>
        <v>-1</v>
      </c>
      <c r="AJ469" s="444">
        <f t="shared" si="32"/>
        <v>-3.3707865168539324</v>
      </c>
      <c r="AK469" s="445">
        <f t="shared" si="33"/>
        <v>-0.75187969924812026</v>
      </c>
      <c r="AL469" s="462" t="s">
        <v>907</v>
      </c>
      <c r="AN469" s="392" t="s">
        <v>906</v>
      </c>
      <c r="AO469" s="398" t="s">
        <v>907</v>
      </c>
      <c r="AP469" s="394">
        <v>89</v>
      </c>
      <c r="AQ469" s="394">
        <v>133</v>
      </c>
      <c r="AR469" s="397"/>
    </row>
    <row r="470" spans="1:44" ht="15.75" hidden="1" customHeight="1" thickBot="1">
      <c r="A470" s="459" t="s">
        <v>908</v>
      </c>
      <c r="B470" s="447">
        <v>35</v>
      </c>
      <c r="C470" s="448">
        <v>50</v>
      </c>
      <c r="D470" s="447">
        <v>34</v>
      </c>
      <c r="E470" s="449">
        <v>53</v>
      </c>
      <c r="F470" s="447">
        <v>24</v>
      </c>
      <c r="G470" s="449">
        <v>49</v>
      </c>
      <c r="H470" s="447">
        <v>27</v>
      </c>
      <c r="I470" s="449">
        <v>48</v>
      </c>
      <c r="J470" s="447">
        <v>32</v>
      </c>
      <c r="K470" s="449">
        <v>50</v>
      </c>
      <c r="L470" s="447">
        <v>30</v>
      </c>
      <c r="M470" s="449">
        <v>54</v>
      </c>
      <c r="N470" s="447">
        <v>31</v>
      </c>
      <c r="O470" s="449">
        <v>60</v>
      </c>
      <c r="P470" s="447">
        <v>116</v>
      </c>
      <c r="Q470" s="447">
        <v>160</v>
      </c>
      <c r="R470" s="436">
        <v>110</v>
      </c>
      <c r="S470" s="450">
        <v>154</v>
      </c>
      <c r="T470" s="439">
        <v>116</v>
      </c>
      <c r="U470" s="436">
        <v>164</v>
      </c>
      <c r="V470" s="439">
        <v>108</v>
      </c>
      <c r="W470" s="436">
        <v>160</v>
      </c>
      <c r="X470" s="438">
        <v>134</v>
      </c>
      <c r="Y470" s="438">
        <v>192</v>
      </c>
      <c r="Z470" s="436">
        <v>129</v>
      </c>
      <c r="AA470" s="436">
        <v>198</v>
      </c>
      <c r="AB470" s="439">
        <v>136</v>
      </c>
      <c r="AC470" s="436">
        <v>209</v>
      </c>
      <c r="AD470" s="440">
        <v>154</v>
      </c>
      <c r="AE470" s="454">
        <v>228</v>
      </c>
      <c r="AF470" s="460">
        <v>139</v>
      </c>
      <c r="AG470" s="461">
        <v>218</v>
      </c>
      <c r="AH470" s="442">
        <f t="shared" si="30"/>
        <v>-15</v>
      </c>
      <c r="AI470" s="443">
        <f t="shared" si="31"/>
        <v>-10</v>
      </c>
      <c r="AJ470" s="444">
        <f t="shared" si="32"/>
        <v>-9.7402597402597397</v>
      </c>
      <c r="AK470" s="445">
        <f t="shared" si="33"/>
        <v>-4.3859649122807021</v>
      </c>
      <c r="AL470" s="462" t="s">
        <v>909</v>
      </c>
      <c r="AN470" s="392" t="s">
        <v>908</v>
      </c>
      <c r="AO470" s="398" t="s">
        <v>909</v>
      </c>
      <c r="AP470" s="394">
        <v>154</v>
      </c>
      <c r="AQ470" s="394">
        <v>228</v>
      </c>
      <c r="AR470" s="397"/>
    </row>
    <row r="471" spans="1:44" ht="15.75" hidden="1" customHeight="1" thickBot="1">
      <c r="A471" s="459" t="s">
        <v>910</v>
      </c>
      <c r="B471" s="447">
        <v>41</v>
      </c>
      <c r="C471" s="448">
        <v>55</v>
      </c>
      <c r="D471" s="447">
        <v>39</v>
      </c>
      <c r="E471" s="449">
        <v>53</v>
      </c>
      <c r="F471" s="447">
        <v>38</v>
      </c>
      <c r="G471" s="449">
        <v>53</v>
      </c>
      <c r="H471" s="447">
        <v>31</v>
      </c>
      <c r="I471" s="449">
        <v>46</v>
      </c>
      <c r="J471" s="447">
        <v>30</v>
      </c>
      <c r="K471" s="449">
        <v>43</v>
      </c>
      <c r="L471" s="447">
        <v>37</v>
      </c>
      <c r="M471" s="449">
        <v>52</v>
      </c>
      <c r="N471" s="447">
        <v>37</v>
      </c>
      <c r="O471" s="449">
        <v>52</v>
      </c>
      <c r="P471" s="447">
        <v>24</v>
      </c>
      <c r="Q471" s="447">
        <v>45</v>
      </c>
      <c r="R471" s="436">
        <v>27</v>
      </c>
      <c r="S471" s="450">
        <v>46</v>
      </c>
      <c r="T471" s="439">
        <v>33</v>
      </c>
      <c r="U471" s="436">
        <v>53</v>
      </c>
      <c r="V471" s="439">
        <v>37</v>
      </c>
      <c r="W471" s="436">
        <v>56</v>
      </c>
      <c r="X471" s="438">
        <v>39</v>
      </c>
      <c r="Y471" s="438">
        <v>61</v>
      </c>
      <c r="Z471" s="436">
        <v>37</v>
      </c>
      <c r="AA471" s="436">
        <v>59</v>
      </c>
      <c r="AB471" s="439">
        <v>43</v>
      </c>
      <c r="AC471" s="436">
        <v>65</v>
      </c>
      <c r="AD471" s="440">
        <v>45</v>
      </c>
      <c r="AE471" s="454">
        <v>69</v>
      </c>
      <c r="AF471" s="460">
        <v>41</v>
      </c>
      <c r="AG471" s="461">
        <v>64</v>
      </c>
      <c r="AH471" s="442">
        <f t="shared" si="30"/>
        <v>-4</v>
      </c>
      <c r="AI471" s="443">
        <f t="shared" si="31"/>
        <v>-5</v>
      </c>
      <c r="AJ471" s="444">
        <f t="shared" si="32"/>
        <v>-8.8888888888888893</v>
      </c>
      <c r="AK471" s="445">
        <f t="shared" si="33"/>
        <v>-7.2463768115942031</v>
      </c>
      <c r="AL471" s="462" t="s">
        <v>911</v>
      </c>
      <c r="AN471" s="392" t="s">
        <v>910</v>
      </c>
      <c r="AO471" s="398" t="s">
        <v>911</v>
      </c>
      <c r="AP471" s="394">
        <v>45</v>
      </c>
      <c r="AQ471" s="394">
        <v>69</v>
      </c>
      <c r="AR471" s="397"/>
    </row>
    <row r="472" spans="1:44" ht="15.75" hidden="1" customHeight="1" thickBot="1">
      <c r="A472" s="459" t="s">
        <v>912</v>
      </c>
      <c r="B472" s="447">
        <v>69</v>
      </c>
      <c r="C472" s="448">
        <v>136</v>
      </c>
      <c r="D472" s="447">
        <v>60</v>
      </c>
      <c r="E472" s="449">
        <v>92</v>
      </c>
      <c r="F472" s="447">
        <v>47</v>
      </c>
      <c r="G472" s="449">
        <v>64</v>
      </c>
      <c r="H472" s="447">
        <v>40</v>
      </c>
      <c r="I472" s="449">
        <v>63</v>
      </c>
      <c r="J472" s="447">
        <v>34</v>
      </c>
      <c r="K472" s="449">
        <v>50</v>
      </c>
      <c r="L472" s="447">
        <v>26</v>
      </c>
      <c r="M472" s="449">
        <v>37</v>
      </c>
      <c r="N472" s="447">
        <v>26</v>
      </c>
      <c r="O472" s="449">
        <v>49</v>
      </c>
      <c r="P472" s="447">
        <v>70</v>
      </c>
      <c r="Q472" s="447">
        <v>106</v>
      </c>
      <c r="R472" s="436">
        <v>73</v>
      </c>
      <c r="S472" s="450">
        <v>109</v>
      </c>
      <c r="T472" s="439">
        <v>66</v>
      </c>
      <c r="U472" s="436">
        <v>104</v>
      </c>
      <c r="V472" s="439">
        <v>68</v>
      </c>
      <c r="W472" s="436">
        <v>106</v>
      </c>
      <c r="X472" s="438">
        <v>62</v>
      </c>
      <c r="Y472" s="438">
        <v>104</v>
      </c>
      <c r="Z472" s="436">
        <v>81</v>
      </c>
      <c r="AA472" s="436">
        <v>122</v>
      </c>
      <c r="AB472" s="439">
        <v>93</v>
      </c>
      <c r="AC472" s="436">
        <v>133</v>
      </c>
      <c r="AD472" s="440">
        <v>110</v>
      </c>
      <c r="AE472" s="454">
        <v>146</v>
      </c>
      <c r="AF472" s="460">
        <v>114</v>
      </c>
      <c r="AG472" s="461">
        <v>151</v>
      </c>
      <c r="AH472" s="442">
        <f t="shared" si="30"/>
        <v>4</v>
      </c>
      <c r="AI472" s="443">
        <f t="shared" si="31"/>
        <v>5</v>
      </c>
      <c r="AJ472" s="444">
        <f t="shared" si="32"/>
        <v>3.6363636363636362</v>
      </c>
      <c r="AK472" s="445">
        <f t="shared" si="33"/>
        <v>3.4246575342465753</v>
      </c>
      <c r="AL472" s="462" t="s">
        <v>913</v>
      </c>
      <c r="AN472" s="392" t="s">
        <v>912</v>
      </c>
      <c r="AO472" s="398" t="s">
        <v>913</v>
      </c>
      <c r="AP472" s="394">
        <v>110</v>
      </c>
      <c r="AQ472" s="394">
        <v>146</v>
      </c>
      <c r="AR472" s="397"/>
    </row>
    <row r="473" spans="1:44" ht="15.75" hidden="1" customHeight="1" thickBot="1">
      <c r="A473" s="459" t="s">
        <v>914</v>
      </c>
      <c r="B473" s="447">
        <v>110</v>
      </c>
      <c r="C473" s="448">
        <v>150</v>
      </c>
      <c r="D473" s="447">
        <v>80</v>
      </c>
      <c r="E473" s="449">
        <v>118</v>
      </c>
      <c r="F473" s="447">
        <v>85</v>
      </c>
      <c r="G473" s="449">
        <v>134</v>
      </c>
      <c r="H473" s="447">
        <v>67</v>
      </c>
      <c r="I473" s="449">
        <v>122</v>
      </c>
      <c r="J473" s="447">
        <v>84</v>
      </c>
      <c r="K473" s="449">
        <v>138</v>
      </c>
      <c r="L473" s="447">
        <v>95</v>
      </c>
      <c r="M473" s="449">
        <v>149</v>
      </c>
      <c r="N473" s="447">
        <v>102</v>
      </c>
      <c r="O473" s="449">
        <v>156</v>
      </c>
      <c r="P473" s="447">
        <v>39</v>
      </c>
      <c r="Q473" s="447">
        <v>70</v>
      </c>
      <c r="R473" s="436">
        <v>42</v>
      </c>
      <c r="S473" s="450">
        <v>72</v>
      </c>
      <c r="T473" s="439">
        <v>44</v>
      </c>
      <c r="U473" s="436">
        <v>75</v>
      </c>
      <c r="V473" s="439">
        <v>54</v>
      </c>
      <c r="W473" s="436">
        <v>88</v>
      </c>
      <c r="X473" s="438">
        <v>57</v>
      </c>
      <c r="Y473" s="438">
        <v>97</v>
      </c>
      <c r="Z473" s="436">
        <v>56</v>
      </c>
      <c r="AA473" s="436">
        <v>100</v>
      </c>
      <c r="AB473" s="439">
        <v>55</v>
      </c>
      <c r="AC473" s="436">
        <v>103</v>
      </c>
      <c r="AD473" s="440">
        <v>57</v>
      </c>
      <c r="AE473" s="454">
        <v>106</v>
      </c>
      <c r="AF473" s="460">
        <v>55</v>
      </c>
      <c r="AG473" s="461">
        <v>110</v>
      </c>
      <c r="AH473" s="442">
        <f t="shared" si="30"/>
        <v>-2</v>
      </c>
      <c r="AI473" s="443">
        <f t="shared" si="31"/>
        <v>4</v>
      </c>
      <c r="AJ473" s="444">
        <f t="shared" si="32"/>
        <v>-3.5087719298245612</v>
      </c>
      <c r="AK473" s="445">
        <f t="shared" si="33"/>
        <v>3.7735849056603774</v>
      </c>
      <c r="AL473" s="462" t="s">
        <v>915</v>
      </c>
      <c r="AN473" s="392" t="s">
        <v>914</v>
      </c>
      <c r="AO473" s="398" t="s">
        <v>915</v>
      </c>
      <c r="AP473" s="394">
        <v>57</v>
      </c>
      <c r="AQ473" s="394">
        <v>106</v>
      </c>
      <c r="AR473" s="397"/>
    </row>
    <row r="474" spans="1:44" ht="15.75" customHeight="1" thickBot="1">
      <c r="A474" s="459">
        <v>720</v>
      </c>
      <c r="B474" s="447">
        <v>43</v>
      </c>
      <c r="C474" s="448">
        <v>64</v>
      </c>
      <c r="D474" s="447">
        <v>37</v>
      </c>
      <c r="E474" s="449">
        <v>60</v>
      </c>
      <c r="F474" s="447">
        <v>45</v>
      </c>
      <c r="G474" s="449">
        <v>63</v>
      </c>
      <c r="H474" s="447">
        <v>37</v>
      </c>
      <c r="I474" s="449">
        <v>49</v>
      </c>
      <c r="J474" s="447">
        <v>38</v>
      </c>
      <c r="K474" s="449">
        <v>51</v>
      </c>
      <c r="L474" s="447">
        <v>33</v>
      </c>
      <c r="M474" s="449">
        <v>50</v>
      </c>
      <c r="N474" s="447">
        <v>41</v>
      </c>
      <c r="O474" s="449">
        <v>56</v>
      </c>
      <c r="P474" s="447">
        <v>2171</v>
      </c>
      <c r="Q474" s="447">
        <v>3258</v>
      </c>
      <c r="R474" s="436">
        <v>2317</v>
      </c>
      <c r="S474" s="450">
        <v>3435</v>
      </c>
      <c r="T474" s="439">
        <v>2415</v>
      </c>
      <c r="U474" s="436">
        <v>3590</v>
      </c>
      <c r="V474" s="439">
        <v>2571</v>
      </c>
      <c r="W474" s="436">
        <v>3795</v>
      </c>
      <c r="X474" s="438">
        <v>2724</v>
      </c>
      <c r="Y474" s="438">
        <v>3989</v>
      </c>
      <c r="Z474" s="436">
        <v>2844</v>
      </c>
      <c r="AA474" s="436">
        <v>4122</v>
      </c>
      <c r="AB474" s="439">
        <v>2764</v>
      </c>
      <c r="AC474" s="436">
        <v>4111</v>
      </c>
      <c r="AD474" s="440">
        <v>3010</v>
      </c>
      <c r="AE474" s="454">
        <v>4435</v>
      </c>
      <c r="AF474" s="460">
        <v>3160</v>
      </c>
      <c r="AG474" s="461">
        <v>4639</v>
      </c>
      <c r="AH474" s="442">
        <f t="shared" si="30"/>
        <v>150</v>
      </c>
      <c r="AI474" s="443">
        <f t="shared" si="31"/>
        <v>204</v>
      </c>
      <c r="AJ474" s="444">
        <f t="shared" si="32"/>
        <v>4.9833887043189371</v>
      </c>
      <c r="AK474" s="445">
        <f t="shared" si="33"/>
        <v>4.5997745208568208</v>
      </c>
      <c r="AL474" s="462" t="s">
        <v>45</v>
      </c>
      <c r="AN474" s="392">
        <v>720</v>
      </c>
      <c r="AO474" s="398" t="s">
        <v>45</v>
      </c>
      <c r="AP474" s="394">
        <v>3010</v>
      </c>
      <c r="AQ474" s="394">
        <v>4435</v>
      </c>
      <c r="AR474" s="397"/>
    </row>
    <row r="475" spans="1:44" ht="15.75" hidden="1" customHeight="1" thickBot="1">
      <c r="A475" s="459" t="s">
        <v>1121</v>
      </c>
      <c r="B475" s="447">
        <v>36</v>
      </c>
      <c r="C475" s="448">
        <v>52</v>
      </c>
      <c r="D475" s="447">
        <v>42</v>
      </c>
      <c r="E475" s="449">
        <v>64</v>
      </c>
      <c r="F475" s="447">
        <v>44</v>
      </c>
      <c r="G475" s="449">
        <v>72</v>
      </c>
      <c r="H475" s="447">
        <v>38</v>
      </c>
      <c r="I475" s="449">
        <v>69</v>
      </c>
      <c r="J475" s="447">
        <v>37</v>
      </c>
      <c r="K475" s="449">
        <v>68</v>
      </c>
      <c r="L475" s="447">
        <v>32</v>
      </c>
      <c r="M475" s="449">
        <v>63</v>
      </c>
      <c r="N475" s="447">
        <v>33</v>
      </c>
      <c r="O475" s="449">
        <v>65</v>
      </c>
      <c r="P475" s="447">
        <v>83</v>
      </c>
      <c r="Q475" s="447">
        <v>113</v>
      </c>
      <c r="R475" s="436">
        <v>74</v>
      </c>
      <c r="S475" s="450">
        <v>109</v>
      </c>
      <c r="T475" s="439">
        <v>65</v>
      </c>
      <c r="U475" s="436">
        <v>103</v>
      </c>
      <c r="V475" s="439">
        <v>67</v>
      </c>
      <c r="W475" s="436">
        <v>104</v>
      </c>
      <c r="X475" s="438">
        <v>65</v>
      </c>
      <c r="Y475" s="438">
        <v>102</v>
      </c>
      <c r="Z475" s="436">
        <v>82</v>
      </c>
      <c r="AA475" s="436">
        <v>118</v>
      </c>
      <c r="AB475" s="439">
        <v>80</v>
      </c>
      <c r="AC475" s="436">
        <v>118</v>
      </c>
      <c r="AD475" s="440">
        <v>82</v>
      </c>
      <c r="AE475" s="454">
        <v>122</v>
      </c>
      <c r="AF475" s="460">
        <v>74</v>
      </c>
      <c r="AG475" s="461">
        <v>117</v>
      </c>
      <c r="AH475" s="442">
        <f>AF475-AD475</f>
        <v>-8</v>
      </c>
      <c r="AI475" s="443">
        <f>AG475-AE475</f>
        <v>-5</v>
      </c>
      <c r="AJ475" s="444">
        <f>IF(AD475=0,100,100*AH475/AD475)</f>
        <v>-9.7560975609756095</v>
      </c>
      <c r="AK475" s="445">
        <f>IF(AE475=0,100,100*AI475/AE475)</f>
        <v>-4.0983606557377046</v>
      </c>
      <c r="AL475" s="462" t="s">
        <v>924</v>
      </c>
      <c r="AN475" s="392" t="s">
        <v>923</v>
      </c>
      <c r="AO475" s="398" t="s">
        <v>924</v>
      </c>
      <c r="AP475" s="394">
        <v>82</v>
      </c>
      <c r="AQ475" s="394">
        <v>122</v>
      </c>
      <c r="AR475" s="397"/>
    </row>
    <row r="476" spans="1:44" ht="15.75" customHeight="1" thickBot="1">
      <c r="A476" s="459">
        <v>721</v>
      </c>
      <c r="B476" s="447">
        <v>40</v>
      </c>
      <c r="C476" s="448">
        <v>65</v>
      </c>
      <c r="D476" s="447">
        <v>40</v>
      </c>
      <c r="E476" s="449">
        <v>65</v>
      </c>
      <c r="F476" s="447">
        <v>32</v>
      </c>
      <c r="G476" s="449">
        <v>60</v>
      </c>
      <c r="H476" s="447">
        <v>27</v>
      </c>
      <c r="I476" s="449">
        <v>53</v>
      </c>
      <c r="J476" s="447">
        <v>27</v>
      </c>
      <c r="K476" s="449">
        <v>51</v>
      </c>
      <c r="L476" s="447">
        <v>33</v>
      </c>
      <c r="M476" s="449">
        <v>59</v>
      </c>
      <c r="N476" s="447">
        <v>35</v>
      </c>
      <c r="O476" s="449">
        <v>64</v>
      </c>
      <c r="P476" s="447">
        <v>284</v>
      </c>
      <c r="Q476" s="447">
        <v>434</v>
      </c>
      <c r="R476" s="436">
        <v>300</v>
      </c>
      <c r="S476" s="450">
        <v>453</v>
      </c>
      <c r="T476" s="439">
        <v>304</v>
      </c>
      <c r="U476" s="436">
        <v>475</v>
      </c>
      <c r="V476" s="439">
        <v>355</v>
      </c>
      <c r="W476" s="436">
        <v>523</v>
      </c>
      <c r="X476" s="438">
        <v>347</v>
      </c>
      <c r="Y476" s="438">
        <v>516</v>
      </c>
      <c r="Z476" s="436">
        <v>356</v>
      </c>
      <c r="AA476" s="436">
        <v>512</v>
      </c>
      <c r="AB476" s="439">
        <v>332</v>
      </c>
      <c r="AC476" s="436">
        <v>489</v>
      </c>
      <c r="AD476" s="440">
        <v>331</v>
      </c>
      <c r="AE476" s="454">
        <v>493</v>
      </c>
      <c r="AF476" s="460">
        <v>253</v>
      </c>
      <c r="AG476" s="461">
        <v>380</v>
      </c>
      <c r="AH476" s="442">
        <f t="shared" si="30"/>
        <v>-78</v>
      </c>
      <c r="AI476" s="443">
        <f t="shared" si="31"/>
        <v>-113</v>
      </c>
      <c r="AJ476" s="444">
        <f t="shared" si="32"/>
        <v>-23.564954682779454</v>
      </c>
      <c r="AK476" s="445">
        <f t="shared" si="33"/>
        <v>-22.920892494929006</v>
      </c>
      <c r="AL476" s="462" t="s">
        <v>916</v>
      </c>
      <c r="AN476" s="392">
        <v>721</v>
      </c>
      <c r="AO476" s="398" t="s">
        <v>916</v>
      </c>
      <c r="AP476" s="394">
        <v>331</v>
      </c>
      <c r="AQ476" s="394">
        <v>493</v>
      </c>
      <c r="AR476" s="397"/>
    </row>
    <row r="477" spans="1:44" ht="15.75" hidden="1" customHeight="1" thickBot="1">
      <c r="A477" s="459" t="s">
        <v>917</v>
      </c>
      <c r="B477" s="447">
        <v>50</v>
      </c>
      <c r="C477" s="448">
        <v>81</v>
      </c>
      <c r="D477" s="447">
        <v>51</v>
      </c>
      <c r="E477" s="449">
        <v>85</v>
      </c>
      <c r="F477" s="447">
        <v>47</v>
      </c>
      <c r="G477" s="449">
        <v>84</v>
      </c>
      <c r="H477" s="447">
        <v>79</v>
      </c>
      <c r="I477" s="449">
        <v>114</v>
      </c>
      <c r="J477" s="447">
        <v>97</v>
      </c>
      <c r="K477" s="449">
        <v>130</v>
      </c>
      <c r="L477" s="447">
        <v>84</v>
      </c>
      <c r="M477" s="449">
        <v>121</v>
      </c>
      <c r="N477" s="447">
        <v>96</v>
      </c>
      <c r="O477" s="449">
        <v>134</v>
      </c>
      <c r="P477" s="447">
        <v>26</v>
      </c>
      <c r="Q477" s="447">
        <v>58</v>
      </c>
      <c r="R477" s="436">
        <v>83</v>
      </c>
      <c r="S477" s="450">
        <v>119</v>
      </c>
      <c r="T477" s="439">
        <v>101</v>
      </c>
      <c r="U477" s="436">
        <v>145</v>
      </c>
      <c r="V477" s="439">
        <v>128</v>
      </c>
      <c r="W477" s="436">
        <v>170</v>
      </c>
      <c r="X477" s="438">
        <v>126</v>
      </c>
      <c r="Y477" s="438">
        <v>170</v>
      </c>
      <c r="Z477" s="436">
        <v>122</v>
      </c>
      <c r="AA477" s="436">
        <v>164</v>
      </c>
      <c r="AB477" s="439">
        <v>99</v>
      </c>
      <c r="AC477" s="436">
        <v>141</v>
      </c>
      <c r="AD477" s="440">
        <v>83</v>
      </c>
      <c r="AE477" s="454">
        <v>122</v>
      </c>
      <c r="AF477" s="460">
        <v>100</v>
      </c>
      <c r="AG477" s="461">
        <v>138</v>
      </c>
      <c r="AH477" s="442">
        <f t="shared" si="30"/>
        <v>17</v>
      </c>
      <c r="AI477" s="443">
        <f t="shared" si="31"/>
        <v>16</v>
      </c>
      <c r="AJ477" s="444">
        <f t="shared" si="32"/>
        <v>20.481927710843372</v>
      </c>
      <c r="AK477" s="445">
        <f t="shared" si="33"/>
        <v>13.114754098360656</v>
      </c>
      <c r="AL477" s="462" t="s">
        <v>918</v>
      </c>
      <c r="AN477" s="392" t="s">
        <v>917</v>
      </c>
      <c r="AO477" s="398" t="s">
        <v>918</v>
      </c>
      <c r="AP477" s="394">
        <v>83</v>
      </c>
      <c r="AQ477" s="394">
        <v>122</v>
      </c>
      <c r="AR477" s="397"/>
    </row>
    <row r="478" spans="1:44" ht="15.75" hidden="1" customHeight="1" thickBot="1">
      <c r="A478" s="459" t="s">
        <v>919</v>
      </c>
      <c r="B478" s="447">
        <v>36</v>
      </c>
      <c r="C478" s="448">
        <v>56</v>
      </c>
      <c r="D478" s="447">
        <v>18</v>
      </c>
      <c r="E478" s="449">
        <v>45</v>
      </c>
      <c r="F478" s="447">
        <v>13</v>
      </c>
      <c r="G478" s="449">
        <v>39</v>
      </c>
      <c r="H478" s="447">
        <v>14</v>
      </c>
      <c r="I478" s="449">
        <v>42</v>
      </c>
      <c r="J478" s="447">
        <v>23</v>
      </c>
      <c r="K478" s="449">
        <v>51</v>
      </c>
      <c r="L478" s="447">
        <v>40</v>
      </c>
      <c r="M478" s="449">
        <v>64</v>
      </c>
      <c r="N478" s="447">
        <v>31</v>
      </c>
      <c r="O478" s="449">
        <v>55</v>
      </c>
      <c r="P478" s="447">
        <v>52</v>
      </c>
      <c r="Q478" s="447">
        <v>65</v>
      </c>
      <c r="R478" s="436">
        <v>51</v>
      </c>
      <c r="S478" s="450">
        <v>63</v>
      </c>
      <c r="T478" s="439">
        <v>42</v>
      </c>
      <c r="U478" s="436">
        <v>54</v>
      </c>
      <c r="V478" s="439">
        <v>47</v>
      </c>
      <c r="W478" s="436">
        <v>67</v>
      </c>
      <c r="X478" s="438">
        <v>37</v>
      </c>
      <c r="Y478" s="438">
        <v>55</v>
      </c>
      <c r="Z478" s="436">
        <v>28</v>
      </c>
      <c r="AA478" s="436">
        <v>44</v>
      </c>
      <c r="AB478" s="439">
        <v>24</v>
      </c>
      <c r="AC478" s="436">
        <v>37</v>
      </c>
      <c r="AD478" s="440">
        <v>28</v>
      </c>
      <c r="AE478" s="454">
        <v>41</v>
      </c>
      <c r="AF478" s="460">
        <v>30</v>
      </c>
      <c r="AG478" s="461">
        <v>42</v>
      </c>
      <c r="AH478" s="442">
        <f t="shared" si="30"/>
        <v>2</v>
      </c>
      <c r="AI478" s="443">
        <f t="shared" si="31"/>
        <v>1</v>
      </c>
      <c r="AJ478" s="444">
        <f t="shared" si="32"/>
        <v>7.1428571428571432</v>
      </c>
      <c r="AK478" s="445">
        <f t="shared" si="33"/>
        <v>2.4390243902439024</v>
      </c>
      <c r="AL478" s="462" t="s">
        <v>920</v>
      </c>
      <c r="AN478" s="392" t="s">
        <v>919</v>
      </c>
      <c r="AO478" s="398" t="s">
        <v>920</v>
      </c>
      <c r="AP478" s="394">
        <v>28</v>
      </c>
      <c r="AQ478" s="394">
        <v>41</v>
      </c>
      <c r="AR478" s="397"/>
    </row>
    <row r="479" spans="1:44" ht="15.75" hidden="1" customHeight="1" thickBot="1">
      <c r="A479" s="459" t="s">
        <v>921</v>
      </c>
      <c r="B479" s="447">
        <v>0</v>
      </c>
      <c r="C479" s="448">
        <v>0</v>
      </c>
      <c r="D479" s="447">
        <v>0</v>
      </c>
      <c r="E479" s="449">
        <v>0</v>
      </c>
      <c r="F479" s="447">
        <v>0</v>
      </c>
      <c r="G479" s="449">
        <v>0</v>
      </c>
      <c r="H479" s="447">
        <v>70</v>
      </c>
      <c r="I479" s="449">
        <v>102</v>
      </c>
      <c r="J479" s="447">
        <v>55</v>
      </c>
      <c r="K479" s="449">
        <v>89</v>
      </c>
      <c r="L479" s="447">
        <v>54</v>
      </c>
      <c r="M479" s="449">
        <v>85</v>
      </c>
      <c r="N479" s="447">
        <v>59</v>
      </c>
      <c r="O479" s="449">
        <v>93</v>
      </c>
      <c r="P479" s="447">
        <v>93</v>
      </c>
      <c r="Q479" s="447">
        <v>146</v>
      </c>
      <c r="R479" s="436">
        <v>65</v>
      </c>
      <c r="S479" s="450">
        <v>110</v>
      </c>
      <c r="T479" s="439">
        <v>83</v>
      </c>
      <c r="U479" s="436">
        <v>134</v>
      </c>
      <c r="V479" s="439">
        <v>91</v>
      </c>
      <c r="W479" s="436">
        <v>139</v>
      </c>
      <c r="X479" s="438">
        <v>94</v>
      </c>
      <c r="Y479" s="438">
        <v>147</v>
      </c>
      <c r="Z479" s="436">
        <v>102</v>
      </c>
      <c r="AA479" s="436">
        <v>148</v>
      </c>
      <c r="AB479" s="439">
        <v>105</v>
      </c>
      <c r="AC479" s="436">
        <v>152</v>
      </c>
      <c r="AD479" s="440">
        <v>104</v>
      </c>
      <c r="AE479" s="454">
        <v>156</v>
      </c>
      <c r="AF479" s="460">
        <v>93</v>
      </c>
      <c r="AG479" s="461">
        <v>146</v>
      </c>
      <c r="AH479" s="442">
        <f t="shared" si="30"/>
        <v>-11</v>
      </c>
      <c r="AI479" s="443">
        <f t="shared" si="31"/>
        <v>-10</v>
      </c>
      <c r="AJ479" s="444">
        <f t="shared" si="32"/>
        <v>-10.576923076923077</v>
      </c>
      <c r="AK479" s="445">
        <f t="shared" si="33"/>
        <v>-6.4102564102564106</v>
      </c>
      <c r="AL479" s="462" t="s">
        <v>922</v>
      </c>
      <c r="AN479" s="392" t="s">
        <v>921</v>
      </c>
      <c r="AO479" s="398" t="s">
        <v>922</v>
      </c>
      <c r="AP479" s="394">
        <v>104</v>
      </c>
      <c r="AQ479" s="394">
        <v>156</v>
      </c>
      <c r="AR479" s="397"/>
    </row>
    <row r="480" spans="1:44" ht="15.75" hidden="1" customHeight="1" thickBot="1">
      <c r="A480" s="459" t="s">
        <v>925</v>
      </c>
      <c r="B480" s="447">
        <v>1956</v>
      </c>
      <c r="C480" s="448">
        <v>2939</v>
      </c>
      <c r="D480" s="447">
        <v>1905</v>
      </c>
      <c r="E480" s="449">
        <v>2888</v>
      </c>
      <c r="F480" s="447">
        <v>1914</v>
      </c>
      <c r="G480" s="449">
        <v>2905</v>
      </c>
      <c r="H480" s="447">
        <v>1800</v>
      </c>
      <c r="I480" s="449">
        <v>2942</v>
      </c>
      <c r="J480" s="447">
        <v>1938</v>
      </c>
      <c r="K480" s="449">
        <v>2963</v>
      </c>
      <c r="L480" s="447">
        <v>1817</v>
      </c>
      <c r="M480" s="449">
        <v>2790</v>
      </c>
      <c r="N480" s="447">
        <v>1776</v>
      </c>
      <c r="O480" s="449">
        <v>2767</v>
      </c>
      <c r="P480" s="447">
        <v>30</v>
      </c>
      <c r="Q480" s="447">
        <v>52</v>
      </c>
      <c r="R480" s="436">
        <v>27</v>
      </c>
      <c r="S480" s="450">
        <v>52</v>
      </c>
      <c r="T480" s="439">
        <v>13</v>
      </c>
      <c r="U480" s="436">
        <v>39</v>
      </c>
      <c r="V480" s="439">
        <v>22</v>
      </c>
      <c r="W480" s="436">
        <v>43</v>
      </c>
      <c r="X480" s="438">
        <v>25</v>
      </c>
      <c r="Y480" s="438">
        <v>42</v>
      </c>
      <c r="Z480" s="436">
        <v>22</v>
      </c>
      <c r="AA480" s="436">
        <v>38</v>
      </c>
      <c r="AB480" s="439">
        <v>24</v>
      </c>
      <c r="AC480" s="436">
        <v>41</v>
      </c>
      <c r="AD480" s="440">
        <v>34</v>
      </c>
      <c r="AE480" s="454">
        <v>52</v>
      </c>
      <c r="AF480" s="460">
        <v>30</v>
      </c>
      <c r="AG480" s="461">
        <v>54</v>
      </c>
      <c r="AH480" s="442">
        <f t="shared" si="30"/>
        <v>-4</v>
      </c>
      <c r="AI480" s="443">
        <f t="shared" si="31"/>
        <v>2</v>
      </c>
      <c r="AJ480" s="444">
        <f t="shared" si="32"/>
        <v>-11.764705882352942</v>
      </c>
      <c r="AK480" s="445">
        <f t="shared" si="33"/>
        <v>3.8461538461538463</v>
      </c>
      <c r="AL480" s="462" t="s">
        <v>926</v>
      </c>
      <c r="AN480" s="392" t="s">
        <v>925</v>
      </c>
      <c r="AO480" s="398" t="s">
        <v>926</v>
      </c>
      <c r="AP480" s="394">
        <v>34</v>
      </c>
      <c r="AQ480" s="394">
        <v>52</v>
      </c>
      <c r="AR480" s="397"/>
    </row>
    <row r="481" spans="1:44" ht="15.75" customHeight="1" thickBot="1">
      <c r="A481" s="459">
        <v>722</v>
      </c>
      <c r="B481" s="447">
        <v>172</v>
      </c>
      <c r="C481" s="448">
        <v>326</v>
      </c>
      <c r="D481" s="447">
        <v>167</v>
      </c>
      <c r="E481" s="449">
        <v>321</v>
      </c>
      <c r="F481" s="447">
        <v>164</v>
      </c>
      <c r="G481" s="449">
        <v>318</v>
      </c>
      <c r="H481" s="447">
        <v>175</v>
      </c>
      <c r="I481" s="449">
        <v>321</v>
      </c>
      <c r="J481" s="447">
        <v>170</v>
      </c>
      <c r="K481" s="449">
        <v>319</v>
      </c>
      <c r="L481" s="447">
        <v>158</v>
      </c>
      <c r="M481" s="449">
        <v>311</v>
      </c>
      <c r="N481" s="447">
        <v>172</v>
      </c>
      <c r="O481" s="449">
        <v>310</v>
      </c>
      <c r="P481" s="447">
        <v>612</v>
      </c>
      <c r="Q481" s="447">
        <v>959</v>
      </c>
      <c r="R481" s="436">
        <v>678</v>
      </c>
      <c r="S481" s="450">
        <v>1037</v>
      </c>
      <c r="T481" s="439">
        <v>693</v>
      </c>
      <c r="U481" s="436">
        <v>1058</v>
      </c>
      <c r="V481" s="439">
        <v>760</v>
      </c>
      <c r="W481" s="436">
        <v>1150</v>
      </c>
      <c r="X481" s="438">
        <v>519</v>
      </c>
      <c r="Y481" s="438">
        <v>735</v>
      </c>
      <c r="Z481" s="436">
        <v>849</v>
      </c>
      <c r="AA481" s="436">
        <v>1264</v>
      </c>
      <c r="AB481" s="439">
        <v>825</v>
      </c>
      <c r="AC481" s="436">
        <v>1250</v>
      </c>
      <c r="AD481" s="440">
        <v>902</v>
      </c>
      <c r="AE481" s="454">
        <v>1337</v>
      </c>
      <c r="AF481" s="460">
        <v>977</v>
      </c>
      <c r="AG481" s="461">
        <v>1439</v>
      </c>
      <c r="AH481" s="442">
        <f t="shared" si="30"/>
        <v>75</v>
      </c>
      <c r="AI481" s="443">
        <f t="shared" si="31"/>
        <v>102</v>
      </c>
      <c r="AJ481" s="444">
        <f t="shared" si="32"/>
        <v>8.3148558758314852</v>
      </c>
      <c r="AK481" s="445">
        <f t="shared" si="33"/>
        <v>7.6290201944652205</v>
      </c>
      <c r="AL481" s="462" t="s">
        <v>927</v>
      </c>
      <c r="AN481" s="392">
        <v>722</v>
      </c>
      <c r="AO481" s="398" t="s">
        <v>927</v>
      </c>
      <c r="AP481" s="394">
        <v>902</v>
      </c>
      <c r="AQ481" s="394">
        <v>1337</v>
      </c>
      <c r="AR481" s="397"/>
    </row>
    <row r="482" spans="1:44" ht="15.75" hidden="1" customHeight="1" thickBot="1">
      <c r="A482" s="459" t="s">
        <v>928</v>
      </c>
      <c r="B482" s="447">
        <v>20</v>
      </c>
      <c r="C482" s="448">
        <v>63</v>
      </c>
      <c r="D482" s="447">
        <v>18</v>
      </c>
      <c r="E482" s="449">
        <v>70</v>
      </c>
      <c r="F482" s="447">
        <v>21</v>
      </c>
      <c r="G482" s="449">
        <v>70</v>
      </c>
      <c r="H482" s="447">
        <v>29</v>
      </c>
      <c r="I482" s="449">
        <v>69</v>
      </c>
      <c r="J482" s="447">
        <v>31</v>
      </c>
      <c r="K482" s="449">
        <v>69</v>
      </c>
      <c r="L482" s="447">
        <v>39</v>
      </c>
      <c r="M482" s="449">
        <v>79</v>
      </c>
      <c r="N482" s="447">
        <v>44</v>
      </c>
      <c r="O482" s="449">
        <v>76</v>
      </c>
      <c r="P482" s="447">
        <v>160</v>
      </c>
      <c r="Q482" s="447">
        <v>290</v>
      </c>
      <c r="R482" s="436">
        <v>176</v>
      </c>
      <c r="S482" s="450">
        <v>309</v>
      </c>
      <c r="T482" s="439">
        <v>199</v>
      </c>
      <c r="U482" s="436">
        <v>330</v>
      </c>
      <c r="V482" s="439">
        <v>213</v>
      </c>
      <c r="W482" s="436">
        <v>348</v>
      </c>
      <c r="X482" s="438">
        <v>203</v>
      </c>
      <c r="Y482" s="438">
        <v>340</v>
      </c>
      <c r="Z482" s="436">
        <v>204</v>
      </c>
      <c r="AA482" s="436">
        <v>344</v>
      </c>
      <c r="AB482" s="439">
        <v>177</v>
      </c>
      <c r="AC482" s="436">
        <v>321</v>
      </c>
      <c r="AD482" s="440">
        <v>184</v>
      </c>
      <c r="AE482" s="454">
        <v>325</v>
      </c>
      <c r="AF482" s="460">
        <v>208</v>
      </c>
      <c r="AG482" s="461">
        <v>357</v>
      </c>
      <c r="AH482" s="442">
        <f t="shared" si="30"/>
        <v>24</v>
      </c>
      <c r="AI482" s="443">
        <f t="shared" si="31"/>
        <v>32</v>
      </c>
      <c r="AJ482" s="444">
        <f t="shared" si="32"/>
        <v>13.043478260869565</v>
      </c>
      <c r="AK482" s="445">
        <f t="shared" si="33"/>
        <v>9.8461538461538467</v>
      </c>
      <c r="AL482" s="462" t="s">
        <v>929</v>
      </c>
      <c r="AN482" s="392" t="s">
        <v>928</v>
      </c>
      <c r="AO482" s="398" t="s">
        <v>929</v>
      </c>
      <c r="AP482" s="394">
        <v>184</v>
      </c>
      <c r="AQ482" s="394">
        <v>325</v>
      </c>
      <c r="AR482" s="397"/>
    </row>
    <row r="483" spans="1:44" ht="15.75" hidden="1" customHeight="1" thickBot="1">
      <c r="A483" s="459" t="s">
        <v>930</v>
      </c>
      <c r="B483" s="447">
        <v>77</v>
      </c>
      <c r="C483" s="448">
        <v>131</v>
      </c>
      <c r="D483" s="447">
        <v>81</v>
      </c>
      <c r="E483" s="449">
        <v>132</v>
      </c>
      <c r="F483" s="447">
        <v>69</v>
      </c>
      <c r="G483" s="449">
        <v>120</v>
      </c>
      <c r="H483" s="447">
        <v>78</v>
      </c>
      <c r="I483" s="449">
        <v>128</v>
      </c>
      <c r="J483" s="447">
        <v>75</v>
      </c>
      <c r="K483" s="449">
        <v>129</v>
      </c>
      <c r="L483" s="447">
        <v>54</v>
      </c>
      <c r="M483" s="449">
        <v>114</v>
      </c>
      <c r="N483" s="447">
        <v>46</v>
      </c>
      <c r="O483" s="449">
        <v>95</v>
      </c>
      <c r="P483" s="447">
        <v>16</v>
      </c>
      <c r="Q483" s="447">
        <v>34</v>
      </c>
      <c r="R483" s="436">
        <v>41</v>
      </c>
      <c r="S483" s="450">
        <v>56</v>
      </c>
      <c r="T483" s="439">
        <v>41</v>
      </c>
      <c r="U483" s="436">
        <v>58</v>
      </c>
      <c r="V483" s="439">
        <v>34</v>
      </c>
      <c r="W483" s="436">
        <v>52</v>
      </c>
      <c r="X483" s="438">
        <v>48</v>
      </c>
      <c r="Y483" s="438">
        <v>66</v>
      </c>
      <c r="Z483" s="436">
        <v>41</v>
      </c>
      <c r="AA483" s="436">
        <v>58</v>
      </c>
      <c r="AB483" s="439">
        <v>42</v>
      </c>
      <c r="AC483" s="436">
        <v>60</v>
      </c>
      <c r="AD483" s="440">
        <v>43</v>
      </c>
      <c r="AE483" s="454">
        <v>65</v>
      </c>
      <c r="AF483" s="460">
        <v>43</v>
      </c>
      <c r="AG483" s="461">
        <v>67</v>
      </c>
      <c r="AH483" s="442">
        <f t="shared" si="30"/>
        <v>0</v>
      </c>
      <c r="AI483" s="443">
        <f t="shared" si="31"/>
        <v>2</v>
      </c>
      <c r="AJ483" s="444">
        <f t="shared" si="32"/>
        <v>0</v>
      </c>
      <c r="AK483" s="445">
        <f t="shared" si="33"/>
        <v>3.0769230769230771</v>
      </c>
      <c r="AL483" s="462" t="s">
        <v>931</v>
      </c>
      <c r="AN483" s="392" t="s">
        <v>930</v>
      </c>
      <c r="AO483" s="398" t="s">
        <v>931</v>
      </c>
      <c r="AP483" s="394">
        <v>43</v>
      </c>
      <c r="AQ483" s="394">
        <v>65</v>
      </c>
      <c r="AR483" s="397"/>
    </row>
    <row r="484" spans="1:44" ht="15.75" hidden="1" customHeight="1" thickBot="1">
      <c r="A484" s="459" t="s">
        <v>932</v>
      </c>
      <c r="B484" s="447">
        <v>39</v>
      </c>
      <c r="C484" s="448">
        <v>68</v>
      </c>
      <c r="D484" s="447">
        <v>30</v>
      </c>
      <c r="E484" s="449">
        <v>54</v>
      </c>
      <c r="F484" s="447">
        <v>27</v>
      </c>
      <c r="G484" s="449">
        <v>52</v>
      </c>
      <c r="H484" s="447">
        <v>28</v>
      </c>
      <c r="I484" s="449">
        <v>53</v>
      </c>
      <c r="J484" s="447">
        <v>26</v>
      </c>
      <c r="K484" s="449">
        <v>54</v>
      </c>
      <c r="L484" s="447">
        <v>25</v>
      </c>
      <c r="M484" s="449">
        <v>57</v>
      </c>
      <c r="N484" s="447">
        <v>47</v>
      </c>
      <c r="O484" s="449">
        <v>79</v>
      </c>
      <c r="P484" s="447">
        <v>69</v>
      </c>
      <c r="Q484" s="447">
        <v>122</v>
      </c>
      <c r="R484" s="436">
        <v>71</v>
      </c>
      <c r="S484" s="450">
        <v>126</v>
      </c>
      <c r="T484" s="439">
        <v>79</v>
      </c>
      <c r="U484" s="436">
        <v>134</v>
      </c>
      <c r="V484" s="439">
        <v>76</v>
      </c>
      <c r="W484" s="436">
        <v>129</v>
      </c>
      <c r="X484" s="438">
        <v>75</v>
      </c>
      <c r="Y484" s="438">
        <v>134</v>
      </c>
      <c r="Z484" s="436">
        <v>87</v>
      </c>
      <c r="AA484" s="436">
        <v>149</v>
      </c>
      <c r="AB484" s="439">
        <v>95</v>
      </c>
      <c r="AC484" s="436">
        <v>151</v>
      </c>
      <c r="AD484" s="440">
        <v>81</v>
      </c>
      <c r="AE484" s="454">
        <v>140</v>
      </c>
      <c r="AF484" s="460">
        <v>135</v>
      </c>
      <c r="AG484" s="461">
        <v>201</v>
      </c>
      <c r="AH484" s="442">
        <f t="shared" si="30"/>
        <v>54</v>
      </c>
      <c r="AI484" s="443">
        <f t="shared" si="31"/>
        <v>61</v>
      </c>
      <c r="AJ484" s="444">
        <f t="shared" si="32"/>
        <v>66.666666666666671</v>
      </c>
      <c r="AK484" s="445">
        <f t="shared" si="33"/>
        <v>43.571428571428569</v>
      </c>
      <c r="AL484" s="462" t="s">
        <v>933</v>
      </c>
      <c r="AN484" s="392" t="s">
        <v>932</v>
      </c>
      <c r="AO484" s="398" t="s">
        <v>933</v>
      </c>
      <c r="AP484" s="394">
        <v>81</v>
      </c>
      <c r="AQ484" s="394">
        <v>140</v>
      </c>
      <c r="AR484" s="397"/>
    </row>
    <row r="485" spans="1:44" ht="15.75" hidden="1" customHeight="1" thickBot="1">
      <c r="A485" s="459" t="s">
        <v>934</v>
      </c>
      <c r="B485" s="447">
        <v>36</v>
      </c>
      <c r="C485" s="448">
        <v>64</v>
      </c>
      <c r="D485" s="447">
        <v>38</v>
      </c>
      <c r="E485" s="449">
        <v>65</v>
      </c>
      <c r="F485" s="447">
        <v>47</v>
      </c>
      <c r="G485" s="449">
        <v>76</v>
      </c>
      <c r="H485" s="447">
        <v>40</v>
      </c>
      <c r="I485" s="449">
        <v>71</v>
      </c>
      <c r="J485" s="447">
        <v>38</v>
      </c>
      <c r="K485" s="449">
        <v>67</v>
      </c>
      <c r="L485" s="447">
        <v>40</v>
      </c>
      <c r="M485" s="449">
        <v>61</v>
      </c>
      <c r="N485" s="447">
        <v>35</v>
      </c>
      <c r="O485" s="449">
        <v>60</v>
      </c>
      <c r="P485" s="447">
        <v>89</v>
      </c>
      <c r="Q485" s="447">
        <v>158</v>
      </c>
      <c r="R485" s="436">
        <v>100</v>
      </c>
      <c r="S485" s="450">
        <v>171</v>
      </c>
      <c r="T485" s="439">
        <v>85</v>
      </c>
      <c r="U485" s="436">
        <v>157</v>
      </c>
      <c r="V485" s="439">
        <v>105</v>
      </c>
      <c r="W485" s="436">
        <v>180</v>
      </c>
      <c r="X485" s="438">
        <v>101</v>
      </c>
      <c r="Y485" s="438">
        <v>174</v>
      </c>
      <c r="Z485" s="436">
        <v>109</v>
      </c>
      <c r="AA485" s="436">
        <v>181</v>
      </c>
      <c r="AB485" s="439">
        <v>109</v>
      </c>
      <c r="AC485" s="436">
        <v>176</v>
      </c>
      <c r="AD485" s="440">
        <v>144</v>
      </c>
      <c r="AE485" s="454">
        <v>212</v>
      </c>
      <c r="AF485" s="460">
        <v>135</v>
      </c>
      <c r="AG485" s="461">
        <v>205</v>
      </c>
      <c r="AH485" s="442">
        <f t="shared" si="30"/>
        <v>-9</v>
      </c>
      <c r="AI485" s="443">
        <f t="shared" si="31"/>
        <v>-7</v>
      </c>
      <c r="AJ485" s="444">
        <f t="shared" si="32"/>
        <v>-6.25</v>
      </c>
      <c r="AK485" s="445">
        <f t="shared" si="33"/>
        <v>-3.3018867924528301</v>
      </c>
      <c r="AL485" s="462" t="s">
        <v>935</v>
      </c>
      <c r="AN485" s="392" t="s">
        <v>934</v>
      </c>
      <c r="AO485" s="398" t="s">
        <v>935</v>
      </c>
      <c r="AP485" s="394">
        <v>144</v>
      </c>
      <c r="AQ485" s="394">
        <v>212</v>
      </c>
      <c r="AR485" s="397"/>
    </row>
    <row r="486" spans="1:44" ht="15.75" hidden="1" customHeight="1" thickBot="1">
      <c r="A486" s="459" t="s">
        <v>936</v>
      </c>
      <c r="B486" s="447"/>
      <c r="C486" s="448"/>
      <c r="D486" s="447"/>
      <c r="E486" s="449"/>
      <c r="F486" s="447"/>
      <c r="G486" s="449"/>
      <c r="H486" s="447"/>
      <c r="I486" s="449"/>
      <c r="J486" s="447"/>
      <c r="K486" s="449"/>
      <c r="L486" s="447"/>
      <c r="M486" s="449"/>
      <c r="N486" s="447"/>
      <c r="O486" s="449"/>
      <c r="P486" s="447">
        <v>35</v>
      </c>
      <c r="Q486" s="447">
        <v>43</v>
      </c>
      <c r="R486" s="436">
        <v>43</v>
      </c>
      <c r="S486" s="450">
        <v>52</v>
      </c>
      <c r="T486" s="439">
        <v>29</v>
      </c>
      <c r="U486" s="436">
        <v>39</v>
      </c>
      <c r="V486" s="439">
        <v>61</v>
      </c>
      <c r="W486" s="436">
        <v>76</v>
      </c>
      <c r="X486" s="438">
        <v>56</v>
      </c>
      <c r="Y486" s="438">
        <v>70</v>
      </c>
      <c r="Z486" s="436">
        <v>51</v>
      </c>
      <c r="AA486" s="436">
        <v>66</v>
      </c>
      <c r="AB486" s="439">
        <v>56</v>
      </c>
      <c r="AC486" s="436">
        <v>74</v>
      </c>
      <c r="AD486" s="440">
        <v>61</v>
      </c>
      <c r="AE486" s="454">
        <v>79</v>
      </c>
      <c r="AF486" s="460">
        <v>61</v>
      </c>
      <c r="AG486" s="461">
        <v>82</v>
      </c>
      <c r="AH486" s="442">
        <f t="shared" si="30"/>
        <v>0</v>
      </c>
      <c r="AI486" s="443">
        <f t="shared" si="31"/>
        <v>3</v>
      </c>
      <c r="AJ486" s="444">
        <f t="shared" si="32"/>
        <v>0</v>
      </c>
      <c r="AK486" s="445">
        <f t="shared" si="33"/>
        <v>3.7974683544303796</v>
      </c>
      <c r="AL486" s="462" t="s">
        <v>937</v>
      </c>
      <c r="AN486" s="392" t="s">
        <v>936</v>
      </c>
      <c r="AO486" s="398" t="s">
        <v>937</v>
      </c>
      <c r="AP486" s="394">
        <v>61</v>
      </c>
      <c r="AQ486" s="394">
        <v>79</v>
      </c>
      <c r="AR486" s="397"/>
    </row>
    <row r="487" spans="1:44" ht="15.75" hidden="1" customHeight="1" thickBot="1">
      <c r="A487" s="459" t="s">
        <v>938</v>
      </c>
      <c r="B487" s="447">
        <v>546</v>
      </c>
      <c r="C487" s="448">
        <v>807</v>
      </c>
      <c r="D487" s="447">
        <v>549</v>
      </c>
      <c r="E487" s="449">
        <v>803</v>
      </c>
      <c r="F487" s="447">
        <v>567</v>
      </c>
      <c r="G487" s="449">
        <v>833</v>
      </c>
      <c r="H487" s="447">
        <v>564</v>
      </c>
      <c r="I487" s="449">
        <v>868</v>
      </c>
      <c r="J487" s="447">
        <v>581</v>
      </c>
      <c r="K487" s="449">
        <v>898</v>
      </c>
      <c r="L487" s="447">
        <v>539</v>
      </c>
      <c r="M487" s="449">
        <v>866</v>
      </c>
      <c r="N487" s="447">
        <v>521</v>
      </c>
      <c r="O487" s="449">
        <v>842</v>
      </c>
      <c r="P487" s="447">
        <v>80</v>
      </c>
      <c r="Q487" s="447">
        <v>101</v>
      </c>
      <c r="R487" s="436">
        <v>82</v>
      </c>
      <c r="S487" s="450">
        <v>107</v>
      </c>
      <c r="T487" s="439">
        <v>80</v>
      </c>
      <c r="U487" s="436">
        <v>105</v>
      </c>
      <c r="V487" s="439">
        <v>79</v>
      </c>
      <c r="W487" s="436">
        <v>105</v>
      </c>
      <c r="X487" s="438">
        <v>79</v>
      </c>
      <c r="Y487" s="438">
        <v>105</v>
      </c>
      <c r="Z487" s="436">
        <v>106</v>
      </c>
      <c r="AA487" s="436">
        <v>136</v>
      </c>
      <c r="AB487" s="439">
        <v>114</v>
      </c>
      <c r="AC487" s="436">
        <v>150</v>
      </c>
      <c r="AD487" s="440">
        <v>126</v>
      </c>
      <c r="AE487" s="454">
        <v>168</v>
      </c>
      <c r="AF487" s="460">
        <v>114</v>
      </c>
      <c r="AG487" s="461">
        <v>164</v>
      </c>
      <c r="AH487" s="442">
        <f t="shared" si="30"/>
        <v>-12</v>
      </c>
      <c r="AI487" s="443">
        <f t="shared" si="31"/>
        <v>-4</v>
      </c>
      <c r="AJ487" s="444">
        <f t="shared" si="32"/>
        <v>-9.5238095238095237</v>
      </c>
      <c r="AK487" s="445">
        <f t="shared" si="33"/>
        <v>-2.3809523809523809</v>
      </c>
      <c r="AL487" s="462" t="s">
        <v>939</v>
      </c>
      <c r="AN487" s="392" t="s">
        <v>938</v>
      </c>
      <c r="AO487" s="398" t="s">
        <v>939</v>
      </c>
      <c r="AP487" s="394">
        <v>126</v>
      </c>
      <c r="AQ487" s="394">
        <v>168</v>
      </c>
      <c r="AR487" s="397"/>
    </row>
    <row r="488" spans="1:44" ht="15.75" hidden="1" customHeight="1" thickBot="1">
      <c r="A488" s="459" t="s">
        <v>940</v>
      </c>
      <c r="B488" s="447">
        <v>175</v>
      </c>
      <c r="C488" s="448">
        <v>269</v>
      </c>
      <c r="D488" s="447">
        <v>169</v>
      </c>
      <c r="E488" s="449">
        <v>260</v>
      </c>
      <c r="F488" s="447">
        <v>167</v>
      </c>
      <c r="G488" s="449">
        <v>264</v>
      </c>
      <c r="H488" s="447">
        <v>176</v>
      </c>
      <c r="I488" s="449">
        <v>287</v>
      </c>
      <c r="J488" s="447">
        <v>190</v>
      </c>
      <c r="K488" s="449">
        <v>300</v>
      </c>
      <c r="L488" s="447">
        <v>163</v>
      </c>
      <c r="M488" s="449">
        <v>274</v>
      </c>
      <c r="N488" s="447">
        <v>161</v>
      </c>
      <c r="O488" s="449">
        <v>277</v>
      </c>
      <c r="P488" s="447">
        <v>163</v>
      </c>
      <c r="Q488" s="447">
        <v>211</v>
      </c>
      <c r="R488" s="436">
        <v>165</v>
      </c>
      <c r="S488" s="450">
        <v>216</v>
      </c>
      <c r="T488" s="439">
        <v>180</v>
      </c>
      <c r="U488" s="436">
        <v>235</v>
      </c>
      <c r="V488" s="439">
        <v>192</v>
      </c>
      <c r="W488" s="436">
        <v>260</v>
      </c>
      <c r="X488" s="438">
        <v>235</v>
      </c>
      <c r="Y488" s="438">
        <v>315</v>
      </c>
      <c r="Z488" s="436">
        <v>251</v>
      </c>
      <c r="AA488" s="436">
        <v>330</v>
      </c>
      <c r="AB488" s="439">
        <v>232</v>
      </c>
      <c r="AC488" s="436">
        <v>318</v>
      </c>
      <c r="AD488" s="440">
        <v>263</v>
      </c>
      <c r="AE488" s="454">
        <v>348</v>
      </c>
      <c r="AF488" s="460">
        <v>281</v>
      </c>
      <c r="AG488" s="461">
        <v>363</v>
      </c>
      <c r="AH488" s="442">
        <f t="shared" si="30"/>
        <v>18</v>
      </c>
      <c r="AI488" s="443">
        <f t="shared" si="31"/>
        <v>15</v>
      </c>
      <c r="AJ488" s="444">
        <f t="shared" si="32"/>
        <v>6.8441064638783269</v>
      </c>
      <c r="AK488" s="445">
        <f t="shared" si="33"/>
        <v>4.3103448275862073</v>
      </c>
      <c r="AL488" s="462" t="s">
        <v>941</v>
      </c>
      <c r="AN488" s="392" t="s">
        <v>940</v>
      </c>
      <c r="AO488" s="398" t="s">
        <v>941</v>
      </c>
      <c r="AP488" s="394">
        <v>263</v>
      </c>
      <c r="AQ488" s="394">
        <v>348</v>
      </c>
      <c r="AR488" s="397"/>
    </row>
    <row r="489" spans="1:44" ht="15.75" customHeight="1" thickBot="1">
      <c r="A489" s="459">
        <v>723</v>
      </c>
      <c r="B489" s="447">
        <v>40</v>
      </c>
      <c r="C489" s="448">
        <v>55</v>
      </c>
      <c r="D489" s="447">
        <v>21</v>
      </c>
      <c r="E489" s="449">
        <v>33</v>
      </c>
      <c r="F489" s="447">
        <v>29</v>
      </c>
      <c r="G489" s="449">
        <v>41</v>
      </c>
      <c r="H489" s="447">
        <v>22</v>
      </c>
      <c r="I489" s="449">
        <v>34</v>
      </c>
      <c r="J489" s="447">
        <v>17</v>
      </c>
      <c r="K489" s="449">
        <v>30</v>
      </c>
      <c r="L489" s="447">
        <v>24</v>
      </c>
      <c r="M489" s="449">
        <v>47</v>
      </c>
      <c r="N489" s="447">
        <v>17</v>
      </c>
      <c r="O489" s="449">
        <v>39</v>
      </c>
      <c r="P489" s="447">
        <v>404</v>
      </c>
      <c r="Q489" s="447">
        <v>582</v>
      </c>
      <c r="R489" s="436">
        <v>435</v>
      </c>
      <c r="S489" s="450">
        <v>618</v>
      </c>
      <c r="T489" s="439">
        <v>466</v>
      </c>
      <c r="U489" s="436">
        <v>663</v>
      </c>
      <c r="V489" s="439">
        <v>485</v>
      </c>
      <c r="W489" s="436">
        <v>684</v>
      </c>
      <c r="X489" s="438">
        <v>565</v>
      </c>
      <c r="Y489" s="438">
        <v>781</v>
      </c>
      <c r="Z489" s="436">
        <v>656</v>
      </c>
      <c r="AA489" s="436">
        <v>879</v>
      </c>
      <c r="AB489" s="439">
        <v>648</v>
      </c>
      <c r="AC489" s="436">
        <v>886</v>
      </c>
      <c r="AD489" s="440">
        <v>698</v>
      </c>
      <c r="AE489" s="454">
        <v>945</v>
      </c>
      <c r="AF489" s="460">
        <v>719</v>
      </c>
      <c r="AG489" s="461">
        <v>985</v>
      </c>
      <c r="AH489" s="442">
        <f t="shared" si="30"/>
        <v>21</v>
      </c>
      <c r="AI489" s="443">
        <f t="shared" si="31"/>
        <v>40</v>
      </c>
      <c r="AJ489" s="444">
        <f t="shared" si="32"/>
        <v>3.0085959885386822</v>
      </c>
      <c r="AK489" s="445">
        <f t="shared" si="33"/>
        <v>4.2328042328042326</v>
      </c>
      <c r="AL489" s="462" t="s">
        <v>942</v>
      </c>
      <c r="AN489" s="392">
        <v>723</v>
      </c>
      <c r="AO489" s="398" t="s">
        <v>942</v>
      </c>
      <c r="AP489" s="394">
        <v>698</v>
      </c>
      <c r="AQ489" s="394">
        <v>945</v>
      </c>
      <c r="AR489" s="397"/>
    </row>
    <row r="490" spans="1:44" ht="15.75" hidden="1" customHeight="1" thickBot="1">
      <c r="A490" s="459" t="s">
        <v>943</v>
      </c>
      <c r="B490" s="447">
        <v>92</v>
      </c>
      <c r="C490" s="448">
        <v>131</v>
      </c>
      <c r="D490" s="447">
        <v>89</v>
      </c>
      <c r="E490" s="449">
        <v>130</v>
      </c>
      <c r="F490" s="447">
        <v>83</v>
      </c>
      <c r="G490" s="449">
        <v>123</v>
      </c>
      <c r="H490" s="447">
        <v>75</v>
      </c>
      <c r="I490" s="449">
        <v>120</v>
      </c>
      <c r="J490" s="447">
        <v>75</v>
      </c>
      <c r="K490" s="449">
        <v>123</v>
      </c>
      <c r="L490" s="447">
        <v>53</v>
      </c>
      <c r="M490" s="449">
        <v>102</v>
      </c>
      <c r="N490" s="447">
        <v>63</v>
      </c>
      <c r="O490" s="449">
        <v>110</v>
      </c>
      <c r="P490" s="447">
        <v>101</v>
      </c>
      <c r="Q490" s="447">
        <v>177</v>
      </c>
      <c r="R490" s="436">
        <v>101</v>
      </c>
      <c r="S490" s="450">
        <v>173</v>
      </c>
      <c r="T490" s="439">
        <v>122</v>
      </c>
      <c r="U490" s="436">
        <v>203</v>
      </c>
      <c r="V490" s="439">
        <v>122</v>
      </c>
      <c r="W490" s="436">
        <v>198</v>
      </c>
      <c r="X490" s="438">
        <v>174</v>
      </c>
      <c r="Y490" s="438">
        <v>254</v>
      </c>
      <c r="Z490" s="436">
        <v>207</v>
      </c>
      <c r="AA490" s="436">
        <v>296</v>
      </c>
      <c r="AB490" s="439">
        <v>207</v>
      </c>
      <c r="AC490" s="436">
        <v>306</v>
      </c>
      <c r="AD490" s="440">
        <v>229</v>
      </c>
      <c r="AE490" s="454">
        <v>327</v>
      </c>
      <c r="AF490" s="460">
        <v>260</v>
      </c>
      <c r="AG490" s="461">
        <v>370</v>
      </c>
      <c r="AH490" s="442">
        <f t="shared" si="30"/>
        <v>31</v>
      </c>
      <c r="AI490" s="443">
        <f t="shared" si="31"/>
        <v>43</v>
      </c>
      <c r="AJ490" s="444">
        <f t="shared" si="32"/>
        <v>13.537117903930131</v>
      </c>
      <c r="AK490" s="445">
        <f t="shared" si="33"/>
        <v>13.149847094801224</v>
      </c>
      <c r="AL490" s="462" t="s">
        <v>944</v>
      </c>
      <c r="AN490" s="392" t="s">
        <v>943</v>
      </c>
      <c r="AO490" s="398" t="s">
        <v>944</v>
      </c>
      <c r="AP490" s="394">
        <v>229</v>
      </c>
      <c r="AQ490" s="394">
        <v>327</v>
      </c>
      <c r="AR490" s="397"/>
    </row>
    <row r="491" spans="1:44" ht="15.75" hidden="1" customHeight="1" thickBot="1">
      <c r="A491" s="459" t="s">
        <v>945</v>
      </c>
      <c r="B491" s="447">
        <v>74</v>
      </c>
      <c r="C491" s="448">
        <v>127</v>
      </c>
      <c r="D491" s="447">
        <v>70</v>
      </c>
      <c r="E491" s="449">
        <v>123</v>
      </c>
      <c r="F491" s="447">
        <v>68</v>
      </c>
      <c r="G491" s="449">
        <v>124</v>
      </c>
      <c r="H491" s="447">
        <v>77</v>
      </c>
      <c r="I491" s="449">
        <v>137</v>
      </c>
      <c r="J491" s="447">
        <v>70</v>
      </c>
      <c r="K491" s="449">
        <v>127</v>
      </c>
      <c r="L491" s="447">
        <v>75</v>
      </c>
      <c r="M491" s="449">
        <v>132</v>
      </c>
      <c r="N491" s="447">
        <v>71</v>
      </c>
      <c r="O491" s="449">
        <v>128</v>
      </c>
      <c r="P491" s="447">
        <v>146</v>
      </c>
      <c r="Q491" s="447">
        <v>196</v>
      </c>
      <c r="R491" s="436">
        <v>172</v>
      </c>
      <c r="S491" s="450">
        <v>225</v>
      </c>
      <c r="T491" s="439">
        <v>202</v>
      </c>
      <c r="U491" s="436">
        <v>260</v>
      </c>
      <c r="V491" s="439">
        <v>220</v>
      </c>
      <c r="W491" s="436">
        <v>283</v>
      </c>
      <c r="X491" s="438">
        <v>223</v>
      </c>
      <c r="Y491" s="438">
        <v>292</v>
      </c>
      <c r="Z491" s="436">
        <v>254</v>
      </c>
      <c r="AA491" s="436">
        <v>316</v>
      </c>
      <c r="AB491" s="439">
        <v>236</v>
      </c>
      <c r="AC491" s="436">
        <v>304</v>
      </c>
      <c r="AD491" s="440">
        <v>255</v>
      </c>
      <c r="AE491" s="454">
        <v>333</v>
      </c>
      <c r="AF491" s="460">
        <v>240</v>
      </c>
      <c r="AG491" s="461">
        <v>315</v>
      </c>
      <c r="AH491" s="442">
        <f t="shared" si="30"/>
        <v>-15</v>
      </c>
      <c r="AI491" s="443">
        <f t="shared" si="31"/>
        <v>-18</v>
      </c>
      <c r="AJ491" s="444">
        <f t="shared" si="32"/>
        <v>-5.882352941176471</v>
      </c>
      <c r="AK491" s="445">
        <f t="shared" si="33"/>
        <v>-5.4054054054054053</v>
      </c>
      <c r="AL491" s="462" t="s">
        <v>946</v>
      </c>
      <c r="AN491" s="392" t="s">
        <v>945</v>
      </c>
      <c r="AO491" s="398" t="s">
        <v>946</v>
      </c>
      <c r="AP491" s="394">
        <v>255</v>
      </c>
      <c r="AQ491" s="394">
        <v>333</v>
      </c>
      <c r="AR491" s="397"/>
    </row>
    <row r="492" spans="1:44" ht="15.75" hidden="1" customHeight="1" thickBot="1">
      <c r="A492" s="459" t="s">
        <v>947</v>
      </c>
      <c r="B492" s="447">
        <v>19</v>
      </c>
      <c r="C492" s="448">
        <v>22</v>
      </c>
      <c r="D492" s="447">
        <v>33</v>
      </c>
      <c r="E492" s="449">
        <v>36</v>
      </c>
      <c r="F492" s="447">
        <v>28</v>
      </c>
      <c r="G492" s="449">
        <v>32</v>
      </c>
      <c r="H492" s="447">
        <v>43</v>
      </c>
      <c r="I492" s="449">
        <v>52</v>
      </c>
      <c r="J492" s="447">
        <v>57</v>
      </c>
      <c r="K492" s="449">
        <v>66</v>
      </c>
      <c r="L492" s="447">
        <v>32</v>
      </c>
      <c r="M492" s="449">
        <v>41</v>
      </c>
      <c r="N492" s="447">
        <v>30</v>
      </c>
      <c r="O492" s="449">
        <v>39</v>
      </c>
      <c r="P492" s="447">
        <v>31</v>
      </c>
      <c r="Q492" s="447">
        <v>43</v>
      </c>
      <c r="R492" s="436">
        <v>37</v>
      </c>
      <c r="S492" s="450">
        <v>50</v>
      </c>
      <c r="T492" s="439">
        <v>28</v>
      </c>
      <c r="U492" s="436">
        <v>40</v>
      </c>
      <c r="V492" s="439">
        <v>33</v>
      </c>
      <c r="W492" s="436">
        <v>50</v>
      </c>
      <c r="X492" s="438">
        <v>50</v>
      </c>
      <c r="Y492" s="438">
        <v>71</v>
      </c>
      <c r="Z492" s="436">
        <v>80</v>
      </c>
      <c r="AA492" s="436">
        <v>104</v>
      </c>
      <c r="AB492" s="439">
        <v>96</v>
      </c>
      <c r="AC492" s="436">
        <v>117</v>
      </c>
      <c r="AD492" s="440">
        <v>100</v>
      </c>
      <c r="AE492" s="454">
        <v>122</v>
      </c>
      <c r="AF492" s="460">
        <v>94</v>
      </c>
      <c r="AG492" s="461">
        <v>123</v>
      </c>
      <c r="AH492" s="442">
        <f t="shared" si="30"/>
        <v>-6</v>
      </c>
      <c r="AI492" s="443">
        <f t="shared" si="31"/>
        <v>1</v>
      </c>
      <c r="AJ492" s="444">
        <f t="shared" si="32"/>
        <v>-6</v>
      </c>
      <c r="AK492" s="445">
        <f t="shared" si="33"/>
        <v>0.81967213114754101</v>
      </c>
      <c r="AL492" s="462" t="s">
        <v>948</v>
      </c>
      <c r="AN492" s="392" t="s">
        <v>947</v>
      </c>
      <c r="AO492" s="398" t="s">
        <v>948</v>
      </c>
      <c r="AP492" s="394">
        <v>100</v>
      </c>
      <c r="AQ492" s="394">
        <v>122</v>
      </c>
      <c r="AR492" s="397"/>
    </row>
    <row r="493" spans="1:44" ht="15.75" hidden="1" customHeight="1" thickBot="1">
      <c r="A493" s="459" t="s">
        <v>949</v>
      </c>
      <c r="B493" s="447">
        <v>31</v>
      </c>
      <c r="C493" s="448">
        <v>42</v>
      </c>
      <c r="D493" s="447">
        <v>45</v>
      </c>
      <c r="E493" s="449">
        <v>56</v>
      </c>
      <c r="F493" s="447">
        <v>60</v>
      </c>
      <c r="G493" s="449">
        <v>72</v>
      </c>
      <c r="H493" s="447">
        <v>49</v>
      </c>
      <c r="I493" s="449">
        <v>62</v>
      </c>
      <c r="J493" s="447">
        <v>52</v>
      </c>
      <c r="K493" s="449">
        <v>69</v>
      </c>
      <c r="L493" s="447">
        <v>62</v>
      </c>
      <c r="M493" s="449">
        <v>80</v>
      </c>
      <c r="N493" s="447">
        <v>63</v>
      </c>
      <c r="O493" s="449">
        <v>83</v>
      </c>
      <c r="P493" s="447">
        <v>38</v>
      </c>
      <c r="Q493" s="447">
        <v>50</v>
      </c>
      <c r="R493" s="436">
        <v>39</v>
      </c>
      <c r="S493" s="450">
        <v>51</v>
      </c>
      <c r="T493" s="439">
        <v>36</v>
      </c>
      <c r="U493" s="436">
        <v>52</v>
      </c>
      <c r="V493" s="439">
        <v>41</v>
      </c>
      <c r="W493" s="436">
        <v>53</v>
      </c>
      <c r="X493" s="438">
        <v>37</v>
      </c>
      <c r="Y493" s="438">
        <v>51</v>
      </c>
      <c r="Z493" s="436">
        <v>40</v>
      </c>
      <c r="AA493" s="436">
        <v>52</v>
      </c>
      <c r="AB493" s="439">
        <v>40</v>
      </c>
      <c r="AC493" s="436">
        <v>52</v>
      </c>
      <c r="AD493" s="440">
        <v>40</v>
      </c>
      <c r="AE493" s="454">
        <v>53</v>
      </c>
      <c r="AF493" s="460">
        <v>40</v>
      </c>
      <c r="AG493" s="461">
        <v>55</v>
      </c>
      <c r="AH493" s="442">
        <f t="shared" si="30"/>
        <v>0</v>
      </c>
      <c r="AI493" s="443">
        <f t="shared" si="31"/>
        <v>2</v>
      </c>
      <c r="AJ493" s="444">
        <f t="shared" si="32"/>
        <v>0</v>
      </c>
      <c r="AK493" s="445">
        <f t="shared" si="33"/>
        <v>3.7735849056603774</v>
      </c>
      <c r="AL493" s="462" t="s">
        <v>950</v>
      </c>
      <c r="AN493" s="392" t="s">
        <v>949</v>
      </c>
      <c r="AO493" s="398" t="s">
        <v>950</v>
      </c>
      <c r="AP493" s="394">
        <v>40</v>
      </c>
      <c r="AQ493" s="394">
        <v>53</v>
      </c>
      <c r="AR493" s="397"/>
    </row>
    <row r="494" spans="1:44" ht="15.75" hidden="1" customHeight="1" thickBot="1">
      <c r="A494" s="459" t="s">
        <v>951</v>
      </c>
      <c r="B494" s="447">
        <v>91</v>
      </c>
      <c r="C494" s="448">
        <v>120</v>
      </c>
      <c r="D494" s="447">
        <v>96</v>
      </c>
      <c r="E494" s="449">
        <v>125</v>
      </c>
      <c r="F494" s="447">
        <v>106</v>
      </c>
      <c r="G494" s="449">
        <v>135</v>
      </c>
      <c r="H494" s="447">
        <v>97</v>
      </c>
      <c r="I494" s="449">
        <v>132</v>
      </c>
      <c r="J494" s="447">
        <v>99</v>
      </c>
      <c r="K494" s="449">
        <v>141</v>
      </c>
      <c r="L494" s="447">
        <v>130</v>
      </c>
      <c r="M494" s="449">
        <v>190</v>
      </c>
      <c r="N494" s="447">
        <v>116</v>
      </c>
      <c r="O494" s="449">
        <v>166</v>
      </c>
      <c r="P494" s="447">
        <v>88</v>
      </c>
      <c r="Q494" s="447">
        <v>116</v>
      </c>
      <c r="R494" s="436">
        <v>86</v>
      </c>
      <c r="S494" s="450">
        <v>119</v>
      </c>
      <c r="T494" s="439">
        <v>78</v>
      </c>
      <c r="U494" s="436">
        <v>108</v>
      </c>
      <c r="V494" s="439">
        <v>69</v>
      </c>
      <c r="W494" s="436">
        <v>100</v>
      </c>
      <c r="X494" s="438">
        <v>81</v>
      </c>
      <c r="Y494" s="438">
        <v>113</v>
      </c>
      <c r="Z494" s="436">
        <v>75</v>
      </c>
      <c r="AA494" s="436">
        <v>111</v>
      </c>
      <c r="AB494" s="439">
        <v>69</v>
      </c>
      <c r="AC494" s="436">
        <v>107</v>
      </c>
      <c r="AD494" s="440">
        <v>74</v>
      </c>
      <c r="AE494" s="454">
        <v>110</v>
      </c>
      <c r="AF494" s="460">
        <v>85</v>
      </c>
      <c r="AG494" s="461">
        <v>122</v>
      </c>
      <c r="AH494" s="442">
        <f t="shared" si="30"/>
        <v>11</v>
      </c>
      <c r="AI494" s="443">
        <f t="shared" si="31"/>
        <v>12</v>
      </c>
      <c r="AJ494" s="444">
        <f t="shared" si="32"/>
        <v>14.864864864864865</v>
      </c>
      <c r="AK494" s="445">
        <f t="shared" si="33"/>
        <v>10.909090909090908</v>
      </c>
      <c r="AL494" s="462" t="s">
        <v>952</v>
      </c>
      <c r="AN494" s="392" t="s">
        <v>951</v>
      </c>
      <c r="AO494" s="398" t="s">
        <v>952</v>
      </c>
      <c r="AP494" s="394">
        <v>74</v>
      </c>
      <c r="AQ494" s="394">
        <v>110</v>
      </c>
      <c r="AR494" s="397"/>
    </row>
    <row r="495" spans="1:44" ht="15.75" customHeight="1" thickBot="1">
      <c r="A495" s="459">
        <v>724</v>
      </c>
      <c r="B495" s="447">
        <v>523</v>
      </c>
      <c r="C495" s="448">
        <v>723</v>
      </c>
      <c r="D495" s="447">
        <v>477</v>
      </c>
      <c r="E495" s="449">
        <v>679</v>
      </c>
      <c r="F495" s="447">
        <v>471</v>
      </c>
      <c r="G495" s="449">
        <v>670</v>
      </c>
      <c r="H495" s="447">
        <v>441</v>
      </c>
      <c r="I495" s="449">
        <v>632</v>
      </c>
      <c r="J495" s="447">
        <v>421</v>
      </c>
      <c r="K495" s="449">
        <v>593</v>
      </c>
      <c r="L495" s="447">
        <v>331</v>
      </c>
      <c r="M495" s="449">
        <v>469</v>
      </c>
      <c r="N495" s="447">
        <v>318</v>
      </c>
      <c r="O495" s="449">
        <v>465</v>
      </c>
      <c r="P495" s="447">
        <v>871</v>
      </c>
      <c r="Q495" s="447">
        <v>1283</v>
      </c>
      <c r="R495" s="436">
        <v>904</v>
      </c>
      <c r="S495" s="450">
        <v>1327</v>
      </c>
      <c r="T495" s="439">
        <v>952</v>
      </c>
      <c r="U495" s="436">
        <v>1394</v>
      </c>
      <c r="V495" s="439">
        <v>971</v>
      </c>
      <c r="W495" s="436">
        <v>1438</v>
      </c>
      <c r="X495" s="438">
        <v>1015</v>
      </c>
      <c r="Y495" s="438">
        <v>1488</v>
      </c>
      <c r="Z495" s="436">
        <v>983</v>
      </c>
      <c r="AA495" s="436">
        <v>1467</v>
      </c>
      <c r="AB495" s="439">
        <v>959</v>
      </c>
      <c r="AC495" s="436">
        <v>1486</v>
      </c>
      <c r="AD495" s="440">
        <v>1079</v>
      </c>
      <c r="AE495" s="454">
        <v>1660</v>
      </c>
      <c r="AF495" s="460">
        <v>1137</v>
      </c>
      <c r="AG495" s="461">
        <v>1718</v>
      </c>
      <c r="AH495" s="442">
        <f t="shared" si="30"/>
        <v>58</v>
      </c>
      <c r="AI495" s="443">
        <f t="shared" si="31"/>
        <v>58</v>
      </c>
      <c r="AJ495" s="444">
        <f t="shared" si="32"/>
        <v>5.3753475440222429</v>
      </c>
      <c r="AK495" s="445">
        <f t="shared" si="33"/>
        <v>3.4939759036144578</v>
      </c>
      <c r="AL495" s="462" t="s">
        <v>953</v>
      </c>
      <c r="AN495" s="392">
        <v>724</v>
      </c>
      <c r="AO495" s="398" t="s">
        <v>953</v>
      </c>
      <c r="AP495" s="394">
        <v>1079</v>
      </c>
      <c r="AQ495" s="394">
        <v>1660</v>
      </c>
      <c r="AR495" s="397"/>
    </row>
    <row r="496" spans="1:44" ht="15.75" hidden="1" customHeight="1" thickBot="1">
      <c r="A496" s="459" t="s">
        <v>954</v>
      </c>
      <c r="B496" s="447">
        <v>170</v>
      </c>
      <c r="C496" s="448">
        <v>259</v>
      </c>
      <c r="D496" s="447">
        <v>147</v>
      </c>
      <c r="E496" s="449">
        <v>242</v>
      </c>
      <c r="F496" s="447">
        <v>147</v>
      </c>
      <c r="G496" s="449">
        <v>237</v>
      </c>
      <c r="H496" s="447">
        <v>132</v>
      </c>
      <c r="I496" s="449">
        <v>204</v>
      </c>
      <c r="J496" s="447">
        <v>108</v>
      </c>
      <c r="K496" s="449">
        <v>166</v>
      </c>
      <c r="L496" s="447">
        <v>98</v>
      </c>
      <c r="M496" s="449">
        <v>157</v>
      </c>
      <c r="N496" s="447">
        <v>87</v>
      </c>
      <c r="O496" s="449">
        <v>152</v>
      </c>
      <c r="P496" s="447">
        <v>68</v>
      </c>
      <c r="Q496" s="447">
        <v>92</v>
      </c>
      <c r="R496" s="436">
        <v>55</v>
      </c>
      <c r="S496" s="450">
        <v>81</v>
      </c>
      <c r="T496" s="439">
        <v>41</v>
      </c>
      <c r="U496" s="436">
        <v>65</v>
      </c>
      <c r="V496" s="439">
        <v>38</v>
      </c>
      <c r="W496" s="436">
        <v>58</v>
      </c>
      <c r="X496" s="438">
        <v>38</v>
      </c>
      <c r="Y496" s="438">
        <v>59</v>
      </c>
      <c r="Z496" s="436">
        <v>43</v>
      </c>
      <c r="AA496" s="436">
        <v>66</v>
      </c>
      <c r="AB496" s="439">
        <v>46</v>
      </c>
      <c r="AC496" s="436">
        <v>70</v>
      </c>
      <c r="AD496" s="440">
        <v>59</v>
      </c>
      <c r="AE496" s="454">
        <v>85</v>
      </c>
      <c r="AF496" s="460">
        <v>52</v>
      </c>
      <c r="AG496" s="461">
        <v>79</v>
      </c>
      <c r="AH496" s="442">
        <f t="shared" si="30"/>
        <v>-7</v>
      </c>
      <c r="AI496" s="443">
        <f t="shared" si="31"/>
        <v>-6</v>
      </c>
      <c r="AJ496" s="444">
        <f t="shared" si="32"/>
        <v>-11.864406779661017</v>
      </c>
      <c r="AK496" s="445">
        <f t="shared" si="33"/>
        <v>-7.0588235294117645</v>
      </c>
      <c r="AL496" s="462" t="s">
        <v>955</v>
      </c>
      <c r="AN496" s="392" t="s">
        <v>954</v>
      </c>
      <c r="AO496" s="398" t="s">
        <v>955</v>
      </c>
      <c r="AP496" s="394">
        <v>59</v>
      </c>
      <c r="AQ496" s="394">
        <v>85</v>
      </c>
      <c r="AR496" s="397"/>
    </row>
    <row r="497" spans="1:44" ht="15.75" hidden="1" customHeight="1" thickBot="1">
      <c r="A497" s="459" t="s">
        <v>956</v>
      </c>
      <c r="B497" s="447">
        <v>118</v>
      </c>
      <c r="C497" s="448">
        <v>155</v>
      </c>
      <c r="D497" s="447">
        <v>131</v>
      </c>
      <c r="E497" s="449">
        <v>165</v>
      </c>
      <c r="F497" s="447">
        <v>133</v>
      </c>
      <c r="G497" s="449">
        <v>170</v>
      </c>
      <c r="H497" s="447">
        <v>131</v>
      </c>
      <c r="I497" s="449">
        <v>173</v>
      </c>
      <c r="J497" s="447">
        <v>129</v>
      </c>
      <c r="K497" s="449">
        <v>175</v>
      </c>
      <c r="L497" s="447">
        <v>108</v>
      </c>
      <c r="M497" s="449">
        <v>148</v>
      </c>
      <c r="N497" s="447">
        <v>103</v>
      </c>
      <c r="O497" s="449">
        <v>145</v>
      </c>
      <c r="P497" s="447">
        <v>123</v>
      </c>
      <c r="Q497" s="447">
        <v>194</v>
      </c>
      <c r="R497" s="436">
        <v>130</v>
      </c>
      <c r="S497" s="450">
        <v>197</v>
      </c>
      <c r="T497" s="439">
        <v>195</v>
      </c>
      <c r="U497" s="436">
        <v>287</v>
      </c>
      <c r="V497" s="439">
        <v>198</v>
      </c>
      <c r="W497" s="436">
        <v>305</v>
      </c>
      <c r="X497" s="438">
        <v>182</v>
      </c>
      <c r="Y497" s="438">
        <v>291</v>
      </c>
      <c r="Z497" s="436">
        <v>176</v>
      </c>
      <c r="AA497" s="436">
        <v>284</v>
      </c>
      <c r="AB497" s="439">
        <v>156</v>
      </c>
      <c r="AC497" s="436">
        <v>266</v>
      </c>
      <c r="AD497" s="440">
        <v>160</v>
      </c>
      <c r="AE497" s="454">
        <v>272</v>
      </c>
      <c r="AF497" s="460">
        <v>146</v>
      </c>
      <c r="AG497" s="461">
        <v>262</v>
      </c>
      <c r="AH497" s="442">
        <f t="shared" si="30"/>
        <v>-14</v>
      </c>
      <c r="AI497" s="443">
        <f t="shared" si="31"/>
        <v>-10</v>
      </c>
      <c r="AJ497" s="444">
        <f t="shared" si="32"/>
        <v>-8.75</v>
      </c>
      <c r="AK497" s="445">
        <f t="shared" si="33"/>
        <v>-3.6764705882352939</v>
      </c>
      <c r="AL497" s="462" t="s">
        <v>957</v>
      </c>
      <c r="AN497" s="392" t="s">
        <v>956</v>
      </c>
      <c r="AO497" s="398" t="s">
        <v>957</v>
      </c>
      <c r="AP497" s="394">
        <v>160</v>
      </c>
      <c r="AQ497" s="394">
        <v>272</v>
      </c>
      <c r="AR497" s="397"/>
    </row>
    <row r="498" spans="1:44" ht="15.75" hidden="1" customHeight="1" thickBot="1">
      <c r="A498" s="459" t="s">
        <v>958</v>
      </c>
      <c r="B498" s="447">
        <v>34</v>
      </c>
      <c r="C498" s="448">
        <v>44</v>
      </c>
      <c r="D498" s="447">
        <v>32</v>
      </c>
      <c r="E498" s="449">
        <v>43</v>
      </c>
      <c r="F498" s="447">
        <v>36</v>
      </c>
      <c r="G498" s="449">
        <v>43</v>
      </c>
      <c r="H498" s="447">
        <v>35</v>
      </c>
      <c r="I498" s="449">
        <v>43</v>
      </c>
      <c r="J498" s="447">
        <v>34</v>
      </c>
      <c r="K498" s="449">
        <v>46</v>
      </c>
      <c r="L498" s="447">
        <v>32</v>
      </c>
      <c r="M498" s="449">
        <v>42</v>
      </c>
      <c r="N498" s="447">
        <v>37</v>
      </c>
      <c r="O498" s="449">
        <v>44</v>
      </c>
      <c r="P498" s="447">
        <v>206</v>
      </c>
      <c r="Q498" s="447">
        <v>259</v>
      </c>
      <c r="R498" s="436">
        <v>216</v>
      </c>
      <c r="S498" s="450">
        <v>276</v>
      </c>
      <c r="T498" s="439">
        <v>223</v>
      </c>
      <c r="U498" s="436">
        <v>283</v>
      </c>
      <c r="V498" s="439">
        <v>235</v>
      </c>
      <c r="W498" s="436">
        <v>298</v>
      </c>
      <c r="X498" s="438">
        <v>237</v>
      </c>
      <c r="Y498" s="438">
        <v>304</v>
      </c>
      <c r="Z498" s="436">
        <v>237</v>
      </c>
      <c r="AA498" s="436">
        <v>307</v>
      </c>
      <c r="AB498" s="439">
        <v>250</v>
      </c>
      <c r="AC498" s="436">
        <v>340</v>
      </c>
      <c r="AD498" s="440">
        <v>267</v>
      </c>
      <c r="AE498" s="454">
        <v>393</v>
      </c>
      <c r="AF498" s="460">
        <v>305</v>
      </c>
      <c r="AG498" s="461">
        <v>412</v>
      </c>
      <c r="AH498" s="442">
        <f t="shared" si="30"/>
        <v>38</v>
      </c>
      <c r="AI498" s="443">
        <f t="shared" si="31"/>
        <v>19</v>
      </c>
      <c r="AJ498" s="444">
        <f t="shared" si="32"/>
        <v>14.232209737827715</v>
      </c>
      <c r="AK498" s="445">
        <f t="shared" si="33"/>
        <v>4.8346055979643765</v>
      </c>
      <c r="AL498" s="462" t="s">
        <v>959</v>
      </c>
      <c r="AN498" s="392" t="s">
        <v>958</v>
      </c>
      <c r="AO498" s="398" t="s">
        <v>959</v>
      </c>
      <c r="AP498" s="394">
        <v>267</v>
      </c>
      <c r="AQ498" s="394">
        <v>393</v>
      </c>
      <c r="AR498" s="397"/>
    </row>
    <row r="499" spans="1:44" ht="15.75" hidden="1" customHeight="1" thickBot="1">
      <c r="A499" s="459" t="s">
        <v>960</v>
      </c>
      <c r="B499" s="447">
        <v>66</v>
      </c>
      <c r="C499" s="448">
        <v>77</v>
      </c>
      <c r="D499" s="447">
        <v>56</v>
      </c>
      <c r="E499" s="449">
        <v>73</v>
      </c>
      <c r="F499" s="447">
        <v>55</v>
      </c>
      <c r="G499" s="449">
        <v>73</v>
      </c>
      <c r="H499" s="447">
        <v>49</v>
      </c>
      <c r="I499" s="449">
        <v>69</v>
      </c>
      <c r="J499" s="447">
        <v>61</v>
      </c>
      <c r="K499" s="449">
        <v>80</v>
      </c>
      <c r="L499" s="447">
        <v>51</v>
      </c>
      <c r="M499" s="449">
        <v>70</v>
      </c>
      <c r="N499" s="447">
        <v>60</v>
      </c>
      <c r="O499" s="449">
        <v>80</v>
      </c>
      <c r="P499" s="447">
        <v>52</v>
      </c>
      <c r="Q499" s="447">
        <v>69</v>
      </c>
      <c r="R499" s="436">
        <v>46</v>
      </c>
      <c r="S499" s="450">
        <v>64</v>
      </c>
      <c r="T499" s="439">
        <v>35</v>
      </c>
      <c r="U499" s="436">
        <v>54</v>
      </c>
      <c r="V499" s="439">
        <v>24</v>
      </c>
      <c r="W499" s="436">
        <v>40</v>
      </c>
      <c r="X499" s="438">
        <v>42</v>
      </c>
      <c r="Y499" s="438">
        <v>57</v>
      </c>
      <c r="Z499" s="436">
        <v>37</v>
      </c>
      <c r="AA499" s="436">
        <v>53</v>
      </c>
      <c r="AB499" s="439">
        <v>44</v>
      </c>
      <c r="AC499" s="436">
        <v>63</v>
      </c>
      <c r="AD499" s="440">
        <v>47</v>
      </c>
      <c r="AE499" s="454">
        <v>67</v>
      </c>
      <c r="AF499" s="460">
        <v>61</v>
      </c>
      <c r="AG499" s="461">
        <v>87</v>
      </c>
      <c r="AH499" s="442">
        <f t="shared" si="30"/>
        <v>14</v>
      </c>
      <c r="AI499" s="443">
        <f t="shared" si="31"/>
        <v>20</v>
      </c>
      <c r="AJ499" s="444">
        <f t="shared" si="32"/>
        <v>29.787234042553191</v>
      </c>
      <c r="AK499" s="445">
        <f t="shared" si="33"/>
        <v>29.850746268656717</v>
      </c>
      <c r="AL499" s="462" t="s">
        <v>961</v>
      </c>
      <c r="AN499" s="392" t="s">
        <v>960</v>
      </c>
      <c r="AO499" s="398" t="s">
        <v>961</v>
      </c>
      <c r="AP499" s="394">
        <v>47</v>
      </c>
      <c r="AQ499" s="394">
        <v>67</v>
      </c>
      <c r="AR499" s="397"/>
    </row>
    <row r="500" spans="1:44" ht="15.75" hidden="1" customHeight="1" thickBot="1">
      <c r="A500" s="459" t="s">
        <v>962</v>
      </c>
      <c r="B500" s="447">
        <v>715</v>
      </c>
      <c r="C500" s="448">
        <v>1083</v>
      </c>
      <c r="D500" s="447">
        <v>712</v>
      </c>
      <c r="E500" s="449">
        <v>1085</v>
      </c>
      <c r="F500" s="447">
        <v>712</v>
      </c>
      <c r="G500" s="449">
        <v>1084</v>
      </c>
      <c r="H500" s="447">
        <v>738</v>
      </c>
      <c r="I500" s="449">
        <v>1121</v>
      </c>
      <c r="J500" s="447">
        <v>766</v>
      </c>
      <c r="K500" s="449">
        <v>1153</v>
      </c>
      <c r="L500" s="447">
        <v>789</v>
      </c>
      <c r="M500" s="449">
        <v>1144</v>
      </c>
      <c r="N500" s="447">
        <v>765</v>
      </c>
      <c r="O500" s="449">
        <v>1150</v>
      </c>
      <c r="P500" s="447">
        <v>30</v>
      </c>
      <c r="Q500" s="447">
        <v>45</v>
      </c>
      <c r="R500" s="436">
        <v>44</v>
      </c>
      <c r="S500" s="450">
        <v>62</v>
      </c>
      <c r="T500" s="439">
        <v>69</v>
      </c>
      <c r="U500" s="436">
        <v>89</v>
      </c>
      <c r="V500" s="439">
        <v>73</v>
      </c>
      <c r="W500" s="436">
        <v>97</v>
      </c>
      <c r="X500" s="438">
        <v>63</v>
      </c>
      <c r="Y500" s="438">
        <v>88</v>
      </c>
      <c r="Z500" s="436">
        <v>73</v>
      </c>
      <c r="AA500" s="436">
        <v>97</v>
      </c>
      <c r="AB500" s="439">
        <v>61</v>
      </c>
      <c r="AC500" s="436">
        <v>84</v>
      </c>
      <c r="AD500" s="440">
        <v>92</v>
      </c>
      <c r="AE500" s="454">
        <v>115</v>
      </c>
      <c r="AF500" s="460">
        <v>82</v>
      </c>
      <c r="AG500" s="461">
        <v>109</v>
      </c>
      <c r="AH500" s="442">
        <f t="shared" si="30"/>
        <v>-10</v>
      </c>
      <c r="AI500" s="443">
        <f t="shared" si="31"/>
        <v>-6</v>
      </c>
      <c r="AJ500" s="444">
        <f t="shared" si="32"/>
        <v>-10.869565217391305</v>
      </c>
      <c r="AK500" s="445">
        <f t="shared" si="33"/>
        <v>-5.2173913043478262</v>
      </c>
      <c r="AL500" s="462" t="s">
        <v>963</v>
      </c>
      <c r="AN500" s="392" t="s">
        <v>962</v>
      </c>
      <c r="AO500" s="398" t="s">
        <v>963</v>
      </c>
      <c r="AP500" s="394">
        <v>92</v>
      </c>
      <c r="AQ500" s="394">
        <v>115</v>
      </c>
      <c r="AR500" s="397"/>
    </row>
    <row r="501" spans="1:44" ht="15.75" hidden="1" customHeight="1" thickBot="1">
      <c r="A501" s="459" t="s">
        <v>964</v>
      </c>
      <c r="B501" s="447">
        <v>36</v>
      </c>
      <c r="C501" s="448">
        <v>59</v>
      </c>
      <c r="D501" s="447">
        <v>35</v>
      </c>
      <c r="E501" s="449">
        <v>58</v>
      </c>
      <c r="F501" s="447">
        <v>100</v>
      </c>
      <c r="G501" s="449">
        <v>170</v>
      </c>
      <c r="H501" s="447">
        <v>44</v>
      </c>
      <c r="I501" s="449">
        <v>65</v>
      </c>
      <c r="J501" s="447">
        <v>45</v>
      </c>
      <c r="K501" s="449">
        <v>67</v>
      </c>
      <c r="L501" s="447">
        <v>46</v>
      </c>
      <c r="M501" s="449">
        <v>65</v>
      </c>
      <c r="N501" s="447">
        <v>37</v>
      </c>
      <c r="O501" s="449">
        <v>55</v>
      </c>
      <c r="P501" s="447">
        <v>32</v>
      </c>
      <c r="Q501" s="447">
        <v>70</v>
      </c>
      <c r="R501" s="436">
        <v>36</v>
      </c>
      <c r="S501" s="450">
        <v>73</v>
      </c>
      <c r="T501" s="439">
        <v>39</v>
      </c>
      <c r="U501" s="436">
        <v>77</v>
      </c>
      <c r="V501" s="439">
        <v>49</v>
      </c>
      <c r="W501" s="436">
        <v>88</v>
      </c>
      <c r="X501" s="438">
        <v>51</v>
      </c>
      <c r="Y501" s="438">
        <v>86</v>
      </c>
      <c r="Z501" s="436">
        <v>54</v>
      </c>
      <c r="AA501" s="436">
        <v>90</v>
      </c>
      <c r="AB501" s="439">
        <v>53</v>
      </c>
      <c r="AC501" s="436">
        <v>92</v>
      </c>
      <c r="AD501" s="440">
        <v>94</v>
      </c>
      <c r="AE501" s="454">
        <v>134</v>
      </c>
      <c r="AF501" s="460">
        <v>101</v>
      </c>
      <c r="AG501" s="461">
        <v>139</v>
      </c>
      <c r="AH501" s="442">
        <f t="shared" si="30"/>
        <v>7</v>
      </c>
      <c r="AI501" s="443">
        <f t="shared" si="31"/>
        <v>5</v>
      </c>
      <c r="AJ501" s="444">
        <f t="shared" si="32"/>
        <v>7.4468085106382977</v>
      </c>
      <c r="AK501" s="445">
        <f t="shared" si="33"/>
        <v>3.7313432835820897</v>
      </c>
      <c r="AL501" s="462" t="s">
        <v>965</v>
      </c>
      <c r="AN501" s="392" t="s">
        <v>964</v>
      </c>
      <c r="AO501" s="398" t="s">
        <v>965</v>
      </c>
      <c r="AP501" s="394">
        <v>94</v>
      </c>
      <c r="AQ501" s="394">
        <v>134</v>
      </c>
      <c r="AR501" s="397"/>
    </row>
    <row r="502" spans="1:44" ht="15.75" hidden="1" customHeight="1" thickBot="1">
      <c r="A502" s="459" t="s">
        <v>966</v>
      </c>
      <c r="B502" s="447">
        <v>78</v>
      </c>
      <c r="C502" s="448">
        <v>112</v>
      </c>
      <c r="D502" s="447">
        <v>76</v>
      </c>
      <c r="E502" s="449">
        <v>112</v>
      </c>
      <c r="F502" s="447">
        <v>16</v>
      </c>
      <c r="G502" s="449">
        <v>53</v>
      </c>
      <c r="H502" s="447">
        <v>81</v>
      </c>
      <c r="I502" s="449">
        <v>139</v>
      </c>
      <c r="J502" s="447">
        <v>88</v>
      </c>
      <c r="K502" s="449">
        <v>145</v>
      </c>
      <c r="L502" s="447">
        <v>73</v>
      </c>
      <c r="M502" s="449">
        <v>126</v>
      </c>
      <c r="N502" s="447">
        <v>82</v>
      </c>
      <c r="O502" s="449">
        <v>150</v>
      </c>
      <c r="P502" s="447">
        <v>47</v>
      </c>
      <c r="Q502" s="447">
        <v>57</v>
      </c>
      <c r="R502" s="436">
        <v>48</v>
      </c>
      <c r="S502" s="450">
        <v>59</v>
      </c>
      <c r="T502" s="439">
        <v>45</v>
      </c>
      <c r="U502" s="436">
        <v>57</v>
      </c>
      <c r="V502" s="439">
        <v>45</v>
      </c>
      <c r="W502" s="436">
        <v>58</v>
      </c>
      <c r="X502" s="438">
        <v>36</v>
      </c>
      <c r="Y502" s="438">
        <v>49</v>
      </c>
      <c r="Z502" s="436">
        <v>29</v>
      </c>
      <c r="AA502" s="436">
        <v>46</v>
      </c>
      <c r="AB502" s="439">
        <v>39</v>
      </c>
      <c r="AC502" s="436">
        <v>55</v>
      </c>
      <c r="AD502" s="440">
        <v>49</v>
      </c>
      <c r="AE502" s="454">
        <v>66</v>
      </c>
      <c r="AF502" s="460">
        <v>50</v>
      </c>
      <c r="AG502" s="461">
        <v>68</v>
      </c>
      <c r="AH502" s="442">
        <f t="shared" si="30"/>
        <v>1</v>
      </c>
      <c r="AI502" s="443">
        <f t="shared" si="31"/>
        <v>2</v>
      </c>
      <c r="AJ502" s="444">
        <f t="shared" si="32"/>
        <v>2.0408163265306123</v>
      </c>
      <c r="AK502" s="445">
        <f t="shared" si="33"/>
        <v>3.0303030303030303</v>
      </c>
      <c r="AL502" s="462" t="s">
        <v>967</v>
      </c>
      <c r="AN502" s="392" t="s">
        <v>966</v>
      </c>
      <c r="AO502" s="398" t="s">
        <v>967</v>
      </c>
      <c r="AP502" s="394">
        <v>49</v>
      </c>
      <c r="AQ502" s="394">
        <v>66</v>
      </c>
      <c r="AR502" s="397"/>
    </row>
    <row r="503" spans="1:44" ht="15.75" hidden="1" customHeight="1" thickBot="1">
      <c r="A503" s="459" t="s">
        <v>968</v>
      </c>
      <c r="B503" s="447">
        <v>25</v>
      </c>
      <c r="C503" s="448">
        <v>66</v>
      </c>
      <c r="D503" s="447">
        <v>24</v>
      </c>
      <c r="E503" s="449">
        <v>60</v>
      </c>
      <c r="F503" s="447">
        <v>108</v>
      </c>
      <c r="G503" s="449">
        <v>148</v>
      </c>
      <c r="H503" s="447">
        <v>14</v>
      </c>
      <c r="I503" s="449">
        <v>53</v>
      </c>
      <c r="J503" s="447">
        <v>24</v>
      </c>
      <c r="K503" s="449">
        <v>69</v>
      </c>
      <c r="L503" s="447">
        <v>29</v>
      </c>
      <c r="M503" s="449">
        <v>60</v>
      </c>
      <c r="N503" s="447">
        <v>30</v>
      </c>
      <c r="O503" s="449">
        <v>57</v>
      </c>
      <c r="P503" s="447">
        <v>30</v>
      </c>
      <c r="Q503" s="447">
        <v>41</v>
      </c>
      <c r="R503" s="436">
        <v>29</v>
      </c>
      <c r="S503" s="450">
        <v>40</v>
      </c>
      <c r="T503" s="439">
        <v>35</v>
      </c>
      <c r="U503" s="436">
        <v>48</v>
      </c>
      <c r="V503" s="439">
        <v>37</v>
      </c>
      <c r="W503" s="436">
        <v>55</v>
      </c>
      <c r="X503" s="438">
        <v>39</v>
      </c>
      <c r="Y503" s="438">
        <v>61</v>
      </c>
      <c r="Z503" s="436">
        <v>30</v>
      </c>
      <c r="AA503" s="436">
        <v>51</v>
      </c>
      <c r="AB503" s="439">
        <v>31</v>
      </c>
      <c r="AC503" s="436">
        <v>52</v>
      </c>
      <c r="AD503" s="440">
        <v>42</v>
      </c>
      <c r="AE503" s="454">
        <v>63</v>
      </c>
      <c r="AF503" s="460">
        <v>45</v>
      </c>
      <c r="AG503" s="461">
        <v>66</v>
      </c>
      <c r="AH503" s="442">
        <f t="shared" si="30"/>
        <v>3</v>
      </c>
      <c r="AI503" s="443">
        <f t="shared" si="31"/>
        <v>3</v>
      </c>
      <c r="AJ503" s="444">
        <f t="shared" si="32"/>
        <v>7.1428571428571432</v>
      </c>
      <c r="AK503" s="445">
        <f t="shared" si="33"/>
        <v>4.7619047619047619</v>
      </c>
      <c r="AL503" s="462" t="s">
        <v>969</v>
      </c>
      <c r="AN503" s="392" t="s">
        <v>968</v>
      </c>
      <c r="AO503" s="398" t="s">
        <v>969</v>
      </c>
      <c r="AP503" s="394">
        <v>42</v>
      </c>
      <c r="AQ503" s="394">
        <v>63</v>
      </c>
      <c r="AR503" s="397"/>
    </row>
    <row r="504" spans="1:44" ht="15.75" hidden="1" customHeight="1" thickBot="1">
      <c r="A504" s="459" t="s">
        <v>970</v>
      </c>
      <c r="B504" s="447">
        <v>127</v>
      </c>
      <c r="C504" s="448">
        <v>171</v>
      </c>
      <c r="D504" s="447">
        <v>112</v>
      </c>
      <c r="E504" s="449">
        <v>155</v>
      </c>
      <c r="F504" s="447">
        <v>34</v>
      </c>
      <c r="G504" s="449">
        <v>51</v>
      </c>
      <c r="H504" s="447">
        <v>138</v>
      </c>
      <c r="I504" s="449">
        <v>185</v>
      </c>
      <c r="J504" s="447">
        <v>159</v>
      </c>
      <c r="K504" s="449">
        <v>205</v>
      </c>
      <c r="L504" s="447">
        <v>158</v>
      </c>
      <c r="M504" s="449">
        <v>204</v>
      </c>
      <c r="N504" s="447">
        <v>151</v>
      </c>
      <c r="O504" s="449">
        <v>188</v>
      </c>
      <c r="P504" s="447">
        <v>68</v>
      </c>
      <c r="Q504" s="447">
        <v>108</v>
      </c>
      <c r="R504" s="436">
        <v>84</v>
      </c>
      <c r="S504" s="450">
        <v>125</v>
      </c>
      <c r="T504" s="439">
        <v>77</v>
      </c>
      <c r="U504" s="436">
        <v>121</v>
      </c>
      <c r="V504" s="439">
        <v>76</v>
      </c>
      <c r="W504" s="436">
        <v>124</v>
      </c>
      <c r="X504" s="438">
        <v>94</v>
      </c>
      <c r="Y504" s="438">
        <v>140</v>
      </c>
      <c r="Z504" s="436">
        <v>84</v>
      </c>
      <c r="AA504" s="436">
        <v>130</v>
      </c>
      <c r="AB504" s="439">
        <v>82</v>
      </c>
      <c r="AC504" s="436">
        <v>131</v>
      </c>
      <c r="AD504" s="440">
        <v>76</v>
      </c>
      <c r="AE504" s="454">
        <v>129</v>
      </c>
      <c r="AF504" s="460">
        <v>88</v>
      </c>
      <c r="AG504" s="461">
        <v>146</v>
      </c>
      <c r="AH504" s="442">
        <f t="shared" si="30"/>
        <v>12</v>
      </c>
      <c r="AI504" s="443">
        <f t="shared" si="31"/>
        <v>17</v>
      </c>
      <c r="AJ504" s="444">
        <f t="shared" si="32"/>
        <v>15.789473684210526</v>
      </c>
      <c r="AK504" s="445">
        <f t="shared" si="33"/>
        <v>13.178294573643411</v>
      </c>
      <c r="AL504" s="462" t="s">
        <v>971</v>
      </c>
      <c r="AN504" s="392" t="s">
        <v>970</v>
      </c>
      <c r="AO504" s="398" t="s">
        <v>971</v>
      </c>
      <c r="AP504" s="394">
        <v>76</v>
      </c>
      <c r="AQ504" s="394">
        <v>129</v>
      </c>
      <c r="AR504" s="397"/>
    </row>
    <row r="505" spans="1:44" ht="15.75" hidden="1" customHeight="1" thickBot="1">
      <c r="A505" s="459" t="s">
        <v>972</v>
      </c>
      <c r="B505" s="447">
        <v>27</v>
      </c>
      <c r="C505" s="448">
        <v>41</v>
      </c>
      <c r="D505" s="447">
        <v>25</v>
      </c>
      <c r="E505" s="449">
        <v>40</v>
      </c>
      <c r="F505" s="447">
        <v>40</v>
      </c>
      <c r="G505" s="449">
        <v>51</v>
      </c>
      <c r="H505" s="447">
        <v>31</v>
      </c>
      <c r="I505" s="449">
        <v>51</v>
      </c>
      <c r="J505" s="447">
        <v>28</v>
      </c>
      <c r="K505" s="449">
        <v>47</v>
      </c>
      <c r="L505" s="447">
        <v>60</v>
      </c>
      <c r="M505" s="449">
        <v>76</v>
      </c>
      <c r="N505" s="447">
        <v>52</v>
      </c>
      <c r="O505" s="449">
        <v>70</v>
      </c>
      <c r="P505" s="447">
        <v>49</v>
      </c>
      <c r="Q505" s="447">
        <v>72</v>
      </c>
      <c r="R505" s="436">
        <v>41</v>
      </c>
      <c r="S505" s="450">
        <v>64</v>
      </c>
      <c r="T505" s="439">
        <v>45</v>
      </c>
      <c r="U505" s="436">
        <v>70</v>
      </c>
      <c r="V505" s="439">
        <v>44</v>
      </c>
      <c r="W505" s="436">
        <v>68</v>
      </c>
      <c r="X505" s="438">
        <v>69</v>
      </c>
      <c r="Y505" s="438">
        <v>94</v>
      </c>
      <c r="Z505" s="436">
        <v>57</v>
      </c>
      <c r="AA505" s="436">
        <v>87</v>
      </c>
      <c r="AB505" s="439">
        <v>47</v>
      </c>
      <c r="AC505" s="436">
        <v>76</v>
      </c>
      <c r="AD505" s="440">
        <v>38</v>
      </c>
      <c r="AE505" s="454">
        <v>67</v>
      </c>
      <c r="AF505" s="460">
        <v>39</v>
      </c>
      <c r="AG505" s="461">
        <v>68</v>
      </c>
      <c r="AH505" s="442">
        <f t="shared" si="30"/>
        <v>1</v>
      </c>
      <c r="AI505" s="443">
        <f t="shared" si="31"/>
        <v>1</v>
      </c>
      <c r="AJ505" s="444">
        <f t="shared" si="32"/>
        <v>2.6315789473684212</v>
      </c>
      <c r="AK505" s="445">
        <f t="shared" si="33"/>
        <v>1.4925373134328359</v>
      </c>
      <c r="AL505" s="462" t="s">
        <v>973</v>
      </c>
      <c r="AN505" s="392" t="s">
        <v>972</v>
      </c>
      <c r="AO505" s="398" t="s">
        <v>973</v>
      </c>
      <c r="AP505" s="394">
        <v>38</v>
      </c>
      <c r="AQ505" s="394">
        <v>67</v>
      </c>
      <c r="AR505" s="397"/>
    </row>
    <row r="506" spans="1:44" ht="15.75" hidden="1" customHeight="1" thickBot="1">
      <c r="A506" s="459" t="s">
        <v>974</v>
      </c>
      <c r="B506" s="447">
        <v>41</v>
      </c>
      <c r="C506" s="448">
        <v>55</v>
      </c>
      <c r="D506" s="447">
        <v>40</v>
      </c>
      <c r="E506" s="449">
        <v>53</v>
      </c>
      <c r="F506" s="447">
        <v>30</v>
      </c>
      <c r="G506" s="449">
        <v>72</v>
      </c>
      <c r="H506" s="447">
        <v>38</v>
      </c>
      <c r="I506" s="449">
        <v>50</v>
      </c>
      <c r="J506" s="447">
        <v>33</v>
      </c>
      <c r="K506" s="449">
        <v>45</v>
      </c>
      <c r="L506" s="447">
        <v>37</v>
      </c>
      <c r="M506" s="449">
        <v>53</v>
      </c>
      <c r="N506" s="447">
        <v>40</v>
      </c>
      <c r="O506" s="449">
        <v>56</v>
      </c>
      <c r="P506" s="447">
        <v>39</v>
      </c>
      <c r="Q506" s="447">
        <v>66</v>
      </c>
      <c r="R506" s="436">
        <v>36</v>
      </c>
      <c r="S506" s="450">
        <v>64</v>
      </c>
      <c r="T506" s="439">
        <v>35</v>
      </c>
      <c r="U506" s="436">
        <v>63</v>
      </c>
      <c r="V506" s="439">
        <v>33</v>
      </c>
      <c r="W506" s="436">
        <v>62</v>
      </c>
      <c r="X506" s="438">
        <v>40</v>
      </c>
      <c r="Y506" s="438">
        <v>66</v>
      </c>
      <c r="Z506" s="436">
        <v>46</v>
      </c>
      <c r="AA506" s="436">
        <v>70</v>
      </c>
      <c r="AB506" s="439">
        <v>40</v>
      </c>
      <c r="AC506" s="436">
        <v>68</v>
      </c>
      <c r="AD506" s="440">
        <v>51</v>
      </c>
      <c r="AE506" s="454">
        <v>82</v>
      </c>
      <c r="AF506" s="460">
        <v>65</v>
      </c>
      <c r="AG506" s="461">
        <v>96</v>
      </c>
      <c r="AH506" s="442">
        <f t="shared" si="30"/>
        <v>14</v>
      </c>
      <c r="AI506" s="443">
        <f t="shared" si="31"/>
        <v>14</v>
      </c>
      <c r="AJ506" s="444">
        <f t="shared" si="32"/>
        <v>27.450980392156861</v>
      </c>
      <c r="AK506" s="445">
        <f t="shared" si="33"/>
        <v>17.073170731707318</v>
      </c>
      <c r="AL506" s="462" t="s">
        <v>975</v>
      </c>
      <c r="AN506" s="392" t="s">
        <v>974</v>
      </c>
      <c r="AO506" s="398" t="s">
        <v>975</v>
      </c>
      <c r="AP506" s="394">
        <v>51</v>
      </c>
      <c r="AQ506" s="394">
        <v>82</v>
      </c>
      <c r="AR506" s="397"/>
    </row>
    <row r="507" spans="1:44" ht="15.75" hidden="1" customHeight="1" thickBot="1">
      <c r="A507" s="459" t="s">
        <v>976</v>
      </c>
      <c r="B507" s="447">
        <v>32</v>
      </c>
      <c r="C507" s="448">
        <v>69</v>
      </c>
      <c r="D507" s="447">
        <v>34</v>
      </c>
      <c r="E507" s="449">
        <v>73</v>
      </c>
      <c r="F507" s="447">
        <v>28</v>
      </c>
      <c r="G507" s="449">
        <v>40</v>
      </c>
      <c r="H507" s="447">
        <v>25</v>
      </c>
      <c r="I507" s="449">
        <v>68</v>
      </c>
      <c r="J507" s="447">
        <v>31</v>
      </c>
      <c r="K507" s="449">
        <v>73</v>
      </c>
      <c r="L507" s="447">
        <v>24</v>
      </c>
      <c r="M507" s="449">
        <v>63</v>
      </c>
      <c r="N507" s="447">
        <v>32</v>
      </c>
      <c r="O507" s="449">
        <v>71</v>
      </c>
      <c r="P507" s="447">
        <v>70</v>
      </c>
      <c r="Q507" s="447">
        <v>111</v>
      </c>
      <c r="R507" s="436">
        <v>92</v>
      </c>
      <c r="S507" s="450">
        <v>132</v>
      </c>
      <c r="T507" s="439">
        <v>80</v>
      </c>
      <c r="U507" s="436">
        <v>118</v>
      </c>
      <c r="V507" s="439">
        <v>83</v>
      </c>
      <c r="W507" s="436">
        <v>123</v>
      </c>
      <c r="X507" s="438">
        <v>83</v>
      </c>
      <c r="Y507" s="438">
        <v>125</v>
      </c>
      <c r="Z507" s="436">
        <v>75</v>
      </c>
      <c r="AA507" s="436">
        <v>115</v>
      </c>
      <c r="AB507" s="439">
        <v>60</v>
      </c>
      <c r="AC507" s="436">
        <v>105</v>
      </c>
      <c r="AD507" s="440">
        <v>58</v>
      </c>
      <c r="AE507" s="454">
        <v>102</v>
      </c>
      <c r="AF507" s="460">
        <v>56</v>
      </c>
      <c r="AG507" s="461">
        <v>102</v>
      </c>
      <c r="AH507" s="442">
        <f t="shared" si="30"/>
        <v>-2</v>
      </c>
      <c r="AI507" s="443">
        <f t="shared" si="31"/>
        <v>0</v>
      </c>
      <c r="AJ507" s="444">
        <f t="shared" si="32"/>
        <v>-3.4482758620689653</v>
      </c>
      <c r="AK507" s="445">
        <f t="shared" si="33"/>
        <v>0</v>
      </c>
      <c r="AL507" s="462" t="s">
        <v>977</v>
      </c>
      <c r="AN507" s="392" t="s">
        <v>976</v>
      </c>
      <c r="AO507" s="398" t="s">
        <v>977</v>
      </c>
      <c r="AP507" s="394">
        <v>58</v>
      </c>
      <c r="AQ507" s="394">
        <v>102</v>
      </c>
      <c r="AR507" s="397"/>
    </row>
    <row r="508" spans="1:44" ht="15.75" hidden="1" customHeight="1" thickBot="1">
      <c r="A508" s="459" t="s">
        <v>978</v>
      </c>
      <c r="B508" s="447">
        <v>0</v>
      </c>
      <c r="C508" s="448">
        <v>0</v>
      </c>
      <c r="D508" s="447">
        <v>0</v>
      </c>
      <c r="E508" s="449">
        <v>0</v>
      </c>
      <c r="F508" s="447">
        <v>0</v>
      </c>
      <c r="G508" s="449">
        <v>0</v>
      </c>
      <c r="H508" s="447">
        <v>36</v>
      </c>
      <c r="I508" s="449">
        <v>47</v>
      </c>
      <c r="J508" s="447">
        <v>36</v>
      </c>
      <c r="K508" s="449">
        <v>47</v>
      </c>
      <c r="L508" s="447">
        <v>39</v>
      </c>
      <c r="M508" s="449">
        <v>48</v>
      </c>
      <c r="N508" s="447">
        <v>27</v>
      </c>
      <c r="O508" s="449">
        <v>40</v>
      </c>
      <c r="P508" s="447">
        <v>26</v>
      </c>
      <c r="Q508" s="447">
        <v>44</v>
      </c>
      <c r="R508" s="436">
        <v>19</v>
      </c>
      <c r="S508" s="450">
        <v>39</v>
      </c>
      <c r="T508" s="439">
        <v>33</v>
      </c>
      <c r="U508" s="436">
        <v>54</v>
      </c>
      <c r="V508" s="439">
        <v>36</v>
      </c>
      <c r="W508" s="436">
        <v>62</v>
      </c>
      <c r="X508" s="438">
        <v>41</v>
      </c>
      <c r="Y508" s="438">
        <v>68</v>
      </c>
      <c r="Z508" s="436">
        <v>42</v>
      </c>
      <c r="AA508" s="436">
        <v>71</v>
      </c>
      <c r="AB508" s="439">
        <v>50</v>
      </c>
      <c r="AC508" s="436">
        <v>84</v>
      </c>
      <c r="AD508" s="440">
        <v>46</v>
      </c>
      <c r="AE508" s="454">
        <v>85</v>
      </c>
      <c r="AF508" s="460">
        <v>47</v>
      </c>
      <c r="AG508" s="461">
        <v>84</v>
      </c>
      <c r="AH508" s="442">
        <f t="shared" si="30"/>
        <v>1</v>
      </c>
      <c r="AI508" s="443">
        <f t="shared" si="31"/>
        <v>-1</v>
      </c>
      <c r="AJ508" s="444">
        <f t="shared" si="32"/>
        <v>2.1739130434782608</v>
      </c>
      <c r="AK508" s="445">
        <f t="shared" si="33"/>
        <v>-1.1764705882352942</v>
      </c>
      <c r="AL508" s="462" t="s">
        <v>979</v>
      </c>
      <c r="AN508" s="392" t="s">
        <v>978</v>
      </c>
      <c r="AO508" s="398" t="s">
        <v>979</v>
      </c>
      <c r="AP508" s="394">
        <v>46</v>
      </c>
      <c r="AQ508" s="394">
        <v>85</v>
      </c>
      <c r="AR508" s="397"/>
    </row>
    <row r="509" spans="1:44" ht="15.75" customHeight="1" thickBot="1">
      <c r="A509" s="459">
        <v>810</v>
      </c>
      <c r="B509" s="447">
        <v>50</v>
      </c>
      <c r="C509" s="448">
        <v>73</v>
      </c>
      <c r="D509" s="447">
        <v>46</v>
      </c>
      <c r="E509" s="449">
        <v>68</v>
      </c>
      <c r="F509" s="447">
        <v>27</v>
      </c>
      <c r="G509" s="449">
        <v>42</v>
      </c>
      <c r="H509" s="447">
        <v>26</v>
      </c>
      <c r="I509" s="449">
        <v>41</v>
      </c>
      <c r="J509" s="447">
        <v>25</v>
      </c>
      <c r="K509" s="449">
        <v>40</v>
      </c>
      <c r="L509" s="447">
        <v>24</v>
      </c>
      <c r="M509" s="449">
        <v>37</v>
      </c>
      <c r="N509" s="447">
        <v>20</v>
      </c>
      <c r="O509" s="449">
        <v>38</v>
      </c>
      <c r="P509" s="447">
        <v>2904</v>
      </c>
      <c r="Q509" s="447">
        <v>4118</v>
      </c>
      <c r="R509" s="436">
        <v>2981</v>
      </c>
      <c r="S509" s="450">
        <v>4241</v>
      </c>
      <c r="T509" s="439">
        <v>3110</v>
      </c>
      <c r="U509" s="436">
        <v>4444</v>
      </c>
      <c r="V509" s="439">
        <v>3318</v>
      </c>
      <c r="W509" s="436">
        <v>4709</v>
      </c>
      <c r="X509" s="438">
        <v>3574</v>
      </c>
      <c r="Y509" s="438">
        <v>5025</v>
      </c>
      <c r="Z509" s="436">
        <v>3812</v>
      </c>
      <c r="AA509" s="436">
        <v>5339</v>
      </c>
      <c r="AB509" s="439">
        <v>3661</v>
      </c>
      <c r="AC509" s="436">
        <v>5302</v>
      </c>
      <c r="AD509" s="440">
        <v>4001</v>
      </c>
      <c r="AE509" s="454">
        <v>5680</v>
      </c>
      <c r="AF509" s="460">
        <v>4229</v>
      </c>
      <c r="AG509" s="461">
        <v>5984</v>
      </c>
      <c r="AH509" s="442">
        <f t="shared" si="30"/>
        <v>228</v>
      </c>
      <c r="AI509" s="443">
        <f t="shared" si="31"/>
        <v>304</v>
      </c>
      <c r="AJ509" s="444">
        <f t="shared" si="32"/>
        <v>5.6985753561609593</v>
      </c>
      <c r="AK509" s="445">
        <f t="shared" si="33"/>
        <v>5.352112676056338</v>
      </c>
      <c r="AL509" s="462" t="s">
        <v>46</v>
      </c>
      <c r="AN509" s="392">
        <v>810</v>
      </c>
      <c r="AO509" s="398" t="s">
        <v>46</v>
      </c>
      <c r="AP509" s="394">
        <v>4001</v>
      </c>
      <c r="AQ509" s="394">
        <v>5680</v>
      </c>
      <c r="AR509" s="397"/>
    </row>
    <row r="510" spans="1:44" ht="15.75" customHeight="1" thickBot="1">
      <c r="A510" s="459">
        <v>811</v>
      </c>
      <c r="B510" s="447">
        <v>77</v>
      </c>
      <c r="C510" s="448">
        <v>130</v>
      </c>
      <c r="D510" s="447">
        <v>86</v>
      </c>
      <c r="E510" s="449">
        <v>136</v>
      </c>
      <c r="F510" s="447">
        <v>85</v>
      </c>
      <c r="G510" s="449">
        <v>133</v>
      </c>
      <c r="H510" s="447">
        <v>75</v>
      </c>
      <c r="I510" s="449">
        <v>122</v>
      </c>
      <c r="J510" s="447">
        <v>77</v>
      </c>
      <c r="K510" s="449">
        <v>118</v>
      </c>
      <c r="L510" s="447">
        <v>77</v>
      </c>
      <c r="M510" s="449">
        <v>112</v>
      </c>
      <c r="N510" s="447">
        <v>67</v>
      </c>
      <c r="O510" s="449">
        <v>108</v>
      </c>
      <c r="P510" s="447">
        <v>111</v>
      </c>
      <c r="Q510" s="447">
        <v>183</v>
      </c>
      <c r="R510" s="436">
        <v>117</v>
      </c>
      <c r="S510" s="450">
        <v>191</v>
      </c>
      <c r="T510" s="439">
        <v>138</v>
      </c>
      <c r="U510" s="436">
        <v>208</v>
      </c>
      <c r="V510" s="439">
        <v>152</v>
      </c>
      <c r="W510" s="436">
        <v>219</v>
      </c>
      <c r="X510" s="438">
        <v>160</v>
      </c>
      <c r="Y510" s="438">
        <v>235</v>
      </c>
      <c r="Z510" s="436">
        <v>143</v>
      </c>
      <c r="AA510" s="436">
        <v>218</v>
      </c>
      <c r="AB510" s="439">
        <v>133</v>
      </c>
      <c r="AC510" s="436">
        <v>204</v>
      </c>
      <c r="AD510" s="440">
        <v>125</v>
      </c>
      <c r="AE510" s="454">
        <v>201</v>
      </c>
      <c r="AF510" s="460">
        <v>141</v>
      </c>
      <c r="AG510" s="461">
        <v>227</v>
      </c>
      <c r="AH510" s="442">
        <f t="shared" si="30"/>
        <v>16</v>
      </c>
      <c r="AI510" s="443">
        <f t="shared" si="31"/>
        <v>26</v>
      </c>
      <c r="AJ510" s="444">
        <f t="shared" si="32"/>
        <v>12.8</v>
      </c>
      <c r="AK510" s="445">
        <f t="shared" si="33"/>
        <v>12.935323383084578</v>
      </c>
      <c r="AL510" s="462" t="s">
        <v>980</v>
      </c>
      <c r="AN510" s="392">
        <v>811</v>
      </c>
      <c r="AO510" s="398" t="s">
        <v>980</v>
      </c>
      <c r="AP510" s="394">
        <v>125</v>
      </c>
      <c r="AQ510" s="394">
        <v>201</v>
      </c>
      <c r="AR510" s="397"/>
    </row>
    <row r="511" spans="1:44" ht="15.75" hidden="1" customHeight="1" thickBot="1">
      <c r="A511" s="459" t="s">
        <v>981</v>
      </c>
      <c r="B511" s="447">
        <v>44</v>
      </c>
      <c r="C511" s="448">
        <v>52</v>
      </c>
      <c r="D511" s="447">
        <v>41</v>
      </c>
      <c r="E511" s="449">
        <v>51</v>
      </c>
      <c r="F511" s="447">
        <v>39</v>
      </c>
      <c r="G511" s="449">
        <v>51</v>
      </c>
      <c r="H511" s="447">
        <v>49</v>
      </c>
      <c r="I511" s="449">
        <v>63</v>
      </c>
      <c r="J511" s="447">
        <v>54</v>
      </c>
      <c r="K511" s="449">
        <v>67</v>
      </c>
      <c r="L511" s="447">
        <v>57</v>
      </c>
      <c r="M511" s="449">
        <v>72</v>
      </c>
      <c r="N511" s="447">
        <v>57</v>
      </c>
      <c r="O511" s="449">
        <v>73</v>
      </c>
      <c r="P511" s="447">
        <v>23</v>
      </c>
      <c r="Q511" s="447">
        <v>36</v>
      </c>
      <c r="R511" s="436">
        <v>19</v>
      </c>
      <c r="S511" s="450">
        <v>32</v>
      </c>
      <c r="T511" s="439">
        <v>28</v>
      </c>
      <c r="U511" s="436">
        <v>47</v>
      </c>
      <c r="V511" s="439">
        <v>40</v>
      </c>
      <c r="W511" s="436">
        <v>58</v>
      </c>
      <c r="X511" s="438">
        <v>44</v>
      </c>
      <c r="Y511" s="438">
        <v>70</v>
      </c>
      <c r="Z511" s="436">
        <v>27</v>
      </c>
      <c r="AA511" s="436">
        <v>51</v>
      </c>
      <c r="AB511" s="439">
        <v>17</v>
      </c>
      <c r="AC511" s="436">
        <v>38</v>
      </c>
      <c r="AD511" s="440">
        <v>27</v>
      </c>
      <c r="AE511" s="454">
        <v>50</v>
      </c>
      <c r="AF511" s="460">
        <v>17</v>
      </c>
      <c r="AG511" s="461">
        <v>39</v>
      </c>
      <c r="AH511" s="442">
        <f t="shared" si="30"/>
        <v>-10</v>
      </c>
      <c r="AI511" s="443">
        <f t="shared" si="31"/>
        <v>-11</v>
      </c>
      <c r="AJ511" s="444">
        <f t="shared" si="32"/>
        <v>-37.037037037037038</v>
      </c>
      <c r="AK511" s="445">
        <f t="shared" si="33"/>
        <v>-22</v>
      </c>
      <c r="AL511" s="462" t="s">
        <v>982</v>
      </c>
      <c r="AN511" s="392" t="s">
        <v>981</v>
      </c>
      <c r="AO511" s="398" t="s">
        <v>982</v>
      </c>
      <c r="AP511" s="394">
        <v>27</v>
      </c>
      <c r="AQ511" s="394">
        <v>50</v>
      </c>
      <c r="AR511" s="397"/>
    </row>
    <row r="512" spans="1:44" ht="15.75" hidden="1" customHeight="1" thickBot="1">
      <c r="A512" s="459" t="s">
        <v>983</v>
      </c>
      <c r="B512" s="447">
        <v>38</v>
      </c>
      <c r="C512" s="448">
        <v>50</v>
      </c>
      <c r="D512" s="447">
        <v>45</v>
      </c>
      <c r="E512" s="449">
        <v>58</v>
      </c>
      <c r="F512" s="447">
        <v>41</v>
      </c>
      <c r="G512" s="449">
        <v>57</v>
      </c>
      <c r="H512" s="447">
        <v>54</v>
      </c>
      <c r="I512" s="449">
        <v>70</v>
      </c>
      <c r="J512" s="447">
        <v>51</v>
      </c>
      <c r="K512" s="449">
        <v>69</v>
      </c>
      <c r="L512" s="447">
        <v>46</v>
      </c>
      <c r="M512" s="449">
        <v>65</v>
      </c>
      <c r="N512" s="447">
        <v>45</v>
      </c>
      <c r="O512" s="449">
        <v>66</v>
      </c>
      <c r="P512" s="447">
        <v>10</v>
      </c>
      <c r="Q512" s="447">
        <v>21</v>
      </c>
      <c r="R512" s="436">
        <v>7</v>
      </c>
      <c r="S512" s="450">
        <v>20</v>
      </c>
      <c r="T512" s="439">
        <v>8</v>
      </c>
      <c r="U512" s="436">
        <v>19</v>
      </c>
      <c r="V512" s="439">
        <v>12</v>
      </c>
      <c r="W512" s="436">
        <v>22</v>
      </c>
      <c r="X512" s="438">
        <v>15</v>
      </c>
      <c r="Y512" s="438">
        <v>26</v>
      </c>
      <c r="Z512" s="436">
        <v>20</v>
      </c>
      <c r="AA512" s="436">
        <v>33</v>
      </c>
      <c r="AB512" s="439">
        <v>22</v>
      </c>
      <c r="AC512" s="436">
        <v>32</v>
      </c>
      <c r="AD512" s="440">
        <v>26</v>
      </c>
      <c r="AE512" s="454">
        <v>37</v>
      </c>
      <c r="AF512" s="460">
        <v>36</v>
      </c>
      <c r="AG512" s="461">
        <v>50</v>
      </c>
      <c r="AH512" s="442">
        <f t="shared" si="30"/>
        <v>10</v>
      </c>
      <c r="AI512" s="443">
        <f t="shared" si="31"/>
        <v>13</v>
      </c>
      <c r="AJ512" s="444">
        <f t="shared" si="32"/>
        <v>38.46153846153846</v>
      </c>
      <c r="AK512" s="445">
        <f t="shared" si="33"/>
        <v>35.135135135135137</v>
      </c>
      <c r="AL512" s="462" t="s">
        <v>984</v>
      </c>
      <c r="AN512" s="392" t="s">
        <v>983</v>
      </c>
      <c r="AO512" s="398" t="s">
        <v>984</v>
      </c>
      <c r="AP512" s="394">
        <v>26</v>
      </c>
      <c r="AQ512" s="394">
        <v>37</v>
      </c>
      <c r="AR512" s="397"/>
    </row>
    <row r="513" spans="1:44" ht="15.75" hidden="1" customHeight="1" thickBot="1">
      <c r="A513" s="459" t="s">
        <v>985</v>
      </c>
      <c r="B513" s="447">
        <v>67</v>
      </c>
      <c r="C513" s="448">
        <v>88</v>
      </c>
      <c r="D513" s="447">
        <v>62</v>
      </c>
      <c r="E513" s="449">
        <v>87</v>
      </c>
      <c r="F513" s="447">
        <v>79</v>
      </c>
      <c r="G513" s="449">
        <v>102</v>
      </c>
      <c r="H513" s="447">
        <v>74</v>
      </c>
      <c r="I513" s="449">
        <v>102</v>
      </c>
      <c r="J513" s="447">
        <v>69</v>
      </c>
      <c r="K513" s="449">
        <v>102</v>
      </c>
      <c r="L513" s="447">
        <v>90</v>
      </c>
      <c r="M513" s="449">
        <v>124</v>
      </c>
      <c r="N513" s="447">
        <v>90</v>
      </c>
      <c r="O513" s="449">
        <v>124</v>
      </c>
      <c r="P513" s="447">
        <v>32</v>
      </c>
      <c r="Q513" s="447">
        <v>64</v>
      </c>
      <c r="R513" s="436">
        <v>32</v>
      </c>
      <c r="S513" s="450">
        <v>65</v>
      </c>
      <c r="T513" s="439">
        <v>39</v>
      </c>
      <c r="U513" s="436">
        <v>64</v>
      </c>
      <c r="V513" s="439">
        <v>38</v>
      </c>
      <c r="W513" s="436">
        <v>62</v>
      </c>
      <c r="X513" s="438">
        <v>36</v>
      </c>
      <c r="Y513" s="438">
        <v>57</v>
      </c>
      <c r="Z513" s="436">
        <v>32</v>
      </c>
      <c r="AA513" s="436">
        <v>52</v>
      </c>
      <c r="AB513" s="439">
        <v>28</v>
      </c>
      <c r="AC513" s="436">
        <v>48</v>
      </c>
      <c r="AD513" s="440">
        <v>19</v>
      </c>
      <c r="AE513" s="454">
        <v>38</v>
      </c>
      <c r="AF513" s="460">
        <v>26</v>
      </c>
      <c r="AG513" s="461">
        <v>48</v>
      </c>
      <c r="AH513" s="442">
        <f t="shared" si="30"/>
        <v>7</v>
      </c>
      <c r="AI513" s="443">
        <f t="shared" si="31"/>
        <v>10</v>
      </c>
      <c r="AJ513" s="444">
        <f t="shared" si="32"/>
        <v>36.842105263157897</v>
      </c>
      <c r="AK513" s="445">
        <f t="shared" si="33"/>
        <v>26.315789473684209</v>
      </c>
      <c r="AL513" s="462" t="s">
        <v>986</v>
      </c>
      <c r="AN513" s="392" t="s">
        <v>985</v>
      </c>
      <c r="AO513" s="398" t="s">
        <v>986</v>
      </c>
      <c r="AP513" s="394">
        <v>19</v>
      </c>
      <c r="AQ513" s="394">
        <v>38</v>
      </c>
      <c r="AR513" s="397"/>
    </row>
    <row r="514" spans="1:44" ht="15.75" hidden="1" customHeight="1" thickBot="1">
      <c r="A514" s="459" t="s">
        <v>987</v>
      </c>
      <c r="B514" s="447">
        <v>40</v>
      </c>
      <c r="C514" s="448">
        <v>50</v>
      </c>
      <c r="D514" s="447">
        <v>58</v>
      </c>
      <c r="E514" s="449">
        <v>70</v>
      </c>
      <c r="F514" s="447">
        <v>45</v>
      </c>
      <c r="G514" s="449">
        <v>57</v>
      </c>
      <c r="H514" s="447">
        <v>53</v>
      </c>
      <c r="I514" s="449">
        <v>65</v>
      </c>
      <c r="J514" s="447">
        <v>46</v>
      </c>
      <c r="K514" s="449">
        <v>59</v>
      </c>
      <c r="L514" s="447">
        <v>29</v>
      </c>
      <c r="M514" s="449">
        <v>39</v>
      </c>
      <c r="N514" s="447">
        <v>35</v>
      </c>
      <c r="O514" s="449">
        <v>54</v>
      </c>
      <c r="P514" s="447">
        <v>46</v>
      </c>
      <c r="Q514" s="447">
        <v>62</v>
      </c>
      <c r="R514" s="436">
        <v>59</v>
      </c>
      <c r="S514" s="450">
        <v>74</v>
      </c>
      <c r="T514" s="439">
        <v>63</v>
      </c>
      <c r="U514" s="436">
        <v>78</v>
      </c>
      <c r="V514" s="439">
        <v>62</v>
      </c>
      <c r="W514" s="436">
        <v>77</v>
      </c>
      <c r="X514" s="438">
        <v>65</v>
      </c>
      <c r="Y514" s="438">
        <v>82</v>
      </c>
      <c r="Z514" s="436">
        <v>64</v>
      </c>
      <c r="AA514" s="436">
        <v>82</v>
      </c>
      <c r="AB514" s="439">
        <v>66</v>
      </c>
      <c r="AC514" s="436">
        <v>86</v>
      </c>
      <c r="AD514" s="440">
        <v>53</v>
      </c>
      <c r="AE514" s="454">
        <v>76</v>
      </c>
      <c r="AF514" s="460">
        <v>62</v>
      </c>
      <c r="AG514" s="461">
        <v>90</v>
      </c>
      <c r="AH514" s="442">
        <f t="shared" si="30"/>
        <v>9</v>
      </c>
      <c r="AI514" s="443">
        <f t="shared" si="31"/>
        <v>14</v>
      </c>
      <c r="AJ514" s="444">
        <f t="shared" si="32"/>
        <v>16.981132075471699</v>
      </c>
      <c r="AK514" s="445">
        <f t="shared" si="33"/>
        <v>18.421052631578949</v>
      </c>
      <c r="AL514" s="462" t="s">
        <v>988</v>
      </c>
      <c r="AN514" s="392" t="s">
        <v>987</v>
      </c>
      <c r="AO514" s="398" t="s">
        <v>988</v>
      </c>
      <c r="AP514" s="394">
        <v>53</v>
      </c>
      <c r="AQ514" s="394">
        <v>76</v>
      </c>
      <c r="AR514" s="397"/>
    </row>
    <row r="515" spans="1:44" ht="15.75" customHeight="1" thickBot="1">
      <c r="A515" s="459">
        <v>812</v>
      </c>
      <c r="B515" s="447">
        <v>2390</v>
      </c>
      <c r="C515" s="448">
        <v>3331</v>
      </c>
      <c r="D515" s="447">
        <v>2362</v>
      </c>
      <c r="E515" s="449">
        <v>3300</v>
      </c>
      <c r="F515" s="447">
        <v>2350</v>
      </c>
      <c r="G515" s="449">
        <v>3324</v>
      </c>
      <c r="H515" s="447">
        <v>2482</v>
      </c>
      <c r="I515" s="449">
        <v>3540</v>
      </c>
      <c r="J515" s="447">
        <v>2447</v>
      </c>
      <c r="K515" s="449">
        <v>3589</v>
      </c>
      <c r="L515" s="447">
        <v>2543</v>
      </c>
      <c r="M515" s="449">
        <v>3686</v>
      </c>
      <c r="N515" s="447">
        <v>2614</v>
      </c>
      <c r="O515" s="449">
        <v>3808</v>
      </c>
      <c r="P515" s="447">
        <v>768</v>
      </c>
      <c r="Q515" s="447">
        <v>1040</v>
      </c>
      <c r="R515" s="436">
        <v>804</v>
      </c>
      <c r="S515" s="450">
        <v>1081</v>
      </c>
      <c r="T515" s="439">
        <v>800</v>
      </c>
      <c r="U515" s="436">
        <v>1097</v>
      </c>
      <c r="V515" s="439">
        <v>797</v>
      </c>
      <c r="W515" s="436">
        <v>1101</v>
      </c>
      <c r="X515" s="438">
        <v>901</v>
      </c>
      <c r="Y515" s="438">
        <v>1217</v>
      </c>
      <c r="Z515" s="436">
        <v>1016</v>
      </c>
      <c r="AA515" s="436">
        <v>1352</v>
      </c>
      <c r="AB515" s="439">
        <v>992</v>
      </c>
      <c r="AC515" s="436">
        <v>1380</v>
      </c>
      <c r="AD515" s="440">
        <v>1024</v>
      </c>
      <c r="AE515" s="454">
        <v>1443</v>
      </c>
      <c r="AF515" s="460">
        <v>1044</v>
      </c>
      <c r="AG515" s="461">
        <v>1477</v>
      </c>
      <c r="AH515" s="442">
        <f t="shared" si="30"/>
        <v>20</v>
      </c>
      <c r="AI515" s="443">
        <f t="shared" si="31"/>
        <v>34</v>
      </c>
      <c r="AJ515" s="444">
        <f t="shared" si="32"/>
        <v>1.953125</v>
      </c>
      <c r="AK515" s="445">
        <f t="shared" si="33"/>
        <v>2.3562023562023562</v>
      </c>
      <c r="AL515" s="462" t="s">
        <v>989</v>
      </c>
      <c r="AN515" s="392">
        <v>812</v>
      </c>
      <c r="AO515" s="398" t="s">
        <v>989</v>
      </c>
      <c r="AP515" s="394">
        <v>1024</v>
      </c>
      <c r="AQ515" s="394">
        <v>1443</v>
      </c>
      <c r="AR515" s="397"/>
    </row>
    <row r="516" spans="1:44" ht="15.75" hidden="1" customHeight="1" thickBot="1">
      <c r="A516" s="459" t="s">
        <v>990</v>
      </c>
      <c r="B516" s="447">
        <v>128</v>
      </c>
      <c r="C516" s="448">
        <v>202</v>
      </c>
      <c r="D516" s="447">
        <v>148</v>
      </c>
      <c r="E516" s="449">
        <v>225</v>
      </c>
      <c r="F516" s="447">
        <v>139</v>
      </c>
      <c r="G516" s="449">
        <v>207</v>
      </c>
      <c r="H516" s="447">
        <v>144</v>
      </c>
      <c r="I516" s="449">
        <v>216</v>
      </c>
      <c r="J516" s="447">
        <v>136</v>
      </c>
      <c r="K516" s="449">
        <v>211</v>
      </c>
      <c r="L516" s="447">
        <v>133</v>
      </c>
      <c r="M516" s="449">
        <v>207</v>
      </c>
      <c r="N516" s="447">
        <v>131</v>
      </c>
      <c r="O516" s="449">
        <v>206</v>
      </c>
      <c r="P516" s="447">
        <v>74</v>
      </c>
      <c r="Q516" s="447">
        <v>114</v>
      </c>
      <c r="R516" s="436">
        <v>84</v>
      </c>
      <c r="S516" s="450">
        <v>120</v>
      </c>
      <c r="T516" s="439">
        <v>81</v>
      </c>
      <c r="U516" s="436">
        <v>118</v>
      </c>
      <c r="V516" s="439">
        <v>68</v>
      </c>
      <c r="W516" s="436">
        <v>104</v>
      </c>
      <c r="X516" s="438">
        <v>59</v>
      </c>
      <c r="Y516" s="438">
        <v>91</v>
      </c>
      <c r="Z516" s="436">
        <v>66</v>
      </c>
      <c r="AA516" s="436">
        <v>92</v>
      </c>
      <c r="AB516" s="439">
        <v>53</v>
      </c>
      <c r="AC516" s="436">
        <v>81</v>
      </c>
      <c r="AD516" s="440">
        <v>54</v>
      </c>
      <c r="AE516" s="454">
        <v>83</v>
      </c>
      <c r="AF516" s="460">
        <v>49</v>
      </c>
      <c r="AG516" s="461">
        <v>81</v>
      </c>
      <c r="AH516" s="442">
        <f t="shared" si="30"/>
        <v>-5</v>
      </c>
      <c r="AI516" s="443">
        <f t="shared" si="31"/>
        <v>-2</v>
      </c>
      <c r="AJ516" s="444">
        <f t="shared" si="32"/>
        <v>-9.2592592592592595</v>
      </c>
      <c r="AK516" s="445">
        <f t="shared" si="33"/>
        <v>-2.4096385542168677</v>
      </c>
      <c r="AL516" s="462" t="s">
        <v>991</v>
      </c>
      <c r="AN516" s="392" t="s">
        <v>990</v>
      </c>
      <c r="AO516" s="398" t="s">
        <v>991</v>
      </c>
      <c r="AP516" s="394">
        <v>54</v>
      </c>
      <c r="AQ516" s="394">
        <v>83</v>
      </c>
      <c r="AR516" s="397"/>
    </row>
    <row r="517" spans="1:44" ht="15.75" hidden="1" customHeight="1" thickBot="1">
      <c r="A517" s="459" t="s">
        <v>992</v>
      </c>
      <c r="B517" s="447">
        <v>22</v>
      </c>
      <c r="C517" s="448">
        <v>35</v>
      </c>
      <c r="D517" s="447">
        <v>17</v>
      </c>
      <c r="E517" s="449">
        <v>33</v>
      </c>
      <c r="F517" s="447">
        <v>17</v>
      </c>
      <c r="G517" s="449">
        <v>29</v>
      </c>
      <c r="H517" s="447">
        <v>21</v>
      </c>
      <c r="I517" s="449">
        <v>32</v>
      </c>
      <c r="J517" s="447">
        <v>25</v>
      </c>
      <c r="K517" s="449">
        <v>36</v>
      </c>
      <c r="L517" s="447">
        <v>22</v>
      </c>
      <c r="M517" s="449">
        <v>35</v>
      </c>
      <c r="N517" s="447">
        <v>32</v>
      </c>
      <c r="O517" s="449">
        <v>45</v>
      </c>
      <c r="P517" s="447">
        <v>110</v>
      </c>
      <c r="Q517" s="447">
        <v>146</v>
      </c>
      <c r="R517" s="436">
        <v>111</v>
      </c>
      <c r="S517" s="450">
        <v>148</v>
      </c>
      <c r="T517" s="439">
        <v>114</v>
      </c>
      <c r="U517" s="436">
        <v>158</v>
      </c>
      <c r="V517" s="439">
        <v>112</v>
      </c>
      <c r="W517" s="436">
        <v>160</v>
      </c>
      <c r="X517" s="438">
        <v>103</v>
      </c>
      <c r="Y517" s="438">
        <v>154</v>
      </c>
      <c r="Z517" s="436">
        <v>126</v>
      </c>
      <c r="AA517" s="436">
        <v>182</v>
      </c>
      <c r="AB517" s="439">
        <v>104</v>
      </c>
      <c r="AC517" s="436">
        <v>162</v>
      </c>
      <c r="AD517" s="440">
        <v>110</v>
      </c>
      <c r="AE517" s="454">
        <v>167</v>
      </c>
      <c r="AF517" s="460">
        <v>105</v>
      </c>
      <c r="AG517" s="461">
        <v>165</v>
      </c>
      <c r="AH517" s="442">
        <f t="shared" si="30"/>
        <v>-5</v>
      </c>
      <c r="AI517" s="443">
        <f t="shared" si="31"/>
        <v>-2</v>
      </c>
      <c r="AJ517" s="444">
        <f t="shared" si="32"/>
        <v>-4.5454545454545459</v>
      </c>
      <c r="AK517" s="445">
        <f t="shared" si="33"/>
        <v>-1.1976047904191616</v>
      </c>
      <c r="AL517" s="462" t="s">
        <v>993</v>
      </c>
      <c r="AN517" s="392" t="s">
        <v>992</v>
      </c>
      <c r="AO517" s="398" t="s">
        <v>993</v>
      </c>
      <c r="AP517" s="394">
        <v>110</v>
      </c>
      <c r="AQ517" s="394">
        <v>167</v>
      </c>
      <c r="AR517" s="397"/>
    </row>
    <row r="518" spans="1:44" ht="15.75" hidden="1" customHeight="1" thickBot="1">
      <c r="A518" s="459" t="s">
        <v>994</v>
      </c>
      <c r="B518" s="447">
        <v>32</v>
      </c>
      <c r="C518" s="448">
        <v>45</v>
      </c>
      <c r="D518" s="447">
        <v>28</v>
      </c>
      <c r="E518" s="449">
        <v>46</v>
      </c>
      <c r="F518" s="447">
        <v>29</v>
      </c>
      <c r="G518" s="449">
        <v>45</v>
      </c>
      <c r="H518" s="447">
        <v>27</v>
      </c>
      <c r="I518" s="449">
        <v>45</v>
      </c>
      <c r="J518" s="447">
        <v>27</v>
      </c>
      <c r="K518" s="449">
        <v>47</v>
      </c>
      <c r="L518" s="447">
        <v>27</v>
      </c>
      <c r="M518" s="449">
        <v>43</v>
      </c>
      <c r="N518" s="447">
        <v>19</v>
      </c>
      <c r="O518" s="449">
        <v>35</v>
      </c>
      <c r="P518" s="447">
        <v>54</v>
      </c>
      <c r="Q518" s="447">
        <v>70</v>
      </c>
      <c r="R518" s="436">
        <v>46</v>
      </c>
      <c r="S518" s="450">
        <v>62</v>
      </c>
      <c r="T518" s="439">
        <v>37</v>
      </c>
      <c r="U518" s="436">
        <v>54</v>
      </c>
      <c r="V518" s="439">
        <v>40</v>
      </c>
      <c r="W518" s="436">
        <v>59</v>
      </c>
      <c r="X518" s="438">
        <v>70</v>
      </c>
      <c r="Y518" s="438">
        <v>92</v>
      </c>
      <c r="Z518" s="436">
        <v>92</v>
      </c>
      <c r="AA518" s="436">
        <v>119</v>
      </c>
      <c r="AB518" s="439">
        <v>68</v>
      </c>
      <c r="AC518" s="436">
        <v>96</v>
      </c>
      <c r="AD518" s="440">
        <v>91</v>
      </c>
      <c r="AE518" s="454">
        <v>118</v>
      </c>
      <c r="AF518" s="460">
        <v>100</v>
      </c>
      <c r="AG518" s="461">
        <v>131</v>
      </c>
      <c r="AH518" s="442">
        <f t="shared" si="30"/>
        <v>9</v>
      </c>
      <c r="AI518" s="443">
        <f t="shared" si="31"/>
        <v>13</v>
      </c>
      <c r="AJ518" s="444">
        <f t="shared" si="32"/>
        <v>9.8901098901098905</v>
      </c>
      <c r="AK518" s="445">
        <f t="shared" si="33"/>
        <v>11.016949152542374</v>
      </c>
      <c r="AL518" s="462" t="s">
        <v>995</v>
      </c>
      <c r="AN518" s="392" t="s">
        <v>994</v>
      </c>
      <c r="AO518" s="398" t="s">
        <v>995</v>
      </c>
      <c r="AP518" s="394">
        <v>91</v>
      </c>
      <c r="AQ518" s="394">
        <v>118</v>
      </c>
      <c r="AR518" s="397"/>
    </row>
    <row r="519" spans="1:44" ht="15.75" hidden="1" customHeight="1" thickBot="1">
      <c r="A519" s="459" t="s">
        <v>996</v>
      </c>
      <c r="B519" s="447">
        <v>49</v>
      </c>
      <c r="C519" s="448">
        <v>87</v>
      </c>
      <c r="D519" s="447">
        <v>53</v>
      </c>
      <c r="E519" s="449">
        <v>86</v>
      </c>
      <c r="F519" s="447">
        <v>54</v>
      </c>
      <c r="G519" s="449">
        <v>86</v>
      </c>
      <c r="H519" s="447">
        <v>53</v>
      </c>
      <c r="I519" s="449">
        <v>88</v>
      </c>
      <c r="J519" s="447">
        <v>38</v>
      </c>
      <c r="K519" s="449">
        <v>71</v>
      </c>
      <c r="L519" s="447">
        <v>32</v>
      </c>
      <c r="M519" s="449">
        <v>67</v>
      </c>
      <c r="N519" s="447">
        <v>33</v>
      </c>
      <c r="O519" s="449">
        <v>68</v>
      </c>
      <c r="P519" s="447">
        <v>141</v>
      </c>
      <c r="Q519" s="447">
        <v>186</v>
      </c>
      <c r="R519" s="436">
        <v>173</v>
      </c>
      <c r="S519" s="450">
        <v>220</v>
      </c>
      <c r="T519" s="439">
        <v>172</v>
      </c>
      <c r="U519" s="436">
        <v>226</v>
      </c>
      <c r="V519" s="439">
        <v>163</v>
      </c>
      <c r="W519" s="436">
        <v>220</v>
      </c>
      <c r="X519" s="438">
        <v>173</v>
      </c>
      <c r="Y519" s="438">
        <v>228</v>
      </c>
      <c r="Z519" s="436">
        <v>182</v>
      </c>
      <c r="AA519" s="436">
        <v>239</v>
      </c>
      <c r="AB519" s="439">
        <v>190</v>
      </c>
      <c r="AC519" s="436">
        <v>263</v>
      </c>
      <c r="AD519" s="440">
        <v>173</v>
      </c>
      <c r="AE519" s="454">
        <v>250</v>
      </c>
      <c r="AF519" s="460">
        <v>157</v>
      </c>
      <c r="AG519" s="461">
        <v>235</v>
      </c>
      <c r="AH519" s="442">
        <f t="shared" ref="AH519:AH559" si="34">AF519-AD519</f>
        <v>-16</v>
      </c>
      <c r="AI519" s="443">
        <f t="shared" ref="AI519:AI559" si="35">AG519-AE519</f>
        <v>-15</v>
      </c>
      <c r="AJ519" s="444">
        <f t="shared" ref="AJ519:AJ559" si="36">IF(AD519=0,100,100*AH519/AD519)</f>
        <v>-9.2485549132947984</v>
      </c>
      <c r="AK519" s="445">
        <f t="shared" si="33"/>
        <v>-6</v>
      </c>
      <c r="AL519" s="462" t="s">
        <v>997</v>
      </c>
      <c r="AN519" s="392" t="s">
        <v>996</v>
      </c>
      <c r="AO519" s="398" t="s">
        <v>997</v>
      </c>
      <c r="AP519" s="394">
        <v>173</v>
      </c>
      <c r="AQ519" s="394">
        <v>250</v>
      </c>
      <c r="AR519" s="397"/>
    </row>
    <row r="520" spans="1:44" ht="15.75" hidden="1" customHeight="1" thickBot="1">
      <c r="A520" s="459" t="s">
        <v>998</v>
      </c>
      <c r="B520" s="447">
        <v>25</v>
      </c>
      <c r="C520" s="448">
        <v>35</v>
      </c>
      <c r="D520" s="447">
        <v>50</v>
      </c>
      <c r="E520" s="449">
        <v>60</v>
      </c>
      <c r="F520" s="447">
        <v>39</v>
      </c>
      <c r="G520" s="449">
        <v>47</v>
      </c>
      <c r="H520" s="447">
        <v>43</v>
      </c>
      <c r="I520" s="449">
        <v>51</v>
      </c>
      <c r="J520" s="447">
        <v>46</v>
      </c>
      <c r="K520" s="449">
        <v>57</v>
      </c>
      <c r="L520" s="447">
        <v>52</v>
      </c>
      <c r="M520" s="449">
        <v>62</v>
      </c>
      <c r="N520" s="447">
        <v>47</v>
      </c>
      <c r="O520" s="449">
        <v>58</v>
      </c>
      <c r="P520" s="447">
        <v>61</v>
      </c>
      <c r="Q520" s="447">
        <v>86</v>
      </c>
      <c r="R520" s="436">
        <v>72</v>
      </c>
      <c r="S520" s="450">
        <v>99</v>
      </c>
      <c r="T520" s="439">
        <v>82</v>
      </c>
      <c r="U520" s="436">
        <v>116</v>
      </c>
      <c r="V520" s="439">
        <v>87</v>
      </c>
      <c r="W520" s="436">
        <v>112</v>
      </c>
      <c r="X520" s="438">
        <v>89</v>
      </c>
      <c r="Y520" s="438">
        <v>117</v>
      </c>
      <c r="Z520" s="436">
        <v>107</v>
      </c>
      <c r="AA520" s="436">
        <v>141</v>
      </c>
      <c r="AB520" s="439">
        <v>113</v>
      </c>
      <c r="AC520" s="436">
        <v>155</v>
      </c>
      <c r="AD520" s="440">
        <v>114</v>
      </c>
      <c r="AE520" s="454">
        <v>157</v>
      </c>
      <c r="AF520" s="460">
        <v>122</v>
      </c>
      <c r="AG520" s="461">
        <v>173</v>
      </c>
      <c r="AH520" s="442">
        <f t="shared" si="34"/>
        <v>8</v>
      </c>
      <c r="AI520" s="443">
        <f t="shared" si="35"/>
        <v>16</v>
      </c>
      <c r="AJ520" s="444">
        <f t="shared" si="36"/>
        <v>7.0175438596491224</v>
      </c>
      <c r="AK520" s="445">
        <f t="shared" ref="AK520:AK559" si="37">IF(AE520=0,100,100*AI520/AE520)</f>
        <v>10.19108280254777</v>
      </c>
      <c r="AL520" s="462" t="s">
        <v>999</v>
      </c>
      <c r="AN520" s="392" t="s">
        <v>998</v>
      </c>
      <c r="AO520" s="398" t="s">
        <v>999</v>
      </c>
      <c r="AP520" s="394">
        <v>114</v>
      </c>
      <c r="AQ520" s="394">
        <v>157</v>
      </c>
      <c r="AR520" s="397"/>
    </row>
    <row r="521" spans="1:44" ht="15.75" hidden="1" customHeight="1" thickBot="1">
      <c r="A521" s="459" t="s">
        <v>1000</v>
      </c>
      <c r="B521" s="447">
        <v>463</v>
      </c>
      <c r="C521" s="448">
        <v>650</v>
      </c>
      <c r="D521" s="447">
        <v>461</v>
      </c>
      <c r="E521" s="449">
        <v>643</v>
      </c>
      <c r="F521" s="447">
        <v>463</v>
      </c>
      <c r="G521" s="449">
        <v>655</v>
      </c>
      <c r="H521" s="447">
        <v>464</v>
      </c>
      <c r="I521" s="449">
        <v>662</v>
      </c>
      <c r="J521" s="447">
        <v>516</v>
      </c>
      <c r="K521" s="449">
        <v>726</v>
      </c>
      <c r="L521" s="447">
        <v>545</v>
      </c>
      <c r="M521" s="449">
        <v>772</v>
      </c>
      <c r="N521" s="447">
        <v>632</v>
      </c>
      <c r="O521" s="449">
        <v>883</v>
      </c>
      <c r="P521" s="447">
        <v>172</v>
      </c>
      <c r="Q521" s="447">
        <v>241</v>
      </c>
      <c r="R521" s="436">
        <v>148</v>
      </c>
      <c r="S521" s="450">
        <v>219</v>
      </c>
      <c r="T521" s="439">
        <v>140</v>
      </c>
      <c r="U521" s="436">
        <v>207</v>
      </c>
      <c r="V521" s="439">
        <v>140</v>
      </c>
      <c r="W521" s="436">
        <v>210</v>
      </c>
      <c r="X521" s="438">
        <v>167</v>
      </c>
      <c r="Y521" s="438">
        <v>246</v>
      </c>
      <c r="Z521" s="436">
        <v>191</v>
      </c>
      <c r="AA521" s="436">
        <v>270</v>
      </c>
      <c r="AB521" s="439">
        <v>234</v>
      </c>
      <c r="AC521" s="436">
        <v>326</v>
      </c>
      <c r="AD521" s="440">
        <v>211</v>
      </c>
      <c r="AE521" s="454">
        <v>314</v>
      </c>
      <c r="AF521" s="460">
        <v>142</v>
      </c>
      <c r="AG521" s="461">
        <v>210</v>
      </c>
      <c r="AH521" s="442">
        <f t="shared" si="34"/>
        <v>-69</v>
      </c>
      <c r="AI521" s="443">
        <f t="shared" si="35"/>
        <v>-104</v>
      </c>
      <c r="AJ521" s="444">
        <f t="shared" si="36"/>
        <v>-32.70142180094787</v>
      </c>
      <c r="AK521" s="445">
        <f t="shared" si="37"/>
        <v>-33.121019108280258</v>
      </c>
      <c r="AL521" s="462" t="s">
        <v>1001</v>
      </c>
      <c r="AN521" s="392" t="s">
        <v>1000</v>
      </c>
      <c r="AO521" s="398" t="s">
        <v>1001</v>
      </c>
      <c r="AP521" s="394">
        <v>211</v>
      </c>
      <c r="AQ521" s="394">
        <v>314</v>
      </c>
      <c r="AR521" s="397"/>
    </row>
    <row r="522" spans="1:44" ht="15.75" hidden="1" customHeight="1" thickBot="1">
      <c r="A522" s="459" t="s">
        <v>1002</v>
      </c>
      <c r="B522" s="447">
        <v>64</v>
      </c>
      <c r="C522" s="448">
        <v>89</v>
      </c>
      <c r="D522" s="447">
        <v>56</v>
      </c>
      <c r="E522" s="449">
        <v>88</v>
      </c>
      <c r="F522" s="447">
        <v>60</v>
      </c>
      <c r="G522" s="449">
        <v>89</v>
      </c>
      <c r="H522" s="447">
        <v>44</v>
      </c>
      <c r="I522" s="449">
        <v>73</v>
      </c>
      <c r="J522" s="447">
        <v>43</v>
      </c>
      <c r="K522" s="449">
        <v>75</v>
      </c>
      <c r="L522" s="447">
        <v>54</v>
      </c>
      <c r="M522" s="449">
        <v>91</v>
      </c>
      <c r="N522" s="447">
        <v>75</v>
      </c>
      <c r="O522" s="449">
        <v>116</v>
      </c>
      <c r="P522" s="447">
        <v>71</v>
      </c>
      <c r="Q522" s="447">
        <v>90</v>
      </c>
      <c r="R522" s="436">
        <v>78</v>
      </c>
      <c r="S522" s="450">
        <v>98</v>
      </c>
      <c r="T522" s="439">
        <v>76</v>
      </c>
      <c r="U522" s="436">
        <v>99</v>
      </c>
      <c r="V522" s="439">
        <v>74</v>
      </c>
      <c r="W522" s="436">
        <v>98</v>
      </c>
      <c r="X522" s="438">
        <v>86</v>
      </c>
      <c r="Y522" s="438">
        <v>115</v>
      </c>
      <c r="Z522" s="436">
        <v>97</v>
      </c>
      <c r="AA522" s="436">
        <v>130</v>
      </c>
      <c r="AB522" s="439">
        <v>105</v>
      </c>
      <c r="AC522" s="436">
        <v>143</v>
      </c>
      <c r="AD522" s="440">
        <v>133</v>
      </c>
      <c r="AE522" s="454">
        <v>175</v>
      </c>
      <c r="AF522" s="460">
        <v>121</v>
      </c>
      <c r="AG522" s="461">
        <v>162</v>
      </c>
      <c r="AH522" s="442">
        <f t="shared" si="34"/>
        <v>-12</v>
      </c>
      <c r="AI522" s="443">
        <f t="shared" si="35"/>
        <v>-13</v>
      </c>
      <c r="AJ522" s="444">
        <f t="shared" si="36"/>
        <v>-9.022556390977444</v>
      </c>
      <c r="AK522" s="445">
        <f t="shared" si="37"/>
        <v>-7.4285714285714288</v>
      </c>
      <c r="AL522" s="462" t="s">
        <v>1003</v>
      </c>
      <c r="AN522" s="392" t="s">
        <v>1002</v>
      </c>
      <c r="AO522" s="398" t="s">
        <v>1003</v>
      </c>
      <c r="AP522" s="394">
        <v>133</v>
      </c>
      <c r="AQ522" s="394">
        <v>175</v>
      </c>
      <c r="AR522" s="397"/>
    </row>
    <row r="523" spans="1:44" ht="15.75" hidden="1" customHeight="1" thickBot="1">
      <c r="A523" s="459" t="s">
        <v>1004</v>
      </c>
      <c r="B523" s="447">
        <v>153</v>
      </c>
      <c r="C523" s="448">
        <v>195</v>
      </c>
      <c r="D523" s="447">
        <v>158</v>
      </c>
      <c r="E523" s="449">
        <v>189</v>
      </c>
      <c r="F523" s="447">
        <v>159</v>
      </c>
      <c r="G523" s="449">
        <v>202</v>
      </c>
      <c r="H523" s="447">
        <v>133</v>
      </c>
      <c r="I523" s="449">
        <v>172</v>
      </c>
      <c r="J523" s="447">
        <v>150</v>
      </c>
      <c r="K523" s="449">
        <v>197</v>
      </c>
      <c r="L523" s="447">
        <v>142</v>
      </c>
      <c r="M523" s="449">
        <v>196</v>
      </c>
      <c r="N523" s="447">
        <v>97</v>
      </c>
      <c r="O523" s="449">
        <v>139</v>
      </c>
      <c r="P523" s="447">
        <v>85</v>
      </c>
      <c r="Q523" s="447">
        <v>107</v>
      </c>
      <c r="R523" s="436">
        <v>92</v>
      </c>
      <c r="S523" s="450">
        <v>115</v>
      </c>
      <c r="T523" s="439">
        <v>98</v>
      </c>
      <c r="U523" s="436">
        <v>119</v>
      </c>
      <c r="V523" s="439">
        <v>113</v>
      </c>
      <c r="W523" s="436">
        <v>138</v>
      </c>
      <c r="X523" s="438">
        <v>154</v>
      </c>
      <c r="Y523" s="438">
        <v>174</v>
      </c>
      <c r="Z523" s="436">
        <v>155</v>
      </c>
      <c r="AA523" s="436">
        <v>179</v>
      </c>
      <c r="AB523" s="439">
        <v>125</v>
      </c>
      <c r="AC523" s="436">
        <v>154</v>
      </c>
      <c r="AD523" s="440">
        <v>138</v>
      </c>
      <c r="AE523" s="454">
        <v>179</v>
      </c>
      <c r="AF523" s="460">
        <v>148</v>
      </c>
      <c r="AG523" s="461">
        <v>186</v>
      </c>
      <c r="AH523" s="442">
        <f t="shared" si="34"/>
        <v>10</v>
      </c>
      <c r="AI523" s="443">
        <f t="shared" si="35"/>
        <v>7</v>
      </c>
      <c r="AJ523" s="444">
        <f t="shared" si="36"/>
        <v>7.2463768115942031</v>
      </c>
      <c r="AK523" s="445">
        <f t="shared" si="37"/>
        <v>3.9106145251396649</v>
      </c>
      <c r="AL523" s="462" t="s">
        <v>1005</v>
      </c>
      <c r="AN523" s="392" t="s">
        <v>1004</v>
      </c>
      <c r="AO523" s="398" t="s">
        <v>1005</v>
      </c>
      <c r="AP523" s="394">
        <v>138</v>
      </c>
      <c r="AQ523" s="394">
        <v>179</v>
      </c>
      <c r="AR523" s="397"/>
    </row>
    <row r="524" spans="1:44" ht="15.75" hidden="1" customHeight="1" thickBot="1">
      <c r="A524" s="459" t="s">
        <v>1119</v>
      </c>
      <c r="B524" s="447"/>
      <c r="C524" s="448"/>
      <c r="D524" s="447"/>
      <c r="E524" s="449"/>
      <c r="F524" s="447"/>
      <c r="G524" s="449"/>
      <c r="H524" s="447"/>
      <c r="I524" s="449"/>
      <c r="J524" s="447"/>
      <c r="K524" s="449"/>
      <c r="L524" s="447"/>
      <c r="M524" s="449"/>
      <c r="N524" s="447"/>
      <c r="O524" s="449"/>
      <c r="P524" s="447"/>
      <c r="Q524" s="447"/>
      <c r="R524" s="436"/>
      <c r="S524" s="450"/>
      <c r="T524" s="439"/>
      <c r="U524" s="436"/>
      <c r="V524" s="439"/>
      <c r="W524" s="436"/>
      <c r="X524" s="438"/>
      <c r="Y524" s="438"/>
      <c r="Z524" s="436"/>
      <c r="AA524" s="436"/>
      <c r="AB524" s="439"/>
      <c r="AC524" s="436"/>
      <c r="AD524" s="440"/>
      <c r="AE524" s="454"/>
      <c r="AF524" s="460">
        <v>100</v>
      </c>
      <c r="AG524" s="461">
        <v>134</v>
      </c>
      <c r="AH524" s="442">
        <f t="shared" si="34"/>
        <v>100</v>
      </c>
      <c r="AI524" s="443">
        <f t="shared" si="35"/>
        <v>134</v>
      </c>
      <c r="AJ524" s="444">
        <f t="shared" si="36"/>
        <v>100</v>
      </c>
      <c r="AK524" s="445">
        <f t="shared" si="37"/>
        <v>100</v>
      </c>
      <c r="AL524" s="462" t="s">
        <v>1120</v>
      </c>
      <c r="AN524" s="392"/>
      <c r="AO524" s="398"/>
      <c r="AP524" s="394"/>
      <c r="AQ524" s="394"/>
      <c r="AR524" s="397"/>
    </row>
    <row r="525" spans="1:44" ht="15.75" customHeight="1" thickBot="1">
      <c r="A525" s="459">
        <v>813</v>
      </c>
      <c r="B525" s="447">
        <v>37</v>
      </c>
      <c r="C525" s="448">
        <v>61</v>
      </c>
      <c r="D525" s="447">
        <v>36</v>
      </c>
      <c r="E525" s="449">
        <v>56</v>
      </c>
      <c r="F525" s="447">
        <v>45</v>
      </c>
      <c r="G525" s="449">
        <v>62</v>
      </c>
      <c r="H525" s="447">
        <v>39</v>
      </c>
      <c r="I525" s="449">
        <v>57</v>
      </c>
      <c r="J525" s="447">
        <v>36</v>
      </c>
      <c r="K525" s="449">
        <v>52</v>
      </c>
      <c r="L525" s="447">
        <v>40</v>
      </c>
      <c r="M525" s="449">
        <v>47</v>
      </c>
      <c r="N525" s="447">
        <v>42</v>
      </c>
      <c r="O525" s="449">
        <v>53</v>
      </c>
      <c r="P525" s="447">
        <v>330</v>
      </c>
      <c r="Q525" s="447">
        <v>484</v>
      </c>
      <c r="R525" s="436">
        <v>266</v>
      </c>
      <c r="S525" s="450">
        <v>430</v>
      </c>
      <c r="T525" s="439">
        <v>254</v>
      </c>
      <c r="U525" s="436">
        <v>432</v>
      </c>
      <c r="V525" s="439">
        <v>266</v>
      </c>
      <c r="W525" s="436">
        <v>443</v>
      </c>
      <c r="X525" s="438">
        <v>283</v>
      </c>
      <c r="Y525" s="438">
        <v>446</v>
      </c>
      <c r="Z525" s="436">
        <v>273</v>
      </c>
      <c r="AA525" s="436">
        <v>428</v>
      </c>
      <c r="AB525" s="439">
        <v>229</v>
      </c>
      <c r="AC525" s="436">
        <v>376</v>
      </c>
      <c r="AD525" s="440">
        <v>264</v>
      </c>
      <c r="AE525" s="454">
        <v>408</v>
      </c>
      <c r="AF525" s="460">
        <v>289</v>
      </c>
      <c r="AG525" s="461">
        <v>442</v>
      </c>
      <c r="AH525" s="442">
        <f t="shared" si="34"/>
        <v>25</v>
      </c>
      <c r="AI525" s="443">
        <f t="shared" si="35"/>
        <v>34</v>
      </c>
      <c r="AJ525" s="444">
        <f t="shared" si="36"/>
        <v>9.4696969696969688</v>
      </c>
      <c r="AK525" s="445">
        <f t="shared" si="37"/>
        <v>8.3333333333333339</v>
      </c>
      <c r="AL525" s="462" t="s">
        <v>1006</v>
      </c>
      <c r="AN525" s="392">
        <v>813</v>
      </c>
      <c r="AO525" s="398" t="s">
        <v>1006</v>
      </c>
      <c r="AP525" s="394">
        <v>264</v>
      </c>
      <c r="AQ525" s="394">
        <v>408</v>
      </c>
      <c r="AR525" s="397"/>
    </row>
    <row r="526" spans="1:44" ht="15.75" hidden="1" customHeight="1" thickBot="1">
      <c r="A526" s="459" t="s">
        <v>1007</v>
      </c>
      <c r="B526" s="447">
        <v>61</v>
      </c>
      <c r="C526" s="448">
        <v>75</v>
      </c>
      <c r="D526" s="447">
        <v>72</v>
      </c>
      <c r="E526" s="449">
        <v>87</v>
      </c>
      <c r="F526" s="447">
        <v>73</v>
      </c>
      <c r="G526" s="449">
        <v>90</v>
      </c>
      <c r="H526" s="447">
        <v>103</v>
      </c>
      <c r="I526" s="449">
        <v>123</v>
      </c>
      <c r="J526" s="447">
        <v>127</v>
      </c>
      <c r="K526" s="449">
        <v>150</v>
      </c>
      <c r="L526" s="447">
        <v>133</v>
      </c>
      <c r="M526" s="449">
        <v>161</v>
      </c>
      <c r="N526" s="447">
        <v>126</v>
      </c>
      <c r="O526" s="449">
        <v>162</v>
      </c>
      <c r="P526" s="447">
        <v>134</v>
      </c>
      <c r="Q526" s="447">
        <v>173</v>
      </c>
      <c r="R526" s="436">
        <v>120</v>
      </c>
      <c r="S526" s="450">
        <v>155</v>
      </c>
      <c r="T526" s="439">
        <v>130</v>
      </c>
      <c r="U526" s="436">
        <v>181</v>
      </c>
      <c r="V526" s="439">
        <v>108</v>
      </c>
      <c r="W526" s="436">
        <v>152</v>
      </c>
      <c r="X526" s="438">
        <v>113</v>
      </c>
      <c r="Y526" s="438">
        <v>158</v>
      </c>
      <c r="Z526" s="436">
        <v>131</v>
      </c>
      <c r="AA526" s="436">
        <v>180</v>
      </c>
      <c r="AB526" s="439">
        <v>119</v>
      </c>
      <c r="AC526" s="436">
        <v>173</v>
      </c>
      <c r="AD526" s="440">
        <v>126</v>
      </c>
      <c r="AE526" s="454">
        <v>180</v>
      </c>
      <c r="AF526" s="460">
        <v>151</v>
      </c>
      <c r="AG526" s="461">
        <v>214</v>
      </c>
      <c r="AH526" s="442">
        <f t="shared" si="34"/>
        <v>25</v>
      </c>
      <c r="AI526" s="443">
        <f t="shared" si="35"/>
        <v>34</v>
      </c>
      <c r="AJ526" s="444">
        <f t="shared" si="36"/>
        <v>19.841269841269842</v>
      </c>
      <c r="AK526" s="445">
        <f t="shared" si="37"/>
        <v>18.888888888888889</v>
      </c>
      <c r="AL526" s="462" t="s">
        <v>1008</v>
      </c>
      <c r="AN526" s="392" t="s">
        <v>1007</v>
      </c>
      <c r="AO526" s="398" t="s">
        <v>1008</v>
      </c>
      <c r="AP526" s="394">
        <v>126</v>
      </c>
      <c r="AQ526" s="394">
        <v>180</v>
      </c>
      <c r="AR526" s="397"/>
    </row>
    <row r="527" spans="1:44" ht="15.75" hidden="1" customHeight="1" thickBot="1">
      <c r="A527" s="459" t="s">
        <v>1009</v>
      </c>
      <c r="B527" s="447">
        <v>28</v>
      </c>
      <c r="C527" s="448">
        <v>51</v>
      </c>
      <c r="D527" s="447">
        <v>18</v>
      </c>
      <c r="E527" s="449">
        <v>40</v>
      </c>
      <c r="F527" s="447">
        <v>27</v>
      </c>
      <c r="G527" s="449">
        <v>49</v>
      </c>
      <c r="H527" s="447">
        <v>28</v>
      </c>
      <c r="I527" s="449">
        <v>49</v>
      </c>
      <c r="J527" s="447">
        <v>25</v>
      </c>
      <c r="K527" s="449">
        <v>42</v>
      </c>
      <c r="L527" s="447">
        <v>39</v>
      </c>
      <c r="M527" s="449">
        <v>56</v>
      </c>
      <c r="N527" s="447">
        <v>45</v>
      </c>
      <c r="O527" s="449">
        <v>67</v>
      </c>
      <c r="P527" s="447">
        <v>71</v>
      </c>
      <c r="Q527" s="447">
        <v>103</v>
      </c>
      <c r="R527" s="436">
        <v>49</v>
      </c>
      <c r="S527" s="450">
        <v>87</v>
      </c>
      <c r="T527" s="439">
        <v>35</v>
      </c>
      <c r="U527" s="436">
        <v>71</v>
      </c>
      <c r="V527" s="439">
        <v>60</v>
      </c>
      <c r="W527" s="436">
        <v>100</v>
      </c>
      <c r="X527" s="438">
        <v>78</v>
      </c>
      <c r="Y527" s="438">
        <v>120</v>
      </c>
      <c r="Z527" s="436">
        <v>48</v>
      </c>
      <c r="AA527" s="436">
        <v>93</v>
      </c>
      <c r="AB527" s="439">
        <v>13</v>
      </c>
      <c r="AC527" s="436">
        <v>46</v>
      </c>
      <c r="AD527" s="440">
        <v>35</v>
      </c>
      <c r="AE527" s="454">
        <v>65</v>
      </c>
      <c r="AF527" s="460">
        <v>40</v>
      </c>
      <c r="AG527" s="461">
        <v>69</v>
      </c>
      <c r="AH527" s="442">
        <f t="shared" si="34"/>
        <v>5</v>
      </c>
      <c r="AI527" s="443">
        <f t="shared" si="35"/>
        <v>4</v>
      </c>
      <c r="AJ527" s="444">
        <f t="shared" si="36"/>
        <v>14.285714285714286</v>
      </c>
      <c r="AK527" s="445">
        <f t="shared" si="37"/>
        <v>6.1538461538461542</v>
      </c>
      <c r="AL527" s="462" t="s">
        <v>1010</v>
      </c>
      <c r="AN527" s="392" t="s">
        <v>1009</v>
      </c>
      <c r="AO527" s="398" t="s">
        <v>1010</v>
      </c>
      <c r="AP527" s="394">
        <v>35</v>
      </c>
      <c r="AQ527" s="394">
        <v>65</v>
      </c>
      <c r="AR527" s="397"/>
    </row>
    <row r="528" spans="1:44" ht="15.75" hidden="1" customHeight="1" thickBot="1">
      <c r="A528" s="459" t="s">
        <v>1011</v>
      </c>
      <c r="B528" s="447">
        <v>83</v>
      </c>
      <c r="C528" s="448">
        <v>125</v>
      </c>
      <c r="D528" s="447">
        <v>85</v>
      </c>
      <c r="E528" s="449">
        <v>127</v>
      </c>
      <c r="F528" s="447">
        <v>66</v>
      </c>
      <c r="G528" s="449">
        <v>108</v>
      </c>
      <c r="H528" s="447">
        <v>86</v>
      </c>
      <c r="I528" s="449">
        <v>135</v>
      </c>
      <c r="J528" s="447">
        <v>107</v>
      </c>
      <c r="K528" s="449">
        <v>165</v>
      </c>
      <c r="L528" s="447">
        <v>111</v>
      </c>
      <c r="M528" s="449">
        <v>178</v>
      </c>
      <c r="N528" s="447">
        <v>143</v>
      </c>
      <c r="O528" s="449">
        <v>207</v>
      </c>
      <c r="P528" s="447">
        <v>31</v>
      </c>
      <c r="Q528" s="447">
        <v>46</v>
      </c>
      <c r="R528" s="436">
        <v>27</v>
      </c>
      <c r="S528" s="450">
        <v>46</v>
      </c>
      <c r="T528" s="439">
        <v>27</v>
      </c>
      <c r="U528" s="436">
        <v>49</v>
      </c>
      <c r="V528" s="439">
        <v>29</v>
      </c>
      <c r="W528" s="436">
        <v>49</v>
      </c>
      <c r="X528" s="438">
        <v>24</v>
      </c>
      <c r="Y528" s="438">
        <v>36</v>
      </c>
      <c r="Z528" s="436">
        <v>28</v>
      </c>
      <c r="AA528" s="436">
        <v>41</v>
      </c>
      <c r="AB528" s="439">
        <v>37</v>
      </c>
      <c r="AC528" s="436">
        <v>50</v>
      </c>
      <c r="AD528" s="440">
        <v>34</v>
      </c>
      <c r="AE528" s="454">
        <v>49</v>
      </c>
      <c r="AF528" s="460">
        <v>34</v>
      </c>
      <c r="AG528" s="461">
        <v>51</v>
      </c>
      <c r="AH528" s="442">
        <f t="shared" si="34"/>
        <v>0</v>
      </c>
      <c r="AI528" s="443">
        <f t="shared" si="35"/>
        <v>2</v>
      </c>
      <c r="AJ528" s="444">
        <f t="shared" si="36"/>
        <v>0</v>
      </c>
      <c r="AK528" s="445">
        <f t="shared" si="37"/>
        <v>4.0816326530612246</v>
      </c>
      <c r="AL528" s="462" t="s">
        <v>1012</v>
      </c>
      <c r="AN528" s="392" t="s">
        <v>1011</v>
      </c>
      <c r="AO528" s="398" t="s">
        <v>1012</v>
      </c>
      <c r="AP528" s="394">
        <v>34</v>
      </c>
      <c r="AQ528" s="394">
        <v>49</v>
      </c>
      <c r="AR528" s="397"/>
    </row>
    <row r="529" spans="1:44" ht="15.75" hidden="1" customHeight="1" thickBot="1">
      <c r="A529" s="459" t="s">
        <v>1013</v>
      </c>
      <c r="B529" s="447">
        <v>37</v>
      </c>
      <c r="C529" s="448">
        <v>54</v>
      </c>
      <c r="D529" s="447">
        <v>36</v>
      </c>
      <c r="E529" s="449">
        <v>56</v>
      </c>
      <c r="F529" s="447">
        <v>33</v>
      </c>
      <c r="G529" s="449">
        <v>55</v>
      </c>
      <c r="H529" s="447">
        <v>31</v>
      </c>
      <c r="I529" s="449">
        <v>53</v>
      </c>
      <c r="J529" s="447">
        <v>28</v>
      </c>
      <c r="K529" s="449">
        <v>45</v>
      </c>
      <c r="L529" s="447">
        <v>26</v>
      </c>
      <c r="M529" s="449">
        <v>43</v>
      </c>
      <c r="N529" s="447">
        <v>47</v>
      </c>
      <c r="O529" s="449">
        <v>65</v>
      </c>
      <c r="P529" s="447">
        <v>94</v>
      </c>
      <c r="Q529" s="447">
        <v>162</v>
      </c>
      <c r="R529" s="436">
        <v>70</v>
      </c>
      <c r="S529" s="450">
        <v>142</v>
      </c>
      <c r="T529" s="439">
        <v>62</v>
      </c>
      <c r="U529" s="436">
        <v>131</v>
      </c>
      <c r="V529" s="439">
        <v>69</v>
      </c>
      <c r="W529" s="436">
        <v>142</v>
      </c>
      <c r="X529" s="438">
        <v>68</v>
      </c>
      <c r="Y529" s="438">
        <v>132</v>
      </c>
      <c r="Z529" s="436">
        <v>66</v>
      </c>
      <c r="AA529" s="436">
        <v>114</v>
      </c>
      <c r="AB529" s="439">
        <v>60</v>
      </c>
      <c r="AC529" s="436">
        <v>107</v>
      </c>
      <c r="AD529" s="440">
        <v>69</v>
      </c>
      <c r="AE529" s="454">
        <v>114</v>
      </c>
      <c r="AF529" s="460">
        <v>64</v>
      </c>
      <c r="AG529" s="461">
        <v>108</v>
      </c>
      <c r="AH529" s="442">
        <f t="shared" si="34"/>
        <v>-5</v>
      </c>
      <c r="AI529" s="443">
        <f t="shared" si="35"/>
        <v>-6</v>
      </c>
      <c r="AJ529" s="444">
        <f t="shared" si="36"/>
        <v>-7.2463768115942031</v>
      </c>
      <c r="AK529" s="445">
        <f t="shared" si="37"/>
        <v>-5.2631578947368425</v>
      </c>
      <c r="AL529" s="462" t="s">
        <v>1014</v>
      </c>
      <c r="AN529" s="392" t="s">
        <v>1013</v>
      </c>
      <c r="AO529" s="398" t="s">
        <v>1014</v>
      </c>
      <c r="AP529" s="394">
        <v>69</v>
      </c>
      <c r="AQ529" s="394">
        <v>114</v>
      </c>
      <c r="AR529" s="397"/>
    </row>
    <row r="530" spans="1:44" ht="15.75" customHeight="1" thickBot="1">
      <c r="A530" s="459">
        <v>814</v>
      </c>
      <c r="B530" s="447"/>
      <c r="C530" s="448"/>
      <c r="D530" s="447"/>
      <c r="E530" s="449"/>
      <c r="F530" s="447"/>
      <c r="G530" s="449"/>
      <c r="H530" s="447"/>
      <c r="I530" s="449"/>
      <c r="J530" s="447"/>
      <c r="K530" s="449"/>
      <c r="L530" s="447">
        <v>0</v>
      </c>
      <c r="M530" s="449">
        <v>0</v>
      </c>
      <c r="N530" s="447">
        <v>57</v>
      </c>
      <c r="O530" s="449">
        <v>74</v>
      </c>
      <c r="P530" s="447">
        <v>667</v>
      </c>
      <c r="Q530" s="447">
        <v>946</v>
      </c>
      <c r="R530" s="436">
        <v>702</v>
      </c>
      <c r="S530" s="450">
        <v>984</v>
      </c>
      <c r="T530" s="439">
        <v>755</v>
      </c>
      <c r="U530" s="436">
        <v>1045</v>
      </c>
      <c r="V530" s="439">
        <v>798</v>
      </c>
      <c r="W530" s="436">
        <v>1082</v>
      </c>
      <c r="X530" s="438">
        <v>843</v>
      </c>
      <c r="Y530" s="438">
        <v>1148</v>
      </c>
      <c r="Z530" s="436">
        <v>863</v>
      </c>
      <c r="AA530" s="436">
        <v>1185</v>
      </c>
      <c r="AB530" s="439">
        <v>806</v>
      </c>
      <c r="AC530" s="436">
        <v>1152</v>
      </c>
      <c r="AD530" s="440">
        <v>896</v>
      </c>
      <c r="AE530" s="454">
        <v>1237</v>
      </c>
      <c r="AF530" s="460">
        <v>942</v>
      </c>
      <c r="AG530" s="461">
        <v>1297</v>
      </c>
      <c r="AH530" s="442">
        <f t="shared" si="34"/>
        <v>46</v>
      </c>
      <c r="AI530" s="443">
        <f t="shared" si="35"/>
        <v>60</v>
      </c>
      <c r="AJ530" s="444">
        <f t="shared" si="36"/>
        <v>5.1339285714285712</v>
      </c>
      <c r="AK530" s="445">
        <f t="shared" si="37"/>
        <v>4.8504446240905414</v>
      </c>
      <c r="AL530" s="462" t="s">
        <v>1015</v>
      </c>
      <c r="AN530" s="392">
        <v>814</v>
      </c>
      <c r="AO530" s="398" t="s">
        <v>1015</v>
      </c>
      <c r="AP530" s="394">
        <v>896</v>
      </c>
      <c r="AQ530" s="394">
        <v>1237</v>
      </c>
      <c r="AR530" s="397"/>
    </row>
    <row r="531" spans="1:44" ht="15.75" hidden="1" customHeight="1" thickBot="1">
      <c r="A531" s="459" t="s">
        <v>1016</v>
      </c>
      <c r="B531" s="447">
        <v>311</v>
      </c>
      <c r="C531" s="448">
        <v>411</v>
      </c>
      <c r="D531" s="447">
        <v>335</v>
      </c>
      <c r="E531" s="449">
        <v>443</v>
      </c>
      <c r="F531" s="447">
        <v>366</v>
      </c>
      <c r="G531" s="449">
        <v>484</v>
      </c>
      <c r="H531" s="447">
        <v>439</v>
      </c>
      <c r="I531" s="449">
        <v>587</v>
      </c>
      <c r="J531" s="447">
        <v>434</v>
      </c>
      <c r="K531" s="449">
        <v>602</v>
      </c>
      <c r="L531" s="447">
        <v>438</v>
      </c>
      <c r="M531" s="449">
        <v>582</v>
      </c>
      <c r="N531" s="447">
        <v>409</v>
      </c>
      <c r="O531" s="449">
        <v>597</v>
      </c>
      <c r="P531" s="447">
        <v>134</v>
      </c>
      <c r="Q531" s="447">
        <v>180</v>
      </c>
      <c r="R531" s="436">
        <v>141</v>
      </c>
      <c r="S531" s="450">
        <v>182</v>
      </c>
      <c r="T531" s="439">
        <v>163</v>
      </c>
      <c r="U531" s="436">
        <v>201</v>
      </c>
      <c r="V531" s="439">
        <v>153</v>
      </c>
      <c r="W531" s="436">
        <v>193</v>
      </c>
      <c r="X531" s="438">
        <v>198</v>
      </c>
      <c r="Y531" s="438">
        <v>253</v>
      </c>
      <c r="Z531" s="436">
        <v>202</v>
      </c>
      <c r="AA531" s="436">
        <v>261</v>
      </c>
      <c r="AB531" s="439">
        <v>186</v>
      </c>
      <c r="AC531" s="436">
        <v>250</v>
      </c>
      <c r="AD531" s="440">
        <v>209</v>
      </c>
      <c r="AE531" s="454">
        <v>269</v>
      </c>
      <c r="AF531" s="460">
        <v>200</v>
      </c>
      <c r="AG531" s="461">
        <v>270</v>
      </c>
      <c r="AH531" s="442">
        <f t="shared" si="34"/>
        <v>-9</v>
      </c>
      <c r="AI531" s="443">
        <f t="shared" si="35"/>
        <v>1</v>
      </c>
      <c r="AJ531" s="444">
        <f t="shared" si="36"/>
        <v>-4.3062200956937797</v>
      </c>
      <c r="AK531" s="445">
        <f t="shared" si="37"/>
        <v>0.37174721189591076</v>
      </c>
      <c r="AL531" s="462" t="s">
        <v>1017</v>
      </c>
      <c r="AN531" s="392" t="s">
        <v>1016</v>
      </c>
      <c r="AO531" s="398" t="s">
        <v>1017</v>
      </c>
      <c r="AP531" s="394">
        <v>209</v>
      </c>
      <c r="AQ531" s="394">
        <v>269</v>
      </c>
      <c r="AR531" s="397"/>
    </row>
    <row r="532" spans="1:44" ht="15.75" hidden="1" customHeight="1" thickBot="1">
      <c r="A532" s="459" t="s">
        <v>1018</v>
      </c>
      <c r="B532" s="447">
        <v>113</v>
      </c>
      <c r="C532" s="448">
        <v>140</v>
      </c>
      <c r="D532" s="447">
        <v>121</v>
      </c>
      <c r="E532" s="449">
        <v>150</v>
      </c>
      <c r="F532" s="447">
        <v>110</v>
      </c>
      <c r="G532" s="449">
        <v>137</v>
      </c>
      <c r="H532" s="447">
        <v>101</v>
      </c>
      <c r="I532" s="449">
        <v>132</v>
      </c>
      <c r="J532" s="447">
        <v>109</v>
      </c>
      <c r="K532" s="449">
        <v>140</v>
      </c>
      <c r="L532" s="447">
        <v>97</v>
      </c>
      <c r="M532" s="449">
        <v>128</v>
      </c>
      <c r="N532" s="447">
        <v>79</v>
      </c>
      <c r="O532" s="449">
        <v>110</v>
      </c>
      <c r="P532" s="447">
        <v>102</v>
      </c>
      <c r="Q532" s="447">
        <v>148</v>
      </c>
      <c r="R532" s="436">
        <v>103</v>
      </c>
      <c r="S532" s="450">
        <v>152</v>
      </c>
      <c r="T532" s="439">
        <v>106</v>
      </c>
      <c r="U532" s="436">
        <v>156</v>
      </c>
      <c r="V532" s="439">
        <v>117</v>
      </c>
      <c r="W532" s="436">
        <v>166</v>
      </c>
      <c r="X532" s="438">
        <v>132</v>
      </c>
      <c r="Y532" s="438">
        <v>185</v>
      </c>
      <c r="Z532" s="436">
        <v>117</v>
      </c>
      <c r="AA532" s="436">
        <v>172</v>
      </c>
      <c r="AB532" s="439">
        <v>132</v>
      </c>
      <c r="AC532" s="436">
        <v>189</v>
      </c>
      <c r="AD532" s="440">
        <v>152</v>
      </c>
      <c r="AE532" s="454">
        <v>207</v>
      </c>
      <c r="AF532" s="460">
        <v>194</v>
      </c>
      <c r="AG532" s="461">
        <v>259</v>
      </c>
      <c r="AH532" s="442">
        <f t="shared" si="34"/>
        <v>42</v>
      </c>
      <c r="AI532" s="443">
        <f t="shared" si="35"/>
        <v>52</v>
      </c>
      <c r="AJ532" s="444">
        <f t="shared" si="36"/>
        <v>27.631578947368421</v>
      </c>
      <c r="AK532" s="445">
        <f t="shared" si="37"/>
        <v>25.120772946859905</v>
      </c>
      <c r="AL532" s="462" t="s">
        <v>1019</v>
      </c>
      <c r="AN532" s="392" t="s">
        <v>1018</v>
      </c>
      <c r="AO532" s="398" t="s">
        <v>1019</v>
      </c>
      <c r="AP532" s="394">
        <v>152</v>
      </c>
      <c r="AQ532" s="394">
        <v>207</v>
      </c>
      <c r="AR532" s="397"/>
    </row>
    <row r="533" spans="1:44" ht="15.75" hidden="1" customHeight="1" thickBot="1">
      <c r="A533" s="459" t="s">
        <v>1020</v>
      </c>
      <c r="B533" s="447">
        <v>102</v>
      </c>
      <c r="C533" s="448">
        <v>134</v>
      </c>
      <c r="D533" s="447">
        <v>128</v>
      </c>
      <c r="E533" s="449">
        <v>167</v>
      </c>
      <c r="F533" s="447">
        <v>164</v>
      </c>
      <c r="G533" s="449">
        <v>215</v>
      </c>
      <c r="H533" s="447">
        <v>197</v>
      </c>
      <c r="I533" s="449">
        <v>259</v>
      </c>
      <c r="J533" s="447">
        <v>204</v>
      </c>
      <c r="K533" s="449">
        <v>281</v>
      </c>
      <c r="L533" s="447">
        <v>221</v>
      </c>
      <c r="M533" s="449">
        <v>267</v>
      </c>
      <c r="N533" s="447">
        <v>209</v>
      </c>
      <c r="O533" s="449">
        <v>290</v>
      </c>
      <c r="P533" s="447">
        <v>187</v>
      </c>
      <c r="Q533" s="447">
        <v>264</v>
      </c>
      <c r="R533" s="436">
        <v>176</v>
      </c>
      <c r="S533" s="450">
        <v>259</v>
      </c>
      <c r="T533" s="439">
        <v>188</v>
      </c>
      <c r="U533" s="436">
        <v>273</v>
      </c>
      <c r="V533" s="439">
        <v>208</v>
      </c>
      <c r="W533" s="436">
        <v>291</v>
      </c>
      <c r="X533" s="438">
        <v>205</v>
      </c>
      <c r="Y533" s="438">
        <v>290</v>
      </c>
      <c r="Z533" s="436">
        <v>209</v>
      </c>
      <c r="AA533" s="436">
        <v>302</v>
      </c>
      <c r="AB533" s="439">
        <v>167</v>
      </c>
      <c r="AC533" s="436">
        <v>266</v>
      </c>
      <c r="AD533" s="440">
        <v>180</v>
      </c>
      <c r="AE533" s="454">
        <v>279</v>
      </c>
      <c r="AF533" s="460">
        <v>211</v>
      </c>
      <c r="AG533" s="461">
        <v>306</v>
      </c>
      <c r="AH533" s="442">
        <f t="shared" si="34"/>
        <v>31</v>
      </c>
      <c r="AI533" s="443">
        <f t="shared" si="35"/>
        <v>27</v>
      </c>
      <c r="AJ533" s="444">
        <f t="shared" si="36"/>
        <v>17.222222222222221</v>
      </c>
      <c r="AK533" s="445">
        <f t="shared" si="37"/>
        <v>9.67741935483871</v>
      </c>
      <c r="AL533" s="462" t="s">
        <v>1021</v>
      </c>
      <c r="AN533" s="392" t="s">
        <v>1020</v>
      </c>
      <c r="AO533" s="398" t="s">
        <v>1021</v>
      </c>
      <c r="AP533" s="394">
        <v>180</v>
      </c>
      <c r="AQ533" s="394">
        <v>279</v>
      </c>
      <c r="AR533" s="397"/>
    </row>
    <row r="534" spans="1:44" ht="15.75" hidden="1" customHeight="1" thickBot="1">
      <c r="A534" s="459" t="s">
        <v>1022</v>
      </c>
      <c r="B534" s="447">
        <v>45</v>
      </c>
      <c r="C534" s="448">
        <v>61</v>
      </c>
      <c r="D534" s="447">
        <v>31</v>
      </c>
      <c r="E534" s="449">
        <v>45</v>
      </c>
      <c r="F534" s="447">
        <v>33</v>
      </c>
      <c r="G534" s="449">
        <v>47</v>
      </c>
      <c r="H534" s="447">
        <v>40</v>
      </c>
      <c r="I534" s="449">
        <v>53</v>
      </c>
      <c r="J534" s="447">
        <v>40</v>
      </c>
      <c r="K534" s="449">
        <v>55</v>
      </c>
      <c r="L534" s="447">
        <v>39</v>
      </c>
      <c r="M534" s="449">
        <v>55</v>
      </c>
      <c r="N534" s="447">
        <v>42</v>
      </c>
      <c r="O534" s="449">
        <v>58</v>
      </c>
      <c r="P534" s="447">
        <v>50</v>
      </c>
      <c r="Q534" s="447">
        <v>85</v>
      </c>
      <c r="R534" s="436">
        <v>41</v>
      </c>
      <c r="S534" s="450">
        <v>70</v>
      </c>
      <c r="T534" s="439">
        <v>39</v>
      </c>
      <c r="U534" s="436">
        <v>68</v>
      </c>
      <c r="V534" s="439">
        <v>50</v>
      </c>
      <c r="W534" s="436">
        <v>74</v>
      </c>
      <c r="X534" s="438">
        <v>52</v>
      </c>
      <c r="Y534" s="438">
        <v>76</v>
      </c>
      <c r="Z534" s="436">
        <v>56</v>
      </c>
      <c r="AA534" s="436">
        <v>80</v>
      </c>
      <c r="AB534" s="439">
        <v>47</v>
      </c>
      <c r="AC534" s="436">
        <v>76</v>
      </c>
      <c r="AD534" s="440">
        <v>53</v>
      </c>
      <c r="AE534" s="454">
        <v>83</v>
      </c>
      <c r="AF534" s="460">
        <v>48</v>
      </c>
      <c r="AG534" s="461">
        <v>67</v>
      </c>
      <c r="AH534" s="442">
        <f t="shared" si="34"/>
        <v>-5</v>
      </c>
      <c r="AI534" s="443">
        <f t="shared" si="35"/>
        <v>-16</v>
      </c>
      <c r="AJ534" s="444">
        <f t="shared" si="36"/>
        <v>-9.433962264150944</v>
      </c>
      <c r="AK534" s="445">
        <f t="shared" si="37"/>
        <v>-19.277108433734941</v>
      </c>
      <c r="AL534" s="462" t="s">
        <v>1023</v>
      </c>
      <c r="AN534" s="392" t="s">
        <v>1022</v>
      </c>
      <c r="AO534" s="398" t="s">
        <v>1023</v>
      </c>
      <c r="AP534" s="394">
        <v>53</v>
      </c>
      <c r="AQ534" s="394">
        <v>83</v>
      </c>
      <c r="AR534" s="397"/>
    </row>
    <row r="535" spans="1:44" ht="15.75" hidden="1" customHeight="1" thickBot="1">
      <c r="A535" s="459" t="s">
        <v>1024</v>
      </c>
      <c r="B535" s="447">
        <v>51</v>
      </c>
      <c r="C535" s="448">
        <v>76</v>
      </c>
      <c r="D535" s="447">
        <v>55</v>
      </c>
      <c r="E535" s="449">
        <v>81</v>
      </c>
      <c r="F535" s="447">
        <v>59</v>
      </c>
      <c r="G535" s="449">
        <v>85</v>
      </c>
      <c r="H535" s="447">
        <v>101</v>
      </c>
      <c r="I535" s="449">
        <v>143</v>
      </c>
      <c r="J535" s="447">
        <v>81</v>
      </c>
      <c r="K535" s="449">
        <v>126</v>
      </c>
      <c r="L535" s="447">
        <v>81</v>
      </c>
      <c r="M535" s="449">
        <v>132</v>
      </c>
      <c r="N535" s="447">
        <v>79</v>
      </c>
      <c r="O535" s="449">
        <v>139</v>
      </c>
      <c r="P535" s="447">
        <v>93</v>
      </c>
      <c r="Q535" s="447">
        <v>121</v>
      </c>
      <c r="R535" s="436">
        <v>126</v>
      </c>
      <c r="S535" s="450">
        <v>154</v>
      </c>
      <c r="T535" s="439">
        <v>142</v>
      </c>
      <c r="U535" s="436">
        <v>176</v>
      </c>
      <c r="V535" s="439">
        <v>148</v>
      </c>
      <c r="W535" s="436">
        <v>186</v>
      </c>
      <c r="X535" s="438">
        <v>142</v>
      </c>
      <c r="Y535" s="438">
        <v>178</v>
      </c>
      <c r="Z535" s="436">
        <v>150</v>
      </c>
      <c r="AA535" s="436">
        <v>191</v>
      </c>
      <c r="AB535" s="439">
        <v>146</v>
      </c>
      <c r="AC535" s="436">
        <v>190</v>
      </c>
      <c r="AD535" s="440">
        <v>154</v>
      </c>
      <c r="AE535" s="454">
        <v>193</v>
      </c>
      <c r="AF535" s="460">
        <v>158</v>
      </c>
      <c r="AG535" s="461">
        <v>198</v>
      </c>
      <c r="AH535" s="442">
        <f t="shared" si="34"/>
        <v>4</v>
      </c>
      <c r="AI535" s="443">
        <f t="shared" si="35"/>
        <v>5</v>
      </c>
      <c r="AJ535" s="444">
        <f t="shared" si="36"/>
        <v>2.5974025974025974</v>
      </c>
      <c r="AK535" s="445">
        <f t="shared" si="37"/>
        <v>2.5906735751295336</v>
      </c>
      <c r="AL535" s="462" t="s">
        <v>1025</v>
      </c>
      <c r="AN535" s="392" t="s">
        <v>1024</v>
      </c>
      <c r="AO535" s="398" t="s">
        <v>1025</v>
      </c>
      <c r="AP535" s="394">
        <v>154</v>
      </c>
      <c r="AQ535" s="394">
        <v>193</v>
      </c>
      <c r="AR535" s="397"/>
    </row>
    <row r="536" spans="1:44" ht="15.75" hidden="1" customHeight="1" thickBot="1">
      <c r="A536" s="459" t="s">
        <v>1026</v>
      </c>
      <c r="B536" s="447">
        <v>515</v>
      </c>
      <c r="C536" s="448">
        <v>713</v>
      </c>
      <c r="D536" s="447">
        <v>498</v>
      </c>
      <c r="E536" s="449">
        <v>692</v>
      </c>
      <c r="F536" s="447">
        <v>533</v>
      </c>
      <c r="G536" s="449">
        <v>749</v>
      </c>
      <c r="H536" s="447">
        <v>600</v>
      </c>
      <c r="I536" s="449">
        <v>831</v>
      </c>
      <c r="J536" s="447">
        <v>582</v>
      </c>
      <c r="K536" s="449">
        <v>831</v>
      </c>
      <c r="L536" s="447">
        <v>625</v>
      </c>
      <c r="M536" s="449">
        <v>882</v>
      </c>
      <c r="N536" s="447">
        <v>619</v>
      </c>
      <c r="O536" s="449">
        <v>867</v>
      </c>
      <c r="P536" s="447">
        <v>101</v>
      </c>
      <c r="Q536" s="447">
        <v>148</v>
      </c>
      <c r="R536" s="436">
        <v>115</v>
      </c>
      <c r="S536" s="450">
        <v>167</v>
      </c>
      <c r="T536" s="439">
        <v>117</v>
      </c>
      <c r="U536" s="436">
        <v>171</v>
      </c>
      <c r="V536" s="439">
        <v>122</v>
      </c>
      <c r="W536" s="436">
        <v>172</v>
      </c>
      <c r="X536" s="438">
        <v>114</v>
      </c>
      <c r="Y536" s="438">
        <v>166</v>
      </c>
      <c r="Z536" s="436">
        <v>129</v>
      </c>
      <c r="AA536" s="436">
        <v>179</v>
      </c>
      <c r="AB536" s="439">
        <v>128</v>
      </c>
      <c r="AC536" s="436">
        <v>181</v>
      </c>
      <c r="AD536" s="440">
        <v>148</v>
      </c>
      <c r="AE536" s="454">
        <v>206</v>
      </c>
      <c r="AF536" s="460">
        <v>131</v>
      </c>
      <c r="AG536" s="461">
        <v>197</v>
      </c>
      <c r="AH536" s="442">
        <f t="shared" si="34"/>
        <v>-17</v>
      </c>
      <c r="AI536" s="443">
        <f t="shared" si="35"/>
        <v>-9</v>
      </c>
      <c r="AJ536" s="444">
        <f t="shared" si="36"/>
        <v>-11.486486486486486</v>
      </c>
      <c r="AK536" s="445">
        <f t="shared" si="37"/>
        <v>-4.3689320388349513</v>
      </c>
      <c r="AL536" s="462" t="s">
        <v>1027</v>
      </c>
      <c r="AN536" s="392" t="s">
        <v>1026</v>
      </c>
      <c r="AO536" s="398" t="s">
        <v>1027</v>
      </c>
      <c r="AP536" s="394">
        <v>148</v>
      </c>
      <c r="AQ536" s="394">
        <v>206</v>
      </c>
      <c r="AR536" s="397"/>
    </row>
    <row r="537" spans="1:44" ht="15.75" customHeight="1" thickBot="1">
      <c r="A537" s="459">
        <v>815</v>
      </c>
      <c r="B537" s="447">
        <v>99</v>
      </c>
      <c r="C537" s="448">
        <v>136</v>
      </c>
      <c r="D537" s="447">
        <v>90</v>
      </c>
      <c r="E537" s="449">
        <v>123</v>
      </c>
      <c r="F537" s="447">
        <v>90</v>
      </c>
      <c r="G537" s="449">
        <v>127</v>
      </c>
      <c r="H537" s="447">
        <v>135</v>
      </c>
      <c r="I537" s="449">
        <v>175</v>
      </c>
      <c r="J537" s="447">
        <v>136</v>
      </c>
      <c r="K537" s="449">
        <v>181</v>
      </c>
      <c r="L537" s="447">
        <v>147</v>
      </c>
      <c r="M537" s="449">
        <v>190</v>
      </c>
      <c r="N537" s="447">
        <v>120</v>
      </c>
      <c r="O537" s="449">
        <v>159</v>
      </c>
      <c r="P537" s="447">
        <v>364</v>
      </c>
      <c r="Q537" s="447">
        <v>513</v>
      </c>
      <c r="R537" s="436">
        <v>391</v>
      </c>
      <c r="S537" s="450">
        <v>547</v>
      </c>
      <c r="T537" s="439">
        <v>394</v>
      </c>
      <c r="U537" s="436">
        <v>567</v>
      </c>
      <c r="V537" s="439">
        <v>437</v>
      </c>
      <c r="W537" s="436">
        <v>630</v>
      </c>
      <c r="X537" s="438">
        <v>497</v>
      </c>
      <c r="Y537" s="438">
        <v>707</v>
      </c>
      <c r="Z537" s="436">
        <v>534</v>
      </c>
      <c r="AA537" s="436">
        <v>771</v>
      </c>
      <c r="AB537" s="439">
        <v>517</v>
      </c>
      <c r="AC537" s="436">
        <v>766</v>
      </c>
      <c r="AD537" s="440">
        <v>578</v>
      </c>
      <c r="AE537" s="454">
        <v>844</v>
      </c>
      <c r="AF537" s="460">
        <v>629</v>
      </c>
      <c r="AG537" s="461">
        <v>911</v>
      </c>
      <c r="AH537" s="442">
        <f t="shared" si="34"/>
        <v>51</v>
      </c>
      <c r="AI537" s="443">
        <f t="shared" si="35"/>
        <v>67</v>
      </c>
      <c r="AJ537" s="444">
        <f t="shared" si="36"/>
        <v>8.8235294117647065</v>
      </c>
      <c r="AK537" s="445">
        <f t="shared" si="37"/>
        <v>7.9383886255924168</v>
      </c>
      <c r="AL537" s="462" t="s">
        <v>1028</v>
      </c>
      <c r="AN537" s="392">
        <v>815</v>
      </c>
      <c r="AO537" s="398" t="s">
        <v>1028</v>
      </c>
      <c r="AP537" s="394">
        <v>578</v>
      </c>
      <c r="AQ537" s="394">
        <v>844</v>
      </c>
      <c r="AR537" s="397"/>
    </row>
    <row r="538" spans="1:44" ht="15.75" hidden="1" customHeight="1" thickBot="1">
      <c r="A538" s="459" t="s">
        <v>1029</v>
      </c>
      <c r="B538" s="447"/>
      <c r="C538" s="448"/>
      <c r="D538" s="447"/>
      <c r="E538" s="449"/>
      <c r="F538" s="447"/>
      <c r="G538" s="449"/>
      <c r="H538" s="447"/>
      <c r="I538" s="449"/>
      <c r="J538" s="447"/>
      <c r="K538" s="449"/>
      <c r="L538" s="447"/>
      <c r="M538" s="449"/>
      <c r="N538" s="447"/>
      <c r="O538" s="449"/>
      <c r="P538" s="447">
        <v>0</v>
      </c>
      <c r="Q538" s="447">
        <v>0</v>
      </c>
      <c r="R538" s="436">
        <v>0</v>
      </c>
      <c r="S538" s="450">
        <v>0</v>
      </c>
      <c r="T538" s="439">
        <v>54</v>
      </c>
      <c r="U538" s="436">
        <v>73</v>
      </c>
      <c r="V538" s="439">
        <v>83</v>
      </c>
      <c r="W538" s="436">
        <v>111</v>
      </c>
      <c r="X538" s="438">
        <v>98</v>
      </c>
      <c r="Y538" s="438">
        <v>128</v>
      </c>
      <c r="Z538" s="436">
        <v>110</v>
      </c>
      <c r="AA538" s="436">
        <v>147</v>
      </c>
      <c r="AB538" s="439">
        <v>117</v>
      </c>
      <c r="AC538" s="436">
        <v>157</v>
      </c>
      <c r="AD538" s="440">
        <v>112</v>
      </c>
      <c r="AE538" s="454">
        <v>153</v>
      </c>
      <c r="AF538" s="460">
        <v>113</v>
      </c>
      <c r="AG538" s="461">
        <v>155</v>
      </c>
      <c r="AH538" s="442">
        <f t="shared" si="34"/>
        <v>1</v>
      </c>
      <c r="AI538" s="443">
        <f t="shared" si="35"/>
        <v>2</v>
      </c>
      <c r="AJ538" s="444">
        <f t="shared" si="36"/>
        <v>0.8928571428571429</v>
      </c>
      <c r="AK538" s="445">
        <f t="shared" si="37"/>
        <v>1.3071895424836601</v>
      </c>
      <c r="AL538" s="462" t="s">
        <v>1030</v>
      </c>
      <c r="AN538" s="392" t="s">
        <v>1029</v>
      </c>
      <c r="AO538" s="398" t="s">
        <v>1079</v>
      </c>
      <c r="AP538" s="394">
        <v>112</v>
      </c>
      <c r="AQ538" s="394">
        <v>153</v>
      </c>
      <c r="AR538" s="397"/>
    </row>
    <row r="539" spans="1:44" ht="15.75" hidden="1" customHeight="1" thickBot="1">
      <c r="A539" s="459" t="s">
        <v>1031</v>
      </c>
      <c r="B539" s="447">
        <v>62</v>
      </c>
      <c r="C539" s="448">
        <v>95</v>
      </c>
      <c r="D539" s="447">
        <v>51</v>
      </c>
      <c r="E539" s="449">
        <v>87</v>
      </c>
      <c r="F539" s="447">
        <v>58</v>
      </c>
      <c r="G539" s="449">
        <v>96</v>
      </c>
      <c r="H539" s="447">
        <v>63</v>
      </c>
      <c r="I539" s="449">
        <v>103</v>
      </c>
      <c r="J539" s="447">
        <v>62</v>
      </c>
      <c r="K539" s="449">
        <v>101</v>
      </c>
      <c r="L539" s="447">
        <v>78</v>
      </c>
      <c r="M539" s="449">
        <v>114</v>
      </c>
      <c r="N539" s="447">
        <v>94</v>
      </c>
      <c r="O539" s="449">
        <v>137</v>
      </c>
      <c r="P539" s="447">
        <v>127</v>
      </c>
      <c r="Q539" s="447">
        <v>161</v>
      </c>
      <c r="R539" s="436">
        <v>149</v>
      </c>
      <c r="S539" s="450">
        <v>185</v>
      </c>
      <c r="T539" s="439">
        <v>143</v>
      </c>
      <c r="U539" s="436">
        <v>186</v>
      </c>
      <c r="V539" s="439">
        <v>153</v>
      </c>
      <c r="W539" s="436">
        <v>198</v>
      </c>
      <c r="X539" s="438">
        <v>173</v>
      </c>
      <c r="Y539" s="438">
        <v>224</v>
      </c>
      <c r="Z539" s="436">
        <v>170</v>
      </c>
      <c r="AA539" s="436">
        <v>228</v>
      </c>
      <c r="AB539" s="439">
        <v>167</v>
      </c>
      <c r="AC539" s="436">
        <v>231</v>
      </c>
      <c r="AD539" s="440">
        <v>175</v>
      </c>
      <c r="AE539" s="454">
        <v>245</v>
      </c>
      <c r="AF539" s="460">
        <v>189</v>
      </c>
      <c r="AG539" s="461">
        <v>264</v>
      </c>
      <c r="AH539" s="442">
        <f t="shared" si="34"/>
        <v>14</v>
      </c>
      <c r="AI539" s="443">
        <f t="shared" si="35"/>
        <v>19</v>
      </c>
      <c r="AJ539" s="444">
        <f t="shared" si="36"/>
        <v>8</v>
      </c>
      <c r="AK539" s="445">
        <f t="shared" si="37"/>
        <v>7.7551020408163263</v>
      </c>
      <c r="AL539" s="462" t="s">
        <v>1032</v>
      </c>
      <c r="AN539" s="392" t="s">
        <v>1031</v>
      </c>
      <c r="AO539" s="398" t="s">
        <v>1032</v>
      </c>
      <c r="AP539" s="394">
        <v>175</v>
      </c>
      <c r="AQ539" s="394">
        <v>245</v>
      </c>
      <c r="AR539" s="397"/>
    </row>
    <row r="540" spans="1:44" ht="15.75" hidden="1" customHeight="1" thickBot="1">
      <c r="A540" s="459" t="s">
        <v>1033</v>
      </c>
      <c r="B540" s="447">
        <v>121</v>
      </c>
      <c r="C540" s="448">
        <v>163</v>
      </c>
      <c r="D540" s="447">
        <v>136</v>
      </c>
      <c r="E540" s="449">
        <v>181</v>
      </c>
      <c r="F540" s="447">
        <v>156</v>
      </c>
      <c r="G540" s="449">
        <v>204</v>
      </c>
      <c r="H540" s="447">
        <v>164</v>
      </c>
      <c r="I540" s="449">
        <v>212</v>
      </c>
      <c r="J540" s="447">
        <v>172</v>
      </c>
      <c r="K540" s="449">
        <v>228</v>
      </c>
      <c r="L540" s="447">
        <v>181</v>
      </c>
      <c r="M540" s="449">
        <v>248</v>
      </c>
      <c r="N540" s="447">
        <v>181</v>
      </c>
      <c r="O540" s="449">
        <v>239</v>
      </c>
      <c r="P540" s="447">
        <v>41</v>
      </c>
      <c r="Q540" s="447">
        <v>59</v>
      </c>
      <c r="R540" s="436">
        <v>33</v>
      </c>
      <c r="S540" s="450">
        <v>53</v>
      </c>
      <c r="T540" s="439">
        <v>29</v>
      </c>
      <c r="U540" s="436">
        <v>47</v>
      </c>
      <c r="V540" s="439">
        <v>32</v>
      </c>
      <c r="W540" s="436">
        <v>52</v>
      </c>
      <c r="X540" s="438">
        <v>40</v>
      </c>
      <c r="Y540" s="438">
        <v>61</v>
      </c>
      <c r="Z540" s="436">
        <v>52</v>
      </c>
      <c r="AA540" s="436">
        <v>70</v>
      </c>
      <c r="AB540" s="439">
        <v>49</v>
      </c>
      <c r="AC540" s="436">
        <v>69</v>
      </c>
      <c r="AD540" s="440">
        <v>54</v>
      </c>
      <c r="AE540" s="454">
        <v>80</v>
      </c>
      <c r="AF540" s="460">
        <v>77</v>
      </c>
      <c r="AG540" s="461">
        <v>104</v>
      </c>
      <c r="AH540" s="442">
        <f t="shared" si="34"/>
        <v>23</v>
      </c>
      <c r="AI540" s="443">
        <f t="shared" si="35"/>
        <v>24</v>
      </c>
      <c r="AJ540" s="444">
        <f t="shared" si="36"/>
        <v>42.592592592592595</v>
      </c>
      <c r="AK540" s="445">
        <f t="shared" si="37"/>
        <v>30</v>
      </c>
      <c r="AL540" s="462" t="s">
        <v>1034</v>
      </c>
      <c r="AN540" s="392" t="s">
        <v>1033</v>
      </c>
      <c r="AO540" s="398" t="s">
        <v>1034</v>
      </c>
      <c r="AP540" s="394">
        <v>54</v>
      </c>
      <c r="AQ540" s="394">
        <v>80</v>
      </c>
      <c r="AR540" s="397"/>
    </row>
    <row r="541" spans="1:44" ht="15.75" hidden="1" customHeight="1" thickBot="1">
      <c r="A541" s="459" t="s">
        <v>1035</v>
      </c>
      <c r="B541" s="447">
        <v>106</v>
      </c>
      <c r="C541" s="448">
        <v>132</v>
      </c>
      <c r="D541" s="447">
        <v>90</v>
      </c>
      <c r="E541" s="449">
        <v>109</v>
      </c>
      <c r="F541" s="447">
        <v>85</v>
      </c>
      <c r="G541" s="449">
        <v>112</v>
      </c>
      <c r="H541" s="447">
        <v>82</v>
      </c>
      <c r="I541" s="449">
        <v>117</v>
      </c>
      <c r="J541" s="447">
        <v>57</v>
      </c>
      <c r="K541" s="449">
        <v>93</v>
      </c>
      <c r="L541" s="447">
        <v>63</v>
      </c>
      <c r="M541" s="449">
        <v>99</v>
      </c>
      <c r="N541" s="447">
        <v>58</v>
      </c>
      <c r="O541" s="449">
        <v>93</v>
      </c>
      <c r="P541" s="447">
        <v>88</v>
      </c>
      <c r="Q541" s="447">
        <v>118</v>
      </c>
      <c r="R541" s="436">
        <v>89</v>
      </c>
      <c r="S541" s="450">
        <v>122</v>
      </c>
      <c r="T541" s="439">
        <v>42</v>
      </c>
      <c r="U541" s="436">
        <v>65</v>
      </c>
      <c r="V541" s="439">
        <v>38</v>
      </c>
      <c r="W541" s="436">
        <v>63</v>
      </c>
      <c r="X541" s="438">
        <v>39</v>
      </c>
      <c r="Y541" s="438">
        <v>63</v>
      </c>
      <c r="Z541" s="436">
        <v>36</v>
      </c>
      <c r="AA541" s="436">
        <v>64</v>
      </c>
      <c r="AB541" s="439">
        <v>33</v>
      </c>
      <c r="AC541" s="436">
        <v>61</v>
      </c>
      <c r="AD541" s="440">
        <v>40</v>
      </c>
      <c r="AE541" s="454">
        <v>69</v>
      </c>
      <c r="AF541" s="460">
        <v>53</v>
      </c>
      <c r="AG541" s="461">
        <v>84</v>
      </c>
      <c r="AH541" s="442">
        <f t="shared" si="34"/>
        <v>13</v>
      </c>
      <c r="AI541" s="443">
        <f t="shared" si="35"/>
        <v>15</v>
      </c>
      <c r="AJ541" s="444">
        <f t="shared" si="36"/>
        <v>32.5</v>
      </c>
      <c r="AK541" s="445">
        <f t="shared" si="37"/>
        <v>21.739130434782609</v>
      </c>
      <c r="AL541" s="462" t="s">
        <v>1036</v>
      </c>
      <c r="AN541" s="392" t="s">
        <v>1035</v>
      </c>
      <c r="AO541" s="398" t="s">
        <v>1036</v>
      </c>
      <c r="AP541" s="394">
        <v>40</v>
      </c>
      <c r="AQ541" s="394">
        <v>69</v>
      </c>
      <c r="AR541" s="397"/>
    </row>
    <row r="542" spans="1:44" ht="15.75" hidden="1" customHeight="1" thickBot="1">
      <c r="A542" s="459" t="s">
        <v>1037</v>
      </c>
      <c r="B542" s="447">
        <v>61</v>
      </c>
      <c r="C542" s="448">
        <v>83</v>
      </c>
      <c r="D542" s="447">
        <v>61</v>
      </c>
      <c r="E542" s="449">
        <v>85</v>
      </c>
      <c r="F542" s="447">
        <v>68</v>
      </c>
      <c r="G542" s="449">
        <v>96</v>
      </c>
      <c r="H542" s="447">
        <v>82</v>
      </c>
      <c r="I542" s="449">
        <v>109</v>
      </c>
      <c r="J542" s="447">
        <v>80</v>
      </c>
      <c r="K542" s="449">
        <v>109</v>
      </c>
      <c r="L542" s="447">
        <v>80</v>
      </c>
      <c r="M542" s="449">
        <v>110</v>
      </c>
      <c r="N542" s="447">
        <v>94</v>
      </c>
      <c r="O542" s="449">
        <v>123</v>
      </c>
      <c r="P542" s="447">
        <v>55</v>
      </c>
      <c r="Q542" s="447">
        <v>88</v>
      </c>
      <c r="R542" s="436">
        <v>65</v>
      </c>
      <c r="S542" s="450">
        <v>98</v>
      </c>
      <c r="T542" s="439">
        <v>58</v>
      </c>
      <c r="U542" s="436">
        <v>96</v>
      </c>
      <c r="V542" s="439">
        <v>54</v>
      </c>
      <c r="W542" s="436">
        <v>93</v>
      </c>
      <c r="X542" s="438">
        <v>66</v>
      </c>
      <c r="Y542" s="438">
        <v>110</v>
      </c>
      <c r="Z542" s="436">
        <v>92</v>
      </c>
      <c r="AA542" s="436">
        <v>144</v>
      </c>
      <c r="AB542" s="439">
        <v>80</v>
      </c>
      <c r="AC542" s="436">
        <v>129</v>
      </c>
      <c r="AD542" s="440">
        <v>106</v>
      </c>
      <c r="AE542" s="454">
        <v>157</v>
      </c>
      <c r="AF542" s="460">
        <v>106</v>
      </c>
      <c r="AG542" s="461">
        <v>161</v>
      </c>
      <c r="AH542" s="442">
        <f t="shared" si="34"/>
        <v>0</v>
      </c>
      <c r="AI542" s="443">
        <f t="shared" si="35"/>
        <v>4</v>
      </c>
      <c r="AJ542" s="444">
        <f t="shared" si="36"/>
        <v>0</v>
      </c>
      <c r="AK542" s="445">
        <f t="shared" si="37"/>
        <v>2.5477707006369426</v>
      </c>
      <c r="AL542" s="462" t="s">
        <v>1038</v>
      </c>
      <c r="AN542" s="392" t="s">
        <v>1037</v>
      </c>
      <c r="AO542" s="398" t="s">
        <v>1038</v>
      </c>
      <c r="AP542" s="394">
        <v>106</v>
      </c>
      <c r="AQ542" s="394">
        <v>157</v>
      </c>
      <c r="AR542" s="397"/>
    </row>
    <row r="543" spans="1:44" ht="15.75" hidden="1" customHeight="1" thickBot="1">
      <c r="A543" s="459" t="s">
        <v>1039</v>
      </c>
      <c r="B543" s="447">
        <v>66</v>
      </c>
      <c r="C543" s="448">
        <v>104</v>
      </c>
      <c r="D543" s="447">
        <v>70</v>
      </c>
      <c r="E543" s="449">
        <v>107</v>
      </c>
      <c r="F543" s="447">
        <v>76</v>
      </c>
      <c r="G543" s="449">
        <v>114</v>
      </c>
      <c r="H543" s="447">
        <v>74</v>
      </c>
      <c r="I543" s="449">
        <v>115</v>
      </c>
      <c r="J543" s="447">
        <v>75</v>
      </c>
      <c r="K543" s="449">
        <v>119</v>
      </c>
      <c r="L543" s="447">
        <v>76</v>
      </c>
      <c r="M543" s="449">
        <v>121</v>
      </c>
      <c r="N543" s="447">
        <v>72</v>
      </c>
      <c r="O543" s="449">
        <v>116</v>
      </c>
      <c r="P543" s="447">
        <v>27</v>
      </c>
      <c r="Q543" s="447">
        <v>34</v>
      </c>
      <c r="R543" s="436">
        <v>25</v>
      </c>
      <c r="S543" s="450">
        <v>34</v>
      </c>
      <c r="T543" s="439">
        <v>32</v>
      </c>
      <c r="U543" s="436">
        <v>39</v>
      </c>
      <c r="V543" s="439">
        <v>32</v>
      </c>
      <c r="W543" s="436">
        <v>41</v>
      </c>
      <c r="X543" s="438">
        <v>35</v>
      </c>
      <c r="Y543" s="438">
        <v>44</v>
      </c>
      <c r="Z543" s="436">
        <v>39</v>
      </c>
      <c r="AA543" s="436">
        <v>51</v>
      </c>
      <c r="AB543" s="439">
        <v>32</v>
      </c>
      <c r="AC543" s="436">
        <v>47</v>
      </c>
      <c r="AD543" s="440">
        <v>46</v>
      </c>
      <c r="AE543" s="454">
        <v>61</v>
      </c>
      <c r="AF543" s="460">
        <v>46</v>
      </c>
      <c r="AG543" s="461">
        <v>63</v>
      </c>
      <c r="AH543" s="442">
        <f t="shared" si="34"/>
        <v>0</v>
      </c>
      <c r="AI543" s="443">
        <f t="shared" si="35"/>
        <v>2</v>
      </c>
      <c r="AJ543" s="444">
        <f t="shared" si="36"/>
        <v>0</v>
      </c>
      <c r="AK543" s="445">
        <f t="shared" si="37"/>
        <v>3.278688524590164</v>
      </c>
      <c r="AL543" s="462" t="s">
        <v>1040</v>
      </c>
      <c r="AN543" s="392" t="s">
        <v>1039</v>
      </c>
      <c r="AO543" s="398" t="s">
        <v>1040</v>
      </c>
      <c r="AP543" s="394">
        <v>46</v>
      </c>
      <c r="AQ543" s="394">
        <v>61</v>
      </c>
      <c r="AR543" s="397"/>
    </row>
    <row r="544" spans="1:44" ht="15.75" hidden="1" customHeight="1" thickBot="1">
      <c r="A544" s="459" t="s">
        <v>1041</v>
      </c>
      <c r="B544" s="447">
        <v>304</v>
      </c>
      <c r="C544" s="448">
        <v>426</v>
      </c>
      <c r="D544" s="447">
        <v>298</v>
      </c>
      <c r="E544" s="449">
        <v>423</v>
      </c>
      <c r="F544" s="447">
        <v>270</v>
      </c>
      <c r="G544" s="449">
        <v>387</v>
      </c>
      <c r="H544" s="447">
        <v>257</v>
      </c>
      <c r="I544" s="449">
        <v>377</v>
      </c>
      <c r="J544" s="447">
        <v>239</v>
      </c>
      <c r="K544" s="449">
        <v>379</v>
      </c>
      <c r="L544" s="447">
        <v>240</v>
      </c>
      <c r="M544" s="449">
        <v>383</v>
      </c>
      <c r="N544" s="447">
        <v>255</v>
      </c>
      <c r="O544" s="449">
        <v>400</v>
      </c>
      <c r="P544" s="447">
        <v>26</v>
      </c>
      <c r="Q544" s="447">
        <v>53</v>
      </c>
      <c r="R544" s="436">
        <v>30</v>
      </c>
      <c r="S544" s="450">
        <v>55</v>
      </c>
      <c r="T544" s="439">
        <v>36</v>
      </c>
      <c r="U544" s="436">
        <v>61</v>
      </c>
      <c r="V544" s="439">
        <v>45</v>
      </c>
      <c r="W544" s="436">
        <v>72</v>
      </c>
      <c r="X544" s="438">
        <v>46</v>
      </c>
      <c r="Y544" s="438">
        <v>77</v>
      </c>
      <c r="Z544" s="436">
        <v>35</v>
      </c>
      <c r="AA544" s="436">
        <v>67</v>
      </c>
      <c r="AB544" s="439">
        <v>39</v>
      </c>
      <c r="AC544" s="436">
        <v>72</v>
      </c>
      <c r="AD544" s="440">
        <v>45</v>
      </c>
      <c r="AE544" s="454">
        <v>79</v>
      </c>
      <c r="AF544" s="460">
        <v>45</v>
      </c>
      <c r="AG544" s="461">
        <v>80</v>
      </c>
      <c r="AH544" s="442">
        <f t="shared" si="34"/>
        <v>0</v>
      </c>
      <c r="AI544" s="443">
        <f t="shared" si="35"/>
        <v>1</v>
      </c>
      <c r="AJ544" s="444">
        <f t="shared" si="36"/>
        <v>0</v>
      </c>
      <c r="AK544" s="445">
        <f t="shared" si="37"/>
        <v>1.2658227848101267</v>
      </c>
      <c r="AL544" s="462" t="s">
        <v>1042</v>
      </c>
      <c r="AN544" s="392" t="s">
        <v>1041</v>
      </c>
      <c r="AO544" s="398" t="s">
        <v>1042</v>
      </c>
      <c r="AP544" s="394">
        <v>45</v>
      </c>
      <c r="AQ544" s="394">
        <v>79</v>
      </c>
      <c r="AR544" s="397"/>
    </row>
    <row r="545" spans="1:44" ht="15.75" customHeight="1" thickBot="1">
      <c r="A545" s="459">
        <v>816</v>
      </c>
      <c r="B545" s="447">
        <v>125</v>
      </c>
      <c r="C545" s="448">
        <v>170</v>
      </c>
      <c r="D545" s="447">
        <v>120</v>
      </c>
      <c r="E545" s="449">
        <v>166</v>
      </c>
      <c r="F545" s="447">
        <v>107</v>
      </c>
      <c r="G545" s="449">
        <v>147</v>
      </c>
      <c r="H545" s="447">
        <v>99</v>
      </c>
      <c r="I545" s="449">
        <v>138</v>
      </c>
      <c r="J545" s="447">
        <v>99</v>
      </c>
      <c r="K545" s="449">
        <v>138</v>
      </c>
      <c r="L545" s="447">
        <v>87</v>
      </c>
      <c r="M545" s="449">
        <v>123</v>
      </c>
      <c r="N545" s="447">
        <v>100</v>
      </c>
      <c r="O545" s="449">
        <v>133</v>
      </c>
      <c r="P545" s="447">
        <v>664</v>
      </c>
      <c r="Q545" s="447">
        <v>952</v>
      </c>
      <c r="R545" s="436">
        <v>701</v>
      </c>
      <c r="S545" s="450">
        <v>1008</v>
      </c>
      <c r="T545" s="439">
        <v>769</v>
      </c>
      <c r="U545" s="436">
        <v>1095</v>
      </c>
      <c r="V545" s="439">
        <v>868</v>
      </c>
      <c r="W545" s="436">
        <v>1234</v>
      </c>
      <c r="X545" s="438">
        <v>890</v>
      </c>
      <c r="Y545" s="438">
        <v>1272</v>
      </c>
      <c r="Z545" s="436">
        <v>983</v>
      </c>
      <c r="AA545" s="436">
        <v>1385</v>
      </c>
      <c r="AB545" s="439">
        <v>984</v>
      </c>
      <c r="AC545" s="436">
        <v>1424</v>
      </c>
      <c r="AD545" s="440">
        <v>1114</v>
      </c>
      <c r="AE545" s="454">
        <v>1547</v>
      </c>
      <c r="AF545" s="460">
        <v>1184</v>
      </c>
      <c r="AG545" s="461">
        <v>1630</v>
      </c>
      <c r="AH545" s="442">
        <f t="shared" si="34"/>
        <v>70</v>
      </c>
      <c r="AI545" s="443">
        <f t="shared" si="35"/>
        <v>83</v>
      </c>
      <c r="AJ545" s="444">
        <f t="shared" si="36"/>
        <v>6.2836624775583481</v>
      </c>
      <c r="AK545" s="445">
        <f t="shared" si="37"/>
        <v>5.3652230122818354</v>
      </c>
      <c r="AL545" s="462" t="s">
        <v>1043</v>
      </c>
      <c r="AN545" s="392">
        <v>816</v>
      </c>
      <c r="AO545" s="398" t="s">
        <v>1043</v>
      </c>
      <c r="AP545" s="394">
        <v>1114</v>
      </c>
      <c r="AQ545" s="394">
        <v>1547</v>
      </c>
      <c r="AR545" s="397"/>
    </row>
    <row r="546" spans="1:44" ht="15.75" hidden="1" customHeight="1" thickBot="1">
      <c r="A546" s="459" t="s">
        <v>1044</v>
      </c>
      <c r="B546" s="447"/>
      <c r="C546" s="448"/>
      <c r="D546" s="447"/>
      <c r="E546" s="449"/>
      <c r="F546" s="447"/>
      <c r="G546" s="449"/>
      <c r="H546" s="447"/>
      <c r="I546" s="449"/>
      <c r="J546" s="447"/>
      <c r="K546" s="449"/>
      <c r="L546" s="447"/>
      <c r="M546" s="449"/>
      <c r="N546" s="447"/>
      <c r="O546" s="449"/>
      <c r="P546" s="447"/>
      <c r="Q546" s="447"/>
      <c r="R546" s="436"/>
      <c r="S546" s="450"/>
      <c r="T546" s="439"/>
      <c r="U546" s="436"/>
      <c r="V546" s="439">
        <v>55</v>
      </c>
      <c r="W546" s="436">
        <v>62</v>
      </c>
      <c r="X546" s="438">
        <v>77</v>
      </c>
      <c r="Y546" s="438">
        <v>86</v>
      </c>
      <c r="Z546" s="436">
        <v>86</v>
      </c>
      <c r="AA546" s="436">
        <v>95</v>
      </c>
      <c r="AB546" s="439">
        <v>95</v>
      </c>
      <c r="AC546" s="436">
        <v>107</v>
      </c>
      <c r="AD546" s="440">
        <v>105</v>
      </c>
      <c r="AE546" s="454">
        <v>117</v>
      </c>
      <c r="AF546" s="460">
        <v>94</v>
      </c>
      <c r="AG546" s="461">
        <v>107</v>
      </c>
      <c r="AH546" s="442">
        <f t="shared" si="34"/>
        <v>-11</v>
      </c>
      <c r="AI546" s="443">
        <f t="shared" si="35"/>
        <v>-10</v>
      </c>
      <c r="AJ546" s="444">
        <f t="shared" si="36"/>
        <v>-10.476190476190476</v>
      </c>
      <c r="AK546" s="445">
        <f t="shared" si="37"/>
        <v>-8.5470085470085468</v>
      </c>
      <c r="AL546" s="462" t="s">
        <v>1045</v>
      </c>
      <c r="AN546" s="392" t="s">
        <v>1044</v>
      </c>
      <c r="AO546" s="398" t="s">
        <v>1045</v>
      </c>
      <c r="AP546" s="394">
        <v>105</v>
      </c>
      <c r="AQ546" s="394">
        <v>117</v>
      </c>
      <c r="AR546" s="397"/>
    </row>
    <row r="547" spans="1:44" ht="15.75" hidden="1" customHeight="1" thickBot="1">
      <c r="A547" s="459" t="s">
        <v>1046</v>
      </c>
      <c r="B547" s="447">
        <v>40</v>
      </c>
      <c r="C547" s="448">
        <v>54</v>
      </c>
      <c r="D547" s="447">
        <v>40</v>
      </c>
      <c r="E547" s="449">
        <v>54</v>
      </c>
      <c r="F547" s="447">
        <v>41</v>
      </c>
      <c r="G547" s="449">
        <v>57</v>
      </c>
      <c r="H547" s="447">
        <v>41</v>
      </c>
      <c r="I547" s="449">
        <v>53</v>
      </c>
      <c r="J547" s="447">
        <v>39</v>
      </c>
      <c r="K547" s="449">
        <v>58</v>
      </c>
      <c r="L547" s="447">
        <v>31</v>
      </c>
      <c r="M547" s="449">
        <v>53</v>
      </c>
      <c r="N547" s="447">
        <v>27</v>
      </c>
      <c r="O547" s="449">
        <v>47</v>
      </c>
      <c r="P547" s="447">
        <v>25</v>
      </c>
      <c r="Q547" s="447">
        <v>56</v>
      </c>
      <c r="R547" s="436">
        <v>25</v>
      </c>
      <c r="S547" s="450">
        <v>52</v>
      </c>
      <c r="T547" s="439">
        <v>21</v>
      </c>
      <c r="U547" s="436">
        <v>49</v>
      </c>
      <c r="V547" s="439">
        <v>28</v>
      </c>
      <c r="W547" s="436">
        <v>59</v>
      </c>
      <c r="X547" s="438">
        <v>33</v>
      </c>
      <c r="Y547" s="438">
        <v>60</v>
      </c>
      <c r="Z547" s="436">
        <v>32</v>
      </c>
      <c r="AA547" s="436">
        <v>61</v>
      </c>
      <c r="AB547" s="439">
        <v>27</v>
      </c>
      <c r="AC547" s="436">
        <v>57</v>
      </c>
      <c r="AD547" s="440">
        <v>39</v>
      </c>
      <c r="AE547" s="454">
        <v>68</v>
      </c>
      <c r="AF547" s="460">
        <v>37</v>
      </c>
      <c r="AG547" s="461">
        <v>68</v>
      </c>
      <c r="AH547" s="442">
        <f t="shared" si="34"/>
        <v>-2</v>
      </c>
      <c r="AI547" s="443">
        <f t="shared" si="35"/>
        <v>0</v>
      </c>
      <c r="AJ547" s="444">
        <f t="shared" si="36"/>
        <v>-5.1282051282051286</v>
      </c>
      <c r="AK547" s="445">
        <f t="shared" si="37"/>
        <v>0</v>
      </c>
      <c r="AL547" s="462" t="s">
        <v>1047</v>
      </c>
      <c r="AN547" s="392" t="s">
        <v>1046</v>
      </c>
      <c r="AO547" s="398" t="s">
        <v>1047</v>
      </c>
      <c r="AP547" s="394">
        <v>39</v>
      </c>
      <c r="AQ547" s="394">
        <v>68</v>
      </c>
      <c r="AR547" s="397"/>
    </row>
    <row r="548" spans="1:44" ht="15.75" hidden="1" customHeight="1" thickBot="1">
      <c r="A548" s="459" t="s">
        <v>1048</v>
      </c>
      <c r="B548" s="447"/>
      <c r="C548" s="448"/>
      <c r="D548" s="447"/>
      <c r="E548" s="449"/>
      <c r="F548" s="447"/>
      <c r="G548" s="449"/>
      <c r="H548" s="447"/>
      <c r="I548" s="449"/>
      <c r="J548" s="447"/>
      <c r="K548" s="449"/>
      <c r="L548" s="447"/>
      <c r="M548" s="449"/>
      <c r="N548" s="447"/>
      <c r="O548" s="449"/>
      <c r="P548" s="447"/>
      <c r="Q548" s="447"/>
      <c r="R548" s="436"/>
      <c r="S548" s="450"/>
      <c r="T548" s="439"/>
      <c r="U548" s="436"/>
      <c r="V548" s="439">
        <v>45</v>
      </c>
      <c r="W548" s="436">
        <v>59</v>
      </c>
      <c r="X548" s="438">
        <v>42</v>
      </c>
      <c r="Y548" s="438">
        <v>59</v>
      </c>
      <c r="Z548" s="436">
        <v>45</v>
      </c>
      <c r="AA548" s="436">
        <v>62</v>
      </c>
      <c r="AB548" s="439">
        <v>70</v>
      </c>
      <c r="AC548" s="436">
        <v>89</v>
      </c>
      <c r="AD548" s="440">
        <v>80</v>
      </c>
      <c r="AE548" s="454">
        <v>94</v>
      </c>
      <c r="AF548" s="460">
        <v>91</v>
      </c>
      <c r="AG548" s="461">
        <v>110</v>
      </c>
      <c r="AH548" s="442">
        <f t="shared" si="34"/>
        <v>11</v>
      </c>
      <c r="AI548" s="443">
        <f t="shared" si="35"/>
        <v>16</v>
      </c>
      <c r="AJ548" s="444">
        <f t="shared" si="36"/>
        <v>13.75</v>
      </c>
      <c r="AK548" s="445">
        <f t="shared" si="37"/>
        <v>17.021276595744681</v>
      </c>
      <c r="AL548" s="462" t="s">
        <v>1049</v>
      </c>
      <c r="AN548" s="392" t="s">
        <v>1048</v>
      </c>
      <c r="AO548" s="398" t="s">
        <v>1049</v>
      </c>
      <c r="AP548" s="394">
        <v>80</v>
      </c>
      <c r="AQ548" s="394">
        <v>94</v>
      </c>
      <c r="AR548" s="397"/>
    </row>
    <row r="549" spans="1:44" ht="15.75" hidden="1" customHeight="1" thickBot="1">
      <c r="A549" s="459" t="s">
        <v>1050</v>
      </c>
      <c r="B549" s="447">
        <v>34</v>
      </c>
      <c r="C549" s="448">
        <v>48</v>
      </c>
      <c r="D549" s="447">
        <v>28</v>
      </c>
      <c r="E549" s="449">
        <v>46</v>
      </c>
      <c r="F549" s="447">
        <v>29</v>
      </c>
      <c r="G549" s="449">
        <v>47</v>
      </c>
      <c r="H549" s="447">
        <v>29</v>
      </c>
      <c r="I549" s="449">
        <v>47</v>
      </c>
      <c r="J549" s="447">
        <v>28</v>
      </c>
      <c r="K549" s="449">
        <v>46</v>
      </c>
      <c r="L549" s="447">
        <v>31</v>
      </c>
      <c r="M549" s="449">
        <v>52</v>
      </c>
      <c r="N549" s="447">
        <v>46</v>
      </c>
      <c r="O549" s="449">
        <v>72</v>
      </c>
      <c r="P549" s="447">
        <v>84</v>
      </c>
      <c r="Q549" s="447">
        <v>113</v>
      </c>
      <c r="R549" s="436">
        <v>86</v>
      </c>
      <c r="S549" s="450">
        <v>122</v>
      </c>
      <c r="T549" s="439">
        <v>85</v>
      </c>
      <c r="U549" s="436">
        <v>118</v>
      </c>
      <c r="V549" s="439">
        <v>97</v>
      </c>
      <c r="W549" s="436">
        <v>130</v>
      </c>
      <c r="X549" s="438">
        <v>96</v>
      </c>
      <c r="Y549" s="438">
        <v>131</v>
      </c>
      <c r="Z549" s="436">
        <v>117</v>
      </c>
      <c r="AA549" s="436">
        <v>153</v>
      </c>
      <c r="AB549" s="439">
        <v>131</v>
      </c>
      <c r="AC549" s="436">
        <v>174</v>
      </c>
      <c r="AD549" s="440">
        <v>142</v>
      </c>
      <c r="AE549" s="454">
        <v>190</v>
      </c>
      <c r="AF549" s="460">
        <v>170</v>
      </c>
      <c r="AG549" s="461">
        <v>220</v>
      </c>
      <c r="AH549" s="442">
        <f t="shared" si="34"/>
        <v>28</v>
      </c>
      <c r="AI549" s="443">
        <f t="shared" si="35"/>
        <v>30</v>
      </c>
      <c r="AJ549" s="444">
        <f t="shared" si="36"/>
        <v>19.718309859154928</v>
      </c>
      <c r="AK549" s="445">
        <f t="shared" si="37"/>
        <v>15.789473684210526</v>
      </c>
      <c r="AL549" s="462" t="s">
        <v>1051</v>
      </c>
      <c r="AN549" s="392" t="s">
        <v>1050</v>
      </c>
      <c r="AO549" s="398" t="s">
        <v>1051</v>
      </c>
      <c r="AP549" s="394">
        <v>142</v>
      </c>
      <c r="AQ549" s="394">
        <v>190</v>
      </c>
      <c r="AR549" s="397"/>
    </row>
    <row r="550" spans="1:44" ht="15.75" hidden="1" customHeight="1" thickBot="1">
      <c r="A550" s="459" t="s">
        <v>1052</v>
      </c>
      <c r="B550" s="447">
        <v>47</v>
      </c>
      <c r="C550" s="448">
        <v>74</v>
      </c>
      <c r="D550" s="447">
        <v>56</v>
      </c>
      <c r="E550" s="449">
        <v>82</v>
      </c>
      <c r="F550" s="447">
        <v>40</v>
      </c>
      <c r="G550" s="449">
        <v>63</v>
      </c>
      <c r="H550" s="447">
        <v>40</v>
      </c>
      <c r="I550" s="449">
        <v>69</v>
      </c>
      <c r="J550" s="447">
        <v>30</v>
      </c>
      <c r="K550" s="449">
        <v>67</v>
      </c>
      <c r="L550" s="447">
        <v>43</v>
      </c>
      <c r="M550" s="449">
        <v>78</v>
      </c>
      <c r="N550" s="447">
        <v>32</v>
      </c>
      <c r="O550" s="449">
        <v>69</v>
      </c>
      <c r="P550" s="447">
        <v>51</v>
      </c>
      <c r="Q550" s="447">
        <v>68</v>
      </c>
      <c r="R550" s="436">
        <v>50</v>
      </c>
      <c r="S550" s="450">
        <v>70</v>
      </c>
      <c r="T550" s="439">
        <v>56</v>
      </c>
      <c r="U550" s="436">
        <v>75</v>
      </c>
      <c r="V550" s="439">
        <v>44</v>
      </c>
      <c r="W550" s="436">
        <v>68</v>
      </c>
      <c r="X550" s="438">
        <v>34</v>
      </c>
      <c r="Y550" s="438">
        <v>57</v>
      </c>
      <c r="Z550" s="436">
        <v>43</v>
      </c>
      <c r="AA550" s="436">
        <v>68</v>
      </c>
      <c r="AB550" s="439">
        <v>54</v>
      </c>
      <c r="AC550" s="436">
        <v>81</v>
      </c>
      <c r="AD550" s="440">
        <v>73</v>
      </c>
      <c r="AE550" s="454">
        <v>102</v>
      </c>
      <c r="AF550" s="460">
        <v>81</v>
      </c>
      <c r="AG550" s="461">
        <v>111</v>
      </c>
      <c r="AH550" s="442">
        <f t="shared" si="34"/>
        <v>8</v>
      </c>
      <c r="AI550" s="443">
        <f t="shared" si="35"/>
        <v>9</v>
      </c>
      <c r="AJ550" s="444">
        <f t="shared" si="36"/>
        <v>10.95890410958904</v>
      </c>
      <c r="AK550" s="445">
        <f t="shared" si="37"/>
        <v>8.8235294117647065</v>
      </c>
      <c r="AL550" s="462" t="s">
        <v>1053</v>
      </c>
      <c r="AN550" s="392" t="s">
        <v>1052</v>
      </c>
      <c r="AO550" s="398" t="s">
        <v>1053</v>
      </c>
      <c r="AP550" s="394">
        <v>73</v>
      </c>
      <c r="AQ550" s="394">
        <v>102</v>
      </c>
      <c r="AR550" s="397"/>
    </row>
    <row r="551" spans="1:44" ht="15.75" hidden="1" customHeight="1" thickBot="1">
      <c r="A551" s="459" t="s">
        <v>1054</v>
      </c>
      <c r="B551" s="447">
        <v>34</v>
      </c>
      <c r="C551" s="448">
        <v>40</v>
      </c>
      <c r="D551" s="447">
        <v>30</v>
      </c>
      <c r="E551" s="449">
        <v>37</v>
      </c>
      <c r="F551" s="447">
        <v>27</v>
      </c>
      <c r="G551" s="449">
        <v>32</v>
      </c>
      <c r="H551" s="447">
        <v>24</v>
      </c>
      <c r="I551" s="449">
        <v>30</v>
      </c>
      <c r="J551" s="447">
        <v>24</v>
      </c>
      <c r="K551" s="449">
        <v>32</v>
      </c>
      <c r="L551" s="447">
        <v>24</v>
      </c>
      <c r="M551" s="449">
        <v>31</v>
      </c>
      <c r="N551" s="447">
        <v>25</v>
      </c>
      <c r="O551" s="449">
        <v>31</v>
      </c>
      <c r="P551" s="447">
        <v>32</v>
      </c>
      <c r="Q551" s="447">
        <v>45</v>
      </c>
      <c r="R551" s="436">
        <v>40</v>
      </c>
      <c r="S551" s="450">
        <v>52</v>
      </c>
      <c r="T551" s="439">
        <v>39</v>
      </c>
      <c r="U551" s="436">
        <v>51</v>
      </c>
      <c r="V551" s="439">
        <v>37</v>
      </c>
      <c r="W551" s="436">
        <v>49</v>
      </c>
      <c r="X551" s="438">
        <v>46</v>
      </c>
      <c r="Y551" s="438">
        <v>60</v>
      </c>
      <c r="Z551" s="436">
        <v>40</v>
      </c>
      <c r="AA551" s="436">
        <v>55</v>
      </c>
      <c r="AB551" s="439">
        <v>34</v>
      </c>
      <c r="AC551" s="436">
        <v>50</v>
      </c>
      <c r="AD551" s="440">
        <v>42</v>
      </c>
      <c r="AE551" s="454">
        <v>57</v>
      </c>
      <c r="AF551" s="460">
        <v>40</v>
      </c>
      <c r="AG551" s="461">
        <v>55</v>
      </c>
      <c r="AH551" s="442">
        <f t="shared" si="34"/>
        <v>-2</v>
      </c>
      <c r="AI551" s="443">
        <f t="shared" si="35"/>
        <v>-2</v>
      </c>
      <c r="AJ551" s="444">
        <f t="shared" si="36"/>
        <v>-4.7619047619047619</v>
      </c>
      <c r="AK551" s="445">
        <f t="shared" si="37"/>
        <v>-3.5087719298245612</v>
      </c>
      <c r="AL551" s="462" t="s">
        <v>1055</v>
      </c>
      <c r="AN551" s="392" t="s">
        <v>1054</v>
      </c>
      <c r="AO551" s="398" t="s">
        <v>1055</v>
      </c>
      <c r="AP551" s="394">
        <v>42</v>
      </c>
      <c r="AQ551" s="394">
        <v>57</v>
      </c>
      <c r="AR551" s="397"/>
    </row>
    <row r="552" spans="1:44" ht="15.75" hidden="1" customHeight="1" thickBot="1">
      <c r="A552" s="459" t="s">
        <v>1056</v>
      </c>
      <c r="B552" s="447">
        <v>24</v>
      </c>
      <c r="C552" s="448">
        <v>40</v>
      </c>
      <c r="D552" s="447">
        <v>24</v>
      </c>
      <c r="E552" s="449">
        <v>38</v>
      </c>
      <c r="F552" s="447">
        <v>26</v>
      </c>
      <c r="G552" s="449">
        <v>41</v>
      </c>
      <c r="H552" s="447">
        <v>24</v>
      </c>
      <c r="I552" s="449">
        <v>40</v>
      </c>
      <c r="J552" s="447">
        <v>19</v>
      </c>
      <c r="K552" s="449">
        <v>38</v>
      </c>
      <c r="L552" s="447">
        <v>24</v>
      </c>
      <c r="M552" s="449">
        <v>46</v>
      </c>
      <c r="N552" s="447">
        <v>25</v>
      </c>
      <c r="O552" s="449">
        <v>48</v>
      </c>
      <c r="P552" s="447">
        <v>36</v>
      </c>
      <c r="Q552" s="447">
        <v>49</v>
      </c>
      <c r="R552" s="436">
        <v>37</v>
      </c>
      <c r="S552" s="450">
        <v>51</v>
      </c>
      <c r="T552" s="439">
        <v>31</v>
      </c>
      <c r="U552" s="436">
        <v>49</v>
      </c>
      <c r="V552" s="439">
        <v>35</v>
      </c>
      <c r="W552" s="436">
        <v>54</v>
      </c>
      <c r="X552" s="438">
        <v>33</v>
      </c>
      <c r="Y552" s="438">
        <v>50</v>
      </c>
      <c r="Z552" s="436">
        <v>40</v>
      </c>
      <c r="AA552" s="436">
        <v>59</v>
      </c>
      <c r="AB552" s="439">
        <v>43</v>
      </c>
      <c r="AC552" s="436">
        <v>68</v>
      </c>
      <c r="AD552" s="440">
        <v>56</v>
      </c>
      <c r="AE552" s="454">
        <v>77</v>
      </c>
      <c r="AF552" s="460">
        <v>60</v>
      </c>
      <c r="AG552" s="461">
        <v>81</v>
      </c>
      <c r="AH552" s="442">
        <f t="shared" si="34"/>
        <v>4</v>
      </c>
      <c r="AI552" s="443">
        <f t="shared" si="35"/>
        <v>4</v>
      </c>
      <c r="AJ552" s="444">
        <f t="shared" si="36"/>
        <v>7.1428571428571432</v>
      </c>
      <c r="AK552" s="445">
        <f t="shared" si="37"/>
        <v>5.1948051948051948</v>
      </c>
      <c r="AL552" s="462" t="s">
        <v>1057</v>
      </c>
      <c r="AN552" s="392" t="s">
        <v>1056</v>
      </c>
      <c r="AO552" s="398" t="s">
        <v>1057</v>
      </c>
      <c r="AP552" s="394">
        <v>56</v>
      </c>
      <c r="AQ552" s="394">
        <v>77</v>
      </c>
      <c r="AR552" s="397"/>
    </row>
    <row r="553" spans="1:44" ht="15.75" hidden="1" customHeight="1" thickBot="1">
      <c r="A553" s="459" t="s">
        <v>1058</v>
      </c>
      <c r="B553" s="447">
        <v>669</v>
      </c>
      <c r="C553" s="448">
        <v>929</v>
      </c>
      <c r="D553" s="447">
        <v>622</v>
      </c>
      <c r="E553" s="449">
        <v>874</v>
      </c>
      <c r="F553" s="447">
        <v>579</v>
      </c>
      <c r="G553" s="449">
        <v>842</v>
      </c>
      <c r="H553" s="447">
        <v>578</v>
      </c>
      <c r="I553" s="449">
        <v>867</v>
      </c>
      <c r="J553" s="447">
        <v>540</v>
      </c>
      <c r="K553" s="449">
        <v>840</v>
      </c>
      <c r="L553" s="447">
        <v>562</v>
      </c>
      <c r="M553" s="449">
        <v>860</v>
      </c>
      <c r="N553" s="447">
        <v>568</v>
      </c>
      <c r="O553" s="449">
        <v>855</v>
      </c>
      <c r="P553" s="447">
        <v>49</v>
      </c>
      <c r="Q553" s="447">
        <v>69</v>
      </c>
      <c r="R553" s="436">
        <v>66</v>
      </c>
      <c r="S553" s="450">
        <v>92</v>
      </c>
      <c r="T553" s="439">
        <v>68</v>
      </c>
      <c r="U553" s="436">
        <v>96</v>
      </c>
      <c r="V553" s="439">
        <v>58</v>
      </c>
      <c r="W553" s="436">
        <v>80</v>
      </c>
      <c r="X553" s="438">
        <v>48</v>
      </c>
      <c r="Y553" s="438">
        <v>73</v>
      </c>
      <c r="Z553" s="436">
        <v>54</v>
      </c>
      <c r="AA553" s="436">
        <v>80</v>
      </c>
      <c r="AB553" s="439">
        <v>43</v>
      </c>
      <c r="AC553" s="436">
        <v>72</v>
      </c>
      <c r="AD553" s="440">
        <v>43</v>
      </c>
      <c r="AE553" s="454">
        <v>74</v>
      </c>
      <c r="AF553" s="460">
        <v>53</v>
      </c>
      <c r="AG553" s="461">
        <v>86</v>
      </c>
      <c r="AH553" s="442">
        <f t="shared" si="34"/>
        <v>10</v>
      </c>
      <c r="AI553" s="443">
        <f t="shared" si="35"/>
        <v>12</v>
      </c>
      <c r="AJ553" s="444">
        <f t="shared" si="36"/>
        <v>23.255813953488371</v>
      </c>
      <c r="AK553" s="445">
        <f t="shared" si="37"/>
        <v>16.216216216216218</v>
      </c>
      <c r="AL553" s="462" t="s">
        <v>1059</v>
      </c>
      <c r="AN553" s="392" t="s">
        <v>1058</v>
      </c>
      <c r="AO553" s="398" t="s">
        <v>1059</v>
      </c>
      <c r="AP553" s="394">
        <v>43</v>
      </c>
      <c r="AQ553" s="394">
        <v>74</v>
      </c>
      <c r="AR553" s="397"/>
    </row>
    <row r="554" spans="1:44" ht="15.75" hidden="1" customHeight="1" thickBot="1">
      <c r="A554" s="459" t="s">
        <v>1060</v>
      </c>
      <c r="B554" s="447">
        <v>65</v>
      </c>
      <c r="C554" s="448">
        <v>102</v>
      </c>
      <c r="D554" s="447">
        <v>49</v>
      </c>
      <c r="E554" s="449">
        <v>87</v>
      </c>
      <c r="F554" s="447">
        <v>37</v>
      </c>
      <c r="G554" s="449">
        <v>68</v>
      </c>
      <c r="H554" s="447">
        <v>34</v>
      </c>
      <c r="I554" s="449">
        <v>72</v>
      </c>
      <c r="J554" s="447">
        <v>31</v>
      </c>
      <c r="K554" s="449">
        <v>70</v>
      </c>
      <c r="L554" s="447">
        <v>31</v>
      </c>
      <c r="M554" s="449">
        <v>67</v>
      </c>
      <c r="N554" s="447">
        <v>27</v>
      </c>
      <c r="O554" s="449">
        <v>63</v>
      </c>
      <c r="P554" s="447">
        <v>78</v>
      </c>
      <c r="Q554" s="447">
        <v>116</v>
      </c>
      <c r="R554" s="436">
        <v>77</v>
      </c>
      <c r="S554" s="450">
        <v>119</v>
      </c>
      <c r="T554" s="439">
        <v>89</v>
      </c>
      <c r="U554" s="436">
        <v>137</v>
      </c>
      <c r="V554" s="439">
        <v>99</v>
      </c>
      <c r="W554" s="436">
        <v>148</v>
      </c>
      <c r="X554" s="438">
        <v>116</v>
      </c>
      <c r="Y554" s="438">
        <v>173</v>
      </c>
      <c r="Z554" s="436">
        <v>105</v>
      </c>
      <c r="AA554" s="436">
        <v>159</v>
      </c>
      <c r="AB554" s="439">
        <v>102</v>
      </c>
      <c r="AC554" s="436">
        <v>155</v>
      </c>
      <c r="AD554" s="440">
        <v>118</v>
      </c>
      <c r="AE554" s="454">
        <v>176</v>
      </c>
      <c r="AF554" s="460">
        <v>131</v>
      </c>
      <c r="AG554" s="461">
        <v>186</v>
      </c>
      <c r="AH554" s="442">
        <f t="shared" si="34"/>
        <v>13</v>
      </c>
      <c r="AI554" s="443">
        <f t="shared" si="35"/>
        <v>10</v>
      </c>
      <c r="AJ554" s="444">
        <f t="shared" si="36"/>
        <v>11.016949152542374</v>
      </c>
      <c r="AK554" s="445">
        <f t="shared" si="37"/>
        <v>5.6818181818181817</v>
      </c>
      <c r="AL554" s="462" t="s">
        <v>1061</v>
      </c>
      <c r="AN554" s="392" t="s">
        <v>1060</v>
      </c>
      <c r="AO554" s="398" t="s">
        <v>1061</v>
      </c>
      <c r="AP554" s="394">
        <v>118</v>
      </c>
      <c r="AQ554" s="394">
        <v>176</v>
      </c>
      <c r="AR554" s="397"/>
    </row>
    <row r="555" spans="1:44" ht="15.75" hidden="1" customHeight="1" thickBot="1">
      <c r="A555" s="459" t="s">
        <v>1062</v>
      </c>
      <c r="B555" s="447">
        <v>98</v>
      </c>
      <c r="C555" s="448">
        <v>131</v>
      </c>
      <c r="D555" s="447">
        <v>87</v>
      </c>
      <c r="E555" s="449">
        <v>115</v>
      </c>
      <c r="F555" s="447">
        <v>86</v>
      </c>
      <c r="G555" s="449">
        <v>115</v>
      </c>
      <c r="H555" s="447">
        <v>75</v>
      </c>
      <c r="I555" s="449">
        <v>104</v>
      </c>
      <c r="J555" s="447">
        <v>79</v>
      </c>
      <c r="K555" s="449">
        <v>111</v>
      </c>
      <c r="L555" s="447">
        <v>68</v>
      </c>
      <c r="M555" s="449">
        <v>96</v>
      </c>
      <c r="N555" s="447">
        <v>67</v>
      </c>
      <c r="O555" s="449">
        <v>94</v>
      </c>
      <c r="P555" s="447">
        <v>61</v>
      </c>
      <c r="Q555" s="447">
        <v>82</v>
      </c>
      <c r="R555" s="436">
        <v>57</v>
      </c>
      <c r="S555" s="450">
        <v>80</v>
      </c>
      <c r="T555" s="439">
        <v>64</v>
      </c>
      <c r="U555" s="436">
        <v>87</v>
      </c>
      <c r="V555" s="439">
        <v>73</v>
      </c>
      <c r="W555" s="436">
        <v>100</v>
      </c>
      <c r="X555" s="438">
        <v>70</v>
      </c>
      <c r="Y555" s="438">
        <v>98</v>
      </c>
      <c r="Z555" s="436">
        <v>132</v>
      </c>
      <c r="AA555" s="436">
        <v>168</v>
      </c>
      <c r="AB555" s="439">
        <v>121</v>
      </c>
      <c r="AC555" s="436">
        <v>157</v>
      </c>
      <c r="AD555" s="440">
        <v>129</v>
      </c>
      <c r="AE555" s="454">
        <v>167</v>
      </c>
      <c r="AF555" s="460">
        <v>120</v>
      </c>
      <c r="AG555" s="461">
        <v>155</v>
      </c>
      <c r="AH555" s="442">
        <f t="shared" si="34"/>
        <v>-9</v>
      </c>
      <c r="AI555" s="443">
        <f t="shared" si="35"/>
        <v>-12</v>
      </c>
      <c r="AJ555" s="444">
        <f t="shared" si="36"/>
        <v>-6.9767441860465116</v>
      </c>
      <c r="AK555" s="445">
        <f t="shared" si="37"/>
        <v>-7.1856287425149699</v>
      </c>
      <c r="AL555" s="462" t="s">
        <v>1063</v>
      </c>
      <c r="AN555" s="392" t="s">
        <v>1062</v>
      </c>
      <c r="AO555" s="398" t="s">
        <v>1063</v>
      </c>
      <c r="AP555" s="394">
        <v>129</v>
      </c>
      <c r="AQ555" s="394">
        <v>167</v>
      </c>
      <c r="AR555" s="397"/>
    </row>
    <row r="556" spans="1:44" ht="15.75" hidden="1" customHeight="1" thickBot="1">
      <c r="A556" s="459" t="s">
        <v>1064</v>
      </c>
      <c r="B556" s="447">
        <v>69</v>
      </c>
      <c r="C556" s="448">
        <v>87</v>
      </c>
      <c r="D556" s="447">
        <v>73</v>
      </c>
      <c r="E556" s="449">
        <v>92</v>
      </c>
      <c r="F556" s="447">
        <v>73</v>
      </c>
      <c r="G556" s="449">
        <v>95</v>
      </c>
      <c r="H556" s="447">
        <v>67</v>
      </c>
      <c r="I556" s="449">
        <v>95</v>
      </c>
      <c r="J556" s="447">
        <v>65</v>
      </c>
      <c r="K556" s="449">
        <v>93</v>
      </c>
      <c r="L556" s="447">
        <v>61</v>
      </c>
      <c r="M556" s="449">
        <v>85</v>
      </c>
      <c r="N556" s="447">
        <v>67</v>
      </c>
      <c r="O556" s="449">
        <v>88</v>
      </c>
      <c r="P556" s="447">
        <v>39</v>
      </c>
      <c r="Q556" s="447">
        <v>58</v>
      </c>
      <c r="R556" s="436">
        <v>38</v>
      </c>
      <c r="S556" s="450">
        <v>60</v>
      </c>
      <c r="T556" s="439">
        <v>65</v>
      </c>
      <c r="U556" s="436">
        <v>89</v>
      </c>
      <c r="V556" s="439">
        <v>43</v>
      </c>
      <c r="W556" s="436">
        <v>64</v>
      </c>
      <c r="X556" s="438">
        <v>44</v>
      </c>
      <c r="Y556" s="438">
        <v>63</v>
      </c>
      <c r="Z556" s="436">
        <v>50</v>
      </c>
      <c r="AA556" s="436">
        <v>68</v>
      </c>
      <c r="AB556" s="439">
        <v>44</v>
      </c>
      <c r="AC556" s="436">
        <v>65</v>
      </c>
      <c r="AD556" s="440">
        <v>48</v>
      </c>
      <c r="AE556" s="454">
        <v>69</v>
      </c>
      <c r="AF556" s="460">
        <v>43</v>
      </c>
      <c r="AG556" s="461">
        <v>65</v>
      </c>
      <c r="AH556" s="442">
        <f t="shared" si="34"/>
        <v>-5</v>
      </c>
      <c r="AI556" s="443">
        <f t="shared" si="35"/>
        <v>-4</v>
      </c>
      <c r="AJ556" s="444">
        <f t="shared" si="36"/>
        <v>-10.416666666666666</v>
      </c>
      <c r="AK556" s="445">
        <f t="shared" si="37"/>
        <v>-5.7971014492753623</v>
      </c>
      <c r="AL556" s="462" t="s">
        <v>1065</v>
      </c>
      <c r="AN556" s="392" t="s">
        <v>1064</v>
      </c>
      <c r="AO556" s="398" t="s">
        <v>1065</v>
      </c>
      <c r="AP556" s="394">
        <v>48</v>
      </c>
      <c r="AQ556" s="394">
        <v>69</v>
      </c>
      <c r="AR556" s="397"/>
    </row>
    <row r="557" spans="1:44" ht="15.75" hidden="1" customHeight="1" thickBot="1">
      <c r="A557" s="459" t="s">
        <v>1066</v>
      </c>
      <c r="B557" s="447">
        <v>28</v>
      </c>
      <c r="C557" s="448">
        <v>39</v>
      </c>
      <c r="D557" s="447">
        <v>24</v>
      </c>
      <c r="E557" s="449">
        <v>33</v>
      </c>
      <c r="F557" s="447">
        <v>26</v>
      </c>
      <c r="G557" s="449">
        <v>35</v>
      </c>
      <c r="H557" s="447">
        <v>24</v>
      </c>
      <c r="I557" s="449">
        <v>34</v>
      </c>
      <c r="J557" s="447">
        <v>26</v>
      </c>
      <c r="K557" s="449">
        <v>36</v>
      </c>
      <c r="L557" s="447">
        <v>26</v>
      </c>
      <c r="M557" s="449">
        <v>37</v>
      </c>
      <c r="N557" s="447">
        <v>31</v>
      </c>
      <c r="O557" s="449">
        <v>42</v>
      </c>
      <c r="P557" s="447">
        <v>61</v>
      </c>
      <c r="Q557" s="447">
        <v>100</v>
      </c>
      <c r="R557" s="436">
        <v>72</v>
      </c>
      <c r="S557" s="450">
        <v>113</v>
      </c>
      <c r="T557" s="439">
        <v>84</v>
      </c>
      <c r="U557" s="436">
        <v>129</v>
      </c>
      <c r="V557" s="439">
        <v>78</v>
      </c>
      <c r="W557" s="436">
        <v>131</v>
      </c>
      <c r="X557" s="438">
        <v>80</v>
      </c>
      <c r="Y557" s="438">
        <v>131</v>
      </c>
      <c r="Z557" s="436">
        <v>83</v>
      </c>
      <c r="AA557" s="436">
        <v>136</v>
      </c>
      <c r="AB557" s="439">
        <v>73</v>
      </c>
      <c r="AC557" s="436">
        <v>133</v>
      </c>
      <c r="AD557" s="440">
        <v>68</v>
      </c>
      <c r="AE557" s="454">
        <v>124</v>
      </c>
      <c r="AF557" s="460">
        <v>75</v>
      </c>
      <c r="AG557" s="461">
        <v>134</v>
      </c>
      <c r="AH557" s="442">
        <f t="shared" si="34"/>
        <v>7</v>
      </c>
      <c r="AI557" s="443">
        <f t="shared" si="35"/>
        <v>10</v>
      </c>
      <c r="AJ557" s="444">
        <f t="shared" si="36"/>
        <v>10.294117647058824</v>
      </c>
      <c r="AK557" s="445">
        <f t="shared" si="37"/>
        <v>8.064516129032258</v>
      </c>
      <c r="AL557" s="462" t="s">
        <v>1067</v>
      </c>
      <c r="AN557" s="392" t="s">
        <v>1066</v>
      </c>
      <c r="AO557" s="398" t="s">
        <v>1067</v>
      </c>
      <c r="AP557" s="394">
        <v>68</v>
      </c>
      <c r="AQ557" s="394">
        <v>124</v>
      </c>
      <c r="AR557" s="397"/>
    </row>
    <row r="558" spans="1:44" ht="15.75" hidden="1" customHeight="1" thickBot="1">
      <c r="A558" s="459" t="s">
        <v>1068</v>
      </c>
      <c r="B558" s="447">
        <v>21</v>
      </c>
      <c r="C558" s="448">
        <v>48</v>
      </c>
      <c r="D558" s="447">
        <v>15</v>
      </c>
      <c r="E558" s="449">
        <v>43</v>
      </c>
      <c r="F558" s="447">
        <v>16</v>
      </c>
      <c r="G558" s="449">
        <v>43</v>
      </c>
      <c r="H558" s="447">
        <v>12</v>
      </c>
      <c r="I558" s="449">
        <v>41</v>
      </c>
      <c r="J558" s="447">
        <v>16</v>
      </c>
      <c r="K558" s="449">
        <v>38</v>
      </c>
      <c r="L558" s="447">
        <v>24</v>
      </c>
      <c r="M558" s="449">
        <v>39</v>
      </c>
      <c r="N558" s="447">
        <v>30</v>
      </c>
      <c r="O558" s="449">
        <v>45</v>
      </c>
      <c r="P558" s="447">
        <v>86</v>
      </c>
      <c r="Q558" s="447">
        <v>121</v>
      </c>
      <c r="R558" s="436">
        <v>91</v>
      </c>
      <c r="S558" s="450">
        <v>123</v>
      </c>
      <c r="T558" s="439">
        <v>103</v>
      </c>
      <c r="U558" s="436">
        <v>136</v>
      </c>
      <c r="V558" s="439">
        <v>105</v>
      </c>
      <c r="W558" s="436">
        <v>143</v>
      </c>
      <c r="X558" s="438">
        <v>79</v>
      </c>
      <c r="Y558" s="438">
        <v>119</v>
      </c>
      <c r="Z558" s="436">
        <v>89</v>
      </c>
      <c r="AA558" s="436">
        <v>133</v>
      </c>
      <c r="AB558" s="439">
        <v>84</v>
      </c>
      <c r="AC558" s="436">
        <v>131</v>
      </c>
      <c r="AD558" s="440">
        <v>107</v>
      </c>
      <c r="AE558" s="454">
        <v>147</v>
      </c>
      <c r="AF558" s="460">
        <v>114</v>
      </c>
      <c r="AG558" s="461">
        <v>155</v>
      </c>
      <c r="AH558" s="442">
        <f t="shared" si="34"/>
        <v>7</v>
      </c>
      <c r="AI558" s="443">
        <f t="shared" si="35"/>
        <v>8</v>
      </c>
      <c r="AJ558" s="444">
        <f t="shared" si="36"/>
        <v>6.5420560747663554</v>
      </c>
      <c r="AK558" s="445">
        <f t="shared" si="37"/>
        <v>5.4421768707482991</v>
      </c>
      <c r="AL558" s="462" t="s">
        <v>1100</v>
      </c>
      <c r="AN558" s="392" t="s">
        <v>1068</v>
      </c>
      <c r="AO558" s="398" t="s">
        <v>1100</v>
      </c>
      <c r="AP558" s="394">
        <v>107</v>
      </c>
      <c r="AQ558" s="394">
        <v>147</v>
      </c>
      <c r="AR558" s="397"/>
    </row>
    <row r="559" spans="1:44" ht="15.75" hidden="1" customHeight="1" thickBot="1">
      <c r="A559" s="459" t="s">
        <v>1069</v>
      </c>
      <c r="B559" s="447"/>
      <c r="C559" s="448"/>
      <c r="D559" s="447"/>
      <c r="E559" s="449"/>
      <c r="F559" s="447"/>
      <c r="G559" s="449"/>
      <c r="H559" s="447"/>
      <c r="I559" s="449"/>
      <c r="J559" s="447"/>
      <c r="K559" s="449"/>
      <c r="L559" s="447">
        <v>47</v>
      </c>
      <c r="M559" s="449">
        <v>65</v>
      </c>
      <c r="N559" s="447">
        <v>48</v>
      </c>
      <c r="O559" s="449">
        <v>65</v>
      </c>
      <c r="P559" s="447">
        <v>62</v>
      </c>
      <c r="Q559" s="447">
        <v>75</v>
      </c>
      <c r="R559" s="436">
        <v>62</v>
      </c>
      <c r="S559" s="450">
        <v>74</v>
      </c>
      <c r="T559" s="439">
        <v>64</v>
      </c>
      <c r="U559" s="436">
        <v>79</v>
      </c>
      <c r="V559" s="439">
        <v>71</v>
      </c>
      <c r="W559" s="436">
        <v>87</v>
      </c>
      <c r="X559" s="438">
        <v>92</v>
      </c>
      <c r="Y559" s="438">
        <v>112</v>
      </c>
      <c r="Z559" s="436">
        <v>67</v>
      </c>
      <c r="AA559" s="436">
        <v>88</v>
      </c>
      <c r="AB559" s="439">
        <v>63</v>
      </c>
      <c r="AC559" s="436">
        <v>85</v>
      </c>
      <c r="AD559" s="440">
        <v>64</v>
      </c>
      <c r="AE559" s="454">
        <v>85</v>
      </c>
      <c r="AF559" s="467">
        <v>75</v>
      </c>
      <c r="AG559" s="468">
        <v>97</v>
      </c>
      <c r="AH559" s="442">
        <f t="shared" si="34"/>
        <v>11</v>
      </c>
      <c r="AI559" s="443">
        <f t="shared" si="35"/>
        <v>12</v>
      </c>
      <c r="AJ559" s="444">
        <f t="shared" si="36"/>
        <v>17.1875</v>
      </c>
      <c r="AK559" s="445">
        <f t="shared" si="37"/>
        <v>14.117647058823529</v>
      </c>
      <c r="AL559" s="447" t="s">
        <v>1070</v>
      </c>
      <c r="AN559" s="392" t="s">
        <v>1069</v>
      </c>
      <c r="AO559" s="400" t="s">
        <v>1070</v>
      </c>
      <c r="AP559" s="394">
        <v>64</v>
      </c>
      <c r="AQ559" s="394">
        <v>85</v>
      </c>
      <c r="AR559" s="397"/>
    </row>
    <row r="560" spans="1:44" ht="15.75" customHeight="1">
      <c r="A560" s="428"/>
      <c r="B560" s="429"/>
      <c r="C560" s="429"/>
      <c r="D560" s="429"/>
      <c r="E560" s="429"/>
      <c r="F560" s="429"/>
      <c r="G560" s="429"/>
      <c r="H560" s="429"/>
      <c r="I560" s="429"/>
      <c r="J560" s="430"/>
      <c r="K560" s="429"/>
      <c r="L560" s="429"/>
      <c r="M560" s="429"/>
      <c r="N560" s="429"/>
      <c r="O560" s="429"/>
      <c r="P560" s="429"/>
      <c r="Q560" s="429"/>
      <c r="R560" s="369"/>
      <c r="S560" s="429"/>
      <c r="T560" s="369"/>
      <c r="U560" s="369"/>
      <c r="V560" s="369"/>
      <c r="W560" s="369"/>
      <c r="X560" s="369"/>
      <c r="Y560" s="369"/>
      <c r="Z560" s="369"/>
      <c r="AA560" s="369"/>
      <c r="AB560" s="369"/>
      <c r="AC560" s="369"/>
      <c r="AD560" s="369"/>
      <c r="AE560" s="369"/>
      <c r="AF560" s="369"/>
      <c r="AG560" s="369"/>
      <c r="AH560" s="431"/>
      <c r="AI560" s="431"/>
      <c r="AJ560" s="432"/>
      <c r="AK560" s="432"/>
    </row>
    <row r="561" spans="1:38" ht="15.75" customHeight="1">
      <c r="A561" s="375"/>
      <c r="B561" s="369"/>
      <c r="C561" s="369"/>
      <c r="D561" s="369"/>
      <c r="E561" s="369"/>
      <c r="F561" s="369"/>
      <c r="G561" s="369"/>
      <c r="H561" s="369"/>
      <c r="I561" s="369"/>
      <c r="J561" s="401"/>
      <c r="K561" s="369"/>
      <c r="L561" s="369"/>
      <c r="M561" s="369"/>
      <c r="N561" s="369"/>
      <c r="O561" s="369"/>
      <c r="P561" s="369"/>
      <c r="Q561" s="369"/>
      <c r="R561" s="369"/>
      <c r="S561" s="369"/>
      <c r="T561" s="369"/>
      <c r="U561" s="369"/>
      <c r="V561" s="369"/>
      <c r="W561" s="369"/>
      <c r="X561" s="369"/>
      <c r="Y561" s="369"/>
      <c r="Z561" s="369"/>
      <c r="AA561" s="369"/>
      <c r="AB561" s="369"/>
      <c r="AC561" s="369"/>
      <c r="AD561" s="369"/>
      <c r="AE561" s="369"/>
      <c r="AF561" s="369"/>
      <c r="AG561" s="369"/>
      <c r="AH561" s="402"/>
      <c r="AI561" s="402"/>
      <c r="AJ561" s="403"/>
      <c r="AK561" s="403"/>
    </row>
    <row r="562" spans="1:38" ht="15.75" customHeight="1">
      <c r="A562" s="375"/>
      <c r="B562" s="369"/>
      <c r="C562" s="369"/>
      <c r="D562" s="369"/>
      <c r="E562" s="369"/>
      <c r="F562" s="369"/>
      <c r="G562" s="369"/>
      <c r="H562" s="369"/>
      <c r="I562" s="369"/>
      <c r="J562" s="401"/>
      <c r="K562" s="369"/>
      <c r="L562" s="369"/>
      <c r="M562" s="369"/>
      <c r="N562" s="369"/>
      <c r="O562" s="369"/>
      <c r="P562" s="369"/>
      <c r="Q562" s="369"/>
      <c r="R562" s="369"/>
      <c r="S562" s="369"/>
      <c r="T562" s="369"/>
      <c r="U562" s="369"/>
      <c r="V562" s="369"/>
      <c r="W562" s="369"/>
      <c r="X562" s="369"/>
      <c r="Y562" s="369"/>
      <c r="Z562" s="369"/>
      <c r="AA562" s="369"/>
      <c r="AB562" s="369"/>
      <c r="AC562" s="369"/>
      <c r="AD562" s="369"/>
      <c r="AE562" s="369"/>
      <c r="AF562" s="369"/>
      <c r="AG562" s="369"/>
      <c r="AH562" s="402"/>
      <c r="AI562" s="402"/>
      <c r="AJ562" s="403"/>
      <c r="AK562" s="403"/>
    </row>
    <row r="563" spans="1:38" ht="15.75" customHeight="1">
      <c r="A563" s="375"/>
      <c r="B563" s="369"/>
      <c r="C563" s="369"/>
      <c r="D563" s="369"/>
      <c r="E563" s="369"/>
      <c r="F563" s="369"/>
      <c r="G563" s="369"/>
      <c r="H563" s="369"/>
      <c r="I563" s="369"/>
      <c r="J563" s="401"/>
      <c r="K563" s="369"/>
      <c r="L563" s="369"/>
      <c r="M563" s="369"/>
      <c r="N563" s="369"/>
      <c r="O563" s="369"/>
      <c r="P563" s="369"/>
      <c r="Q563" s="369"/>
      <c r="R563" s="369"/>
      <c r="S563" s="369"/>
      <c r="T563" s="369"/>
      <c r="U563" s="369"/>
      <c r="V563" s="369"/>
      <c r="W563" s="369"/>
      <c r="X563" s="369"/>
      <c r="Y563" s="369"/>
      <c r="Z563" s="369"/>
      <c r="AA563" s="369"/>
      <c r="AB563" s="369"/>
      <c r="AC563" s="369"/>
      <c r="AD563" s="369"/>
      <c r="AE563" s="369"/>
      <c r="AF563" s="369"/>
      <c r="AG563" s="369"/>
      <c r="AH563" s="402"/>
      <c r="AI563" s="402"/>
      <c r="AJ563" s="403"/>
      <c r="AK563" s="403"/>
    </row>
    <row r="564" spans="1:38" ht="15.75" customHeight="1">
      <c r="A564" s="375"/>
      <c r="B564" s="369"/>
      <c r="C564" s="369"/>
      <c r="D564" s="369"/>
      <c r="E564" s="369"/>
      <c r="F564" s="369"/>
      <c r="G564" s="369"/>
      <c r="H564" s="369"/>
      <c r="I564" s="369"/>
      <c r="J564" s="401"/>
      <c r="K564" s="369"/>
      <c r="L564" s="369"/>
      <c r="M564" s="369"/>
      <c r="N564" s="369"/>
      <c r="O564" s="369"/>
      <c r="P564" s="369"/>
      <c r="Q564" s="369"/>
      <c r="R564" s="369"/>
      <c r="S564" s="369"/>
      <c r="T564" s="369"/>
      <c r="U564" s="369"/>
      <c r="V564" s="369"/>
      <c r="W564" s="369"/>
      <c r="X564" s="369"/>
      <c r="Y564" s="369"/>
      <c r="Z564" s="369"/>
      <c r="AA564" s="369"/>
      <c r="AB564" s="369"/>
      <c r="AC564" s="369"/>
      <c r="AD564" s="369"/>
      <c r="AE564" s="369"/>
      <c r="AF564" s="369"/>
      <c r="AG564" s="369"/>
      <c r="AH564" s="402"/>
      <c r="AI564" s="402"/>
      <c r="AJ564" s="403"/>
      <c r="AK564" s="403"/>
    </row>
    <row r="565" spans="1:38" ht="15.75" customHeight="1">
      <c r="A565" s="375"/>
      <c r="B565" s="369"/>
      <c r="C565" s="369"/>
      <c r="D565" s="369"/>
      <c r="E565" s="369"/>
      <c r="F565" s="369"/>
      <c r="G565" s="369"/>
      <c r="H565" s="369"/>
      <c r="I565" s="369"/>
      <c r="J565" s="401"/>
      <c r="K565" s="369"/>
      <c r="L565" s="369"/>
      <c r="M565" s="369"/>
      <c r="N565" s="369"/>
      <c r="O565" s="369"/>
      <c r="P565" s="369"/>
      <c r="Q565" s="369"/>
      <c r="R565" s="369"/>
      <c r="S565" s="369"/>
      <c r="T565" s="369"/>
      <c r="U565" s="369"/>
      <c r="V565" s="369"/>
      <c r="W565" s="369"/>
      <c r="X565" s="369"/>
      <c r="Y565" s="369"/>
      <c r="Z565" s="369"/>
      <c r="AA565" s="369"/>
      <c r="AB565" s="369"/>
      <c r="AC565" s="369"/>
      <c r="AD565" s="369"/>
      <c r="AE565" s="369"/>
      <c r="AF565" s="369"/>
      <c r="AG565" s="369"/>
      <c r="AH565" s="402"/>
      <c r="AI565" s="402"/>
      <c r="AJ565" s="403"/>
      <c r="AK565" s="403"/>
    </row>
    <row r="566" spans="1:38" ht="15.75" customHeight="1">
      <c r="A566" s="375"/>
      <c r="B566" s="369"/>
      <c r="C566" s="369"/>
      <c r="D566" s="369"/>
      <c r="E566" s="369"/>
      <c r="F566" s="369"/>
      <c r="G566" s="369"/>
      <c r="H566" s="369"/>
      <c r="I566" s="369"/>
      <c r="J566" s="401"/>
      <c r="K566" s="369"/>
      <c r="L566" s="369"/>
      <c r="M566" s="369"/>
      <c r="N566" s="369"/>
      <c r="O566" s="369"/>
      <c r="P566" s="369"/>
      <c r="Q566" s="369"/>
      <c r="R566" s="369"/>
      <c r="S566" s="369"/>
      <c r="T566" s="369"/>
      <c r="U566" s="369"/>
      <c r="V566" s="369"/>
      <c r="W566" s="369"/>
      <c r="X566" s="369"/>
      <c r="Y566" s="369"/>
      <c r="Z566" s="369"/>
      <c r="AA566" s="369"/>
      <c r="AB566" s="369"/>
      <c r="AC566" s="369"/>
      <c r="AD566" s="369"/>
      <c r="AE566" s="369"/>
      <c r="AF566" s="369"/>
      <c r="AG566" s="369"/>
      <c r="AH566" s="402"/>
      <c r="AI566" s="402"/>
      <c r="AJ566" s="403"/>
      <c r="AK566" s="403"/>
      <c r="AL566" s="369"/>
    </row>
    <row r="567" spans="1:38" ht="15.75" customHeight="1">
      <c r="A567" s="375"/>
      <c r="B567" s="369"/>
      <c r="C567" s="369"/>
      <c r="D567" s="369"/>
      <c r="E567" s="369"/>
      <c r="F567" s="369"/>
      <c r="G567" s="369"/>
      <c r="H567" s="369"/>
      <c r="I567" s="369"/>
      <c r="J567" s="369"/>
      <c r="K567" s="369"/>
      <c r="L567" s="369"/>
      <c r="M567" s="369"/>
      <c r="N567" s="369"/>
      <c r="O567" s="369"/>
      <c r="P567" s="369"/>
      <c r="Q567" s="369"/>
      <c r="R567" s="369"/>
      <c r="S567" s="369"/>
      <c r="T567" s="369"/>
      <c r="U567" s="369"/>
      <c r="V567" s="369"/>
      <c r="W567" s="369"/>
      <c r="X567" s="369"/>
      <c r="Y567" s="369"/>
      <c r="Z567" s="369"/>
      <c r="AA567" s="369"/>
      <c r="AB567" s="369"/>
      <c r="AC567" s="369"/>
      <c r="AD567" s="369"/>
      <c r="AE567" s="369"/>
      <c r="AF567" s="369"/>
      <c r="AG567" s="369"/>
      <c r="AH567" s="369"/>
      <c r="AI567" s="369"/>
      <c r="AJ567" s="369"/>
      <c r="AK567" s="369"/>
      <c r="AL567" s="369"/>
    </row>
    <row r="568" spans="1:38" ht="15.75" customHeight="1">
      <c r="A568" s="375"/>
      <c r="B568" s="369"/>
      <c r="C568" s="369"/>
      <c r="D568" s="369"/>
      <c r="E568" s="369"/>
      <c r="F568" s="369"/>
      <c r="G568" s="369"/>
      <c r="H568" s="369"/>
      <c r="I568" s="369"/>
      <c r="J568" s="369"/>
      <c r="K568" s="369"/>
      <c r="L568" s="369"/>
      <c r="M568" s="369"/>
      <c r="N568" s="369"/>
      <c r="O568" s="369"/>
      <c r="P568" s="369"/>
      <c r="Q568" s="369"/>
      <c r="R568" s="369"/>
      <c r="S568" s="369"/>
      <c r="T568" s="369"/>
      <c r="U568" s="369"/>
      <c r="V568" s="369"/>
      <c r="W568" s="369"/>
      <c r="X568" s="369"/>
      <c r="Y568" s="369"/>
      <c r="Z568" s="369"/>
      <c r="AA568" s="369"/>
      <c r="AB568" s="369"/>
      <c r="AC568" s="369"/>
      <c r="AD568" s="369"/>
      <c r="AE568" s="369"/>
      <c r="AF568" s="369"/>
      <c r="AG568" s="369"/>
      <c r="AH568" s="369"/>
      <c r="AI568" s="369"/>
      <c r="AJ568" s="369"/>
      <c r="AK568" s="369"/>
      <c r="AL568" s="369"/>
    </row>
    <row r="569" spans="1:38" ht="15.75" customHeight="1">
      <c r="A569" s="375"/>
      <c r="B569" s="369"/>
      <c r="C569" s="369"/>
      <c r="D569" s="369"/>
      <c r="E569" s="369"/>
      <c r="F569" s="369"/>
      <c r="G569" s="369"/>
      <c r="H569" s="369"/>
      <c r="I569" s="369"/>
      <c r="J569" s="369"/>
      <c r="K569" s="369"/>
      <c r="L569" s="369"/>
      <c r="M569" s="369"/>
      <c r="N569" s="369"/>
      <c r="O569" s="369"/>
      <c r="P569" s="369"/>
      <c r="Q569" s="369"/>
      <c r="R569" s="369"/>
      <c r="S569" s="369"/>
      <c r="T569" s="369"/>
      <c r="U569" s="369"/>
      <c r="V569" s="369"/>
      <c r="W569" s="369"/>
      <c r="X569" s="369"/>
      <c r="Y569" s="369"/>
      <c r="Z569" s="369"/>
      <c r="AA569" s="369"/>
      <c r="AB569" s="369"/>
      <c r="AC569" s="369"/>
      <c r="AD569" s="369"/>
      <c r="AE569" s="369"/>
      <c r="AF569" s="369"/>
      <c r="AG569" s="369"/>
      <c r="AH569" s="369"/>
      <c r="AI569" s="369"/>
      <c r="AJ569" s="369"/>
      <c r="AK569" s="369"/>
      <c r="AL569" s="369"/>
    </row>
    <row r="570" spans="1:38" ht="15.75" customHeight="1">
      <c r="A570" s="375"/>
      <c r="B570" s="369"/>
      <c r="C570" s="369"/>
      <c r="D570" s="369"/>
      <c r="E570" s="369"/>
      <c r="F570" s="369"/>
      <c r="G570" s="369"/>
      <c r="H570" s="369"/>
      <c r="I570" s="369"/>
      <c r="J570" s="369"/>
      <c r="K570" s="369"/>
      <c r="L570" s="369"/>
      <c r="M570" s="369"/>
      <c r="N570" s="369"/>
      <c r="O570" s="369"/>
      <c r="P570" s="369"/>
      <c r="Q570" s="369"/>
      <c r="R570" s="369"/>
      <c r="S570" s="369"/>
      <c r="T570" s="369"/>
      <c r="U570" s="369"/>
      <c r="V570" s="369"/>
      <c r="W570" s="369"/>
      <c r="X570" s="369"/>
      <c r="Y570" s="369"/>
      <c r="Z570" s="369"/>
      <c r="AA570" s="369"/>
      <c r="AB570" s="369"/>
      <c r="AC570" s="369"/>
      <c r="AD570" s="369"/>
      <c r="AE570" s="369"/>
      <c r="AF570" s="369"/>
      <c r="AG570" s="369"/>
      <c r="AH570" s="369"/>
      <c r="AI570" s="369"/>
      <c r="AJ570" s="369"/>
      <c r="AK570" s="369"/>
      <c r="AL570" s="369"/>
    </row>
    <row r="571" spans="1:38" ht="15.75" customHeight="1">
      <c r="A571" s="375"/>
      <c r="B571" s="369"/>
      <c r="C571" s="369"/>
      <c r="D571" s="369"/>
      <c r="E571" s="369"/>
      <c r="F571" s="369"/>
      <c r="G571" s="369"/>
      <c r="H571" s="369"/>
      <c r="I571" s="369"/>
      <c r="J571" s="369"/>
      <c r="K571" s="369"/>
      <c r="L571" s="369"/>
      <c r="M571" s="369"/>
      <c r="N571" s="369"/>
      <c r="O571" s="369"/>
      <c r="P571" s="369"/>
      <c r="Q571" s="369"/>
      <c r="R571" s="369"/>
      <c r="S571" s="369"/>
      <c r="T571" s="369"/>
      <c r="U571" s="369"/>
      <c r="V571" s="369"/>
      <c r="W571" s="369"/>
      <c r="X571" s="369"/>
      <c r="Y571" s="369"/>
      <c r="Z571" s="369"/>
      <c r="AA571" s="369"/>
      <c r="AB571" s="369"/>
      <c r="AC571" s="369"/>
      <c r="AD571" s="369"/>
      <c r="AE571" s="369"/>
      <c r="AF571" s="369"/>
      <c r="AG571" s="369"/>
      <c r="AH571" s="369"/>
      <c r="AI571" s="369"/>
      <c r="AJ571" s="369"/>
      <c r="AK571" s="369"/>
      <c r="AL571" s="369"/>
    </row>
    <row r="572" spans="1:38" ht="15.75" customHeight="1">
      <c r="A572" s="375"/>
      <c r="B572" s="369"/>
      <c r="C572" s="369"/>
      <c r="D572" s="369"/>
      <c r="E572" s="369"/>
      <c r="F572" s="369"/>
      <c r="G572" s="369"/>
      <c r="H572" s="369"/>
      <c r="I572" s="369"/>
      <c r="J572" s="369"/>
      <c r="K572" s="369"/>
      <c r="L572" s="369"/>
      <c r="M572" s="369"/>
      <c r="N572" s="369"/>
      <c r="O572" s="369"/>
      <c r="P572" s="369"/>
      <c r="Q572" s="369"/>
      <c r="R572" s="369"/>
      <c r="S572" s="369"/>
      <c r="T572" s="369"/>
      <c r="U572" s="369"/>
      <c r="V572" s="369"/>
      <c r="W572" s="369"/>
      <c r="X572" s="369"/>
      <c r="Y572" s="369"/>
      <c r="Z572" s="369"/>
      <c r="AA572" s="369"/>
      <c r="AB572" s="369"/>
      <c r="AC572" s="369"/>
      <c r="AD572" s="369"/>
      <c r="AE572" s="369"/>
      <c r="AF572" s="369"/>
      <c r="AG572" s="369"/>
      <c r="AH572" s="369"/>
      <c r="AI572" s="369"/>
      <c r="AJ572" s="369"/>
      <c r="AK572" s="369"/>
      <c r="AL572" s="369"/>
    </row>
    <row r="573" spans="1:38" ht="15.75" customHeight="1">
      <c r="A573" s="375"/>
      <c r="B573" s="369"/>
      <c r="C573" s="369"/>
      <c r="D573" s="369"/>
      <c r="E573" s="369"/>
      <c r="F573" s="369"/>
      <c r="G573" s="369"/>
      <c r="H573" s="369"/>
      <c r="I573" s="369"/>
      <c r="J573" s="369"/>
      <c r="K573" s="369"/>
      <c r="L573" s="369"/>
      <c r="M573" s="369"/>
      <c r="N573" s="369"/>
      <c r="O573" s="369"/>
      <c r="P573" s="369"/>
      <c r="Q573" s="369"/>
      <c r="R573" s="369"/>
      <c r="S573" s="369"/>
      <c r="T573" s="369"/>
      <c r="U573" s="369"/>
      <c r="V573" s="369"/>
      <c r="W573" s="369"/>
      <c r="X573" s="369"/>
      <c r="Y573" s="369"/>
      <c r="Z573" s="369"/>
      <c r="AA573" s="369"/>
      <c r="AB573" s="369"/>
      <c r="AC573" s="369"/>
      <c r="AD573" s="369"/>
      <c r="AE573" s="369"/>
      <c r="AF573" s="369"/>
      <c r="AG573" s="369"/>
      <c r="AH573" s="369"/>
      <c r="AI573" s="369"/>
      <c r="AJ573" s="369"/>
      <c r="AK573" s="369"/>
      <c r="AL573" s="369"/>
    </row>
    <row r="574" spans="1:38" ht="15.75" customHeight="1">
      <c r="A574" s="375"/>
      <c r="B574" s="369"/>
      <c r="C574" s="369"/>
      <c r="D574" s="369"/>
      <c r="E574" s="369"/>
      <c r="F574" s="369"/>
      <c r="G574" s="369"/>
      <c r="H574" s="402"/>
      <c r="I574" s="402"/>
      <c r="J574" s="402"/>
      <c r="K574" s="402"/>
      <c r="L574" s="402"/>
      <c r="M574" s="402"/>
      <c r="N574" s="402"/>
      <c r="O574" s="402"/>
      <c r="P574" s="402"/>
      <c r="Q574" s="402"/>
      <c r="R574" s="369"/>
      <c r="S574" s="402"/>
      <c r="T574" s="369"/>
      <c r="U574" s="369"/>
      <c r="V574" s="369"/>
      <c r="W574" s="369"/>
      <c r="X574" s="369"/>
      <c r="Y574" s="369"/>
      <c r="Z574" s="369"/>
      <c r="AA574" s="369"/>
      <c r="AB574" s="369"/>
      <c r="AC574" s="369"/>
      <c r="AD574" s="369"/>
      <c r="AE574" s="369"/>
      <c r="AF574" s="369"/>
      <c r="AG574" s="369"/>
      <c r="AH574" s="403"/>
      <c r="AI574" s="403"/>
      <c r="AJ574" s="369"/>
      <c r="AK574" s="369"/>
      <c r="AL574" s="369"/>
    </row>
    <row r="575" spans="1:38" ht="15.75" customHeight="1">
      <c r="A575" s="375"/>
      <c r="B575" s="369"/>
      <c r="C575" s="369"/>
      <c r="D575" s="369"/>
      <c r="E575" s="369"/>
      <c r="F575" s="369"/>
      <c r="G575" s="369"/>
      <c r="H575" s="402"/>
      <c r="I575" s="402"/>
      <c r="J575" s="402"/>
      <c r="K575" s="402"/>
      <c r="L575" s="402"/>
      <c r="M575" s="402"/>
      <c r="N575" s="402"/>
      <c r="O575" s="402"/>
      <c r="P575" s="402"/>
      <c r="Q575" s="402"/>
      <c r="R575" s="369"/>
      <c r="S575" s="402"/>
      <c r="T575" s="369"/>
      <c r="U575" s="369"/>
      <c r="V575" s="369"/>
      <c r="W575" s="369"/>
      <c r="X575" s="369"/>
      <c r="Y575" s="369"/>
      <c r="Z575" s="369"/>
      <c r="AA575" s="369"/>
      <c r="AB575" s="369"/>
      <c r="AC575" s="369"/>
      <c r="AD575" s="369"/>
      <c r="AE575" s="369"/>
      <c r="AF575" s="369"/>
      <c r="AG575" s="369"/>
      <c r="AH575" s="403"/>
      <c r="AI575" s="403"/>
      <c r="AJ575" s="369"/>
      <c r="AK575" s="369"/>
      <c r="AL575" s="369"/>
    </row>
    <row r="576" spans="1:38" ht="15.75" customHeight="1">
      <c r="A576" s="375"/>
      <c r="B576" s="369"/>
      <c r="C576" s="369"/>
      <c r="D576" s="369"/>
      <c r="E576" s="369"/>
      <c r="F576" s="369"/>
      <c r="G576" s="369"/>
      <c r="H576" s="402"/>
      <c r="I576" s="402"/>
      <c r="J576" s="402"/>
      <c r="K576" s="402"/>
      <c r="L576" s="402"/>
      <c r="M576" s="402"/>
      <c r="N576" s="402"/>
      <c r="O576" s="402"/>
      <c r="P576" s="402"/>
      <c r="Q576" s="402"/>
      <c r="R576" s="369"/>
      <c r="S576" s="402"/>
      <c r="T576" s="369"/>
      <c r="U576" s="369"/>
      <c r="V576" s="369"/>
      <c r="W576" s="369"/>
      <c r="X576" s="369"/>
      <c r="Y576" s="369"/>
      <c r="Z576" s="369"/>
      <c r="AA576" s="369"/>
      <c r="AB576" s="369"/>
      <c r="AC576" s="369"/>
      <c r="AD576" s="369"/>
      <c r="AE576" s="369"/>
      <c r="AF576" s="369"/>
      <c r="AG576" s="369"/>
      <c r="AH576" s="403"/>
      <c r="AI576" s="403"/>
      <c r="AJ576" s="369"/>
      <c r="AK576" s="369"/>
      <c r="AL576" s="369"/>
    </row>
    <row r="577" spans="1:38" ht="15.75" customHeight="1">
      <c r="A577" s="375"/>
      <c r="B577" s="369"/>
      <c r="C577" s="369"/>
      <c r="D577" s="369"/>
      <c r="E577" s="369"/>
      <c r="F577" s="369"/>
      <c r="G577" s="369"/>
      <c r="H577" s="402"/>
      <c r="I577" s="402"/>
      <c r="J577" s="402"/>
      <c r="K577" s="402"/>
      <c r="L577" s="402"/>
      <c r="M577" s="402"/>
      <c r="N577" s="402"/>
      <c r="O577" s="402"/>
      <c r="P577" s="402"/>
      <c r="Q577" s="402"/>
      <c r="R577" s="369"/>
      <c r="S577" s="402"/>
      <c r="T577" s="369"/>
      <c r="U577" s="369"/>
      <c r="V577" s="369"/>
      <c r="W577" s="369"/>
      <c r="X577" s="369"/>
      <c r="Y577" s="369"/>
      <c r="Z577" s="369"/>
      <c r="AA577" s="369"/>
      <c r="AB577" s="369"/>
      <c r="AC577" s="369"/>
      <c r="AD577" s="369"/>
      <c r="AE577" s="369"/>
      <c r="AF577" s="369"/>
      <c r="AG577" s="369"/>
      <c r="AH577" s="403"/>
      <c r="AI577" s="403"/>
      <c r="AJ577" s="369"/>
      <c r="AK577" s="369"/>
      <c r="AL577" s="369"/>
    </row>
    <row r="578" spans="1:38" ht="15.75" customHeight="1">
      <c r="A578" s="375"/>
      <c r="B578" s="369"/>
      <c r="C578" s="369"/>
      <c r="D578" s="369"/>
      <c r="E578" s="369"/>
      <c r="F578" s="369"/>
      <c r="G578" s="369"/>
      <c r="H578" s="402"/>
      <c r="I578" s="402"/>
      <c r="J578" s="402"/>
      <c r="K578" s="402"/>
      <c r="L578" s="402"/>
      <c r="M578" s="402"/>
      <c r="N578" s="402"/>
      <c r="O578" s="402"/>
      <c r="P578" s="402"/>
      <c r="Q578" s="402"/>
      <c r="R578" s="369"/>
      <c r="S578" s="402"/>
      <c r="T578" s="369"/>
      <c r="U578" s="369"/>
      <c r="V578" s="369"/>
      <c r="W578" s="369"/>
      <c r="X578" s="369"/>
      <c r="Y578" s="369"/>
      <c r="Z578" s="369"/>
      <c r="AA578" s="369"/>
      <c r="AB578" s="369"/>
      <c r="AC578" s="369"/>
      <c r="AD578" s="369"/>
      <c r="AE578" s="369"/>
      <c r="AF578" s="369"/>
      <c r="AG578" s="369"/>
      <c r="AH578" s="403"/>
      <c r="AI578" s="403"/>
      <c r="AJ578" s="369"/>
      <c r="AK578" s="369"/>
      <c r="AL578" s="369"/>
    </row>
    <row r="579" spans="1:38" ht="15.75" customHeight="1">
      <c r="A579" s="375"/>
      <c r="B579" s="369"/>
      <c r="C579" s="369"/>
      <c r="D579" s="369"/>
      <c r="E579" s="369"/>
      <c r="F579" s="369"/>
      <c r="G579" s="369"/>
      <c r="H579" s="402"/>
      <c r="I579" s="402"/>
      <c r="J579" s="402"/>
      <c r="K579" s="402"/>
      <c r="L579" s="402"/>
      <c r="M579" s="402"/>
      <c r="N579" s="402"/>
      <c r="O579" s="402"/>
      <c r="P579" s="402"/>
      <c r="Q579" s="402"/>
      <c r="R579" s="369"/>
      <c r="S579" s="402"/>
      <c r="T579" s="369"/>
      <c r="U579" s="369"/>
      <c r="V579" s="369"/>
      <c r="W579" s="369"/>
      <c r="X579" s="369"/>
      <c r="Y579" s="369"/>
      <c r="Z579" s="369"/>
      <c r="AA579" s="369"/>
      <c r="AB579" s="369"/>
      <c r="AC579" s="369"/>
      <c r="AD579" s="369"/>
      <c r="AE579" s="369"/>
      <c r="AF579" s="369"/>
      <c r="AG579" s="369"/>
      <c r="AH579" s="403"/>
      <c r="AI579" s="403"/>
      <c r="AJ579" s="369"/>
      <c r="AK579" s="369"/>
      <c r="AL579" s="369"/>
    </row>
    <row r="580" spans="1:38" ht="15.75" customHeight="1">
      <c r="A580" s="375"/>
      <c r="B580" s="369"/>
      <c r="C580" s="369"/>
      <c r="D580" s="369"/>
      <c r="E580" s="369"/>
      <c r="F580" s="369"/>
      <c r="G580" s="369"/>
      <c r="H580" s="402"/>
      <c r="I580" s="402"/>
      <c r="J580" s="402"/>
      <c r="K580" s="402"/>
      <c r="L580" s="402"/>
      <c r="M580" s="402"/>
      <c r="N580" s="402"/>
      <c r="O580" s="402"/>
      <c r="P580" s="402"/>
      <c r="Q580" s="402"/>
      <c r="R580" s="369"/>
      <c r="S580" s="402"/>
      <c r="T580" s="369"/>
      <c r="U580" s="369"/>
      <c r="V580" s="369"/>
      <c r="W580" s="369"/>
      <c r="X580" s="369"/>
      <c r="Y580" s="369"/>
      <c r="Z580" s="369"/>
      <c r="AA580" s="369"/>
      <c r="AB580" s="369"/>
      <c r="AC580" s="369"/>
      <c r="AD580" s="369"/>
      <c r="AE580" s="369"/>
      <c r="AF580" s="369"/>
      <c r="AG580" s="369"/>
      <c r="AH580" s="403"/>
      <c r="AI580" s="403"/>
      <c r="AJ580" s="369"/>
      <c r="AK580" s="369"/>
      <c r="AL580" s="369"/>
    </row>
    <row r="581" spans="1:38" ht="15.75" customHeight="1">
      <c r="A581" s="375"/>
      <c r="B581" s="369"/>
      <c r="C581" s="369"/>
      <c r="D581" s="369"/>
      <c r="E581" s="369"/>
      <c r="F581" s="369"/>
      <c r="G581" s="369"/>
      <c r="H581" s="402"/>
      <c r="I581" s="402"/>
      <c r="J581" s="402"/>
      <c r="K581" s="402"/>
      <c r="L581" s="402"/>
      <c r="M581" s="402"/>
      <c r="N581" s="402"/>
      <c r="O581" s="402"/>
      <c r="P581" s="402"/>
      <c r="Q581" s="402"/>
      <c r="R581" s="369"/>
      <c r="S581" s="402"/>
      <c r="T581" s="369"/>
      <c r="U581" s="369"/>
      <c r="V581" s="369"/>
      <c r="W581" s="369"/>
      <c r="X581" s="369"/>
      <c r="Y581" s="369"/>
      <c r="Z581" s="369"/>
      <c r="AA581" s="369"/>
      <c r="AB581" s="369"/>
      <c r="AC581" s="369"/>
      <c r="AD581" s="369"/>
      <c r="AE581" s="369"/>
      <c r="AF581" s="369"/>
      <c r="AG581" s="369"/>
      <c r="AH581" s="403"/>
      <c r="AI581" s="403"/>
      <c r="AJ581" s="369"/>
      <c r="AK581" s="369"/>
      <c r="AL581" s="369"/>
    </row>
    <row r="582" spans="1:38" ht="15.75" customHeight="1">
      <c r="A582" s="375"/>
      <c r="B582" s="369"/>
      <c r="C582" s="369"/>
      <c r="D582" s="369"/>
      <c r="E582" s="369"/>
      <c r="F582" s="369"/>
      <c r="G582" s="369"/>
      <c r="H582" s="402"/>
      <c r="I582" s="402"/>
      <c r="J582" s="402"/>
      <c r="K582" s="402"/>
      <c r="L582" s="402"/>
      <c r="M582" s="402"/>
      <c r="N582" s="402"/>
      <c r="O582" s="402"/>
      <c r="P582" s="402"/>
      <c r="Q582" s="402"/>
      <c r="R582" s="369"/>
      <c r="S582" s="402"/>
      <c r="T582" s="369"/>
      <c r="U582" s="369"/>
      <c r="V582" s="369"/>
      <c r="W582" s="369"/>
      <c r="X582" s="369"/>
      <c r="Y582" s="369"/>
      <c r="Z582" s="369"/>
      <c r="AA582" s="369"/>
      <c r="AB582" s="369"/>
      <c r="AC582" s="369"/>
      <c r="AD582" s="369"/>
      <c r="AE582" s="369"/>
      <c r="AF582" s="369"/>
      <c r="AG582" s="369"/>
      <c r="AH582" s="403"/>
      <c r="AI582" s="403"/>
      <c r="AJ582" s="369"/>
      <c r="AK582" s="369"/>
      <c r="AL582" s="369"/>
    </row>
    <row r="583" spans="1:38" ht="15.75" customHeight="1">
      <c r="A583" s="375"/>
      <c r="B583" s="369"/>
      <c r="C583" s="369"/>
      <c r="D583" s="369"/>
      <c r="E583" s="369"/>
      <c r="F583" s="369"/>
      <c r="G583" s="369"/>
      <c r="H583" s="369"/>
      <c r="I583" s="369"/>
      <c r="J583" s="369"/>
      <c r="K583" s="369"/>
      <c r="L583" s="369"/>
      <c r="M583" s="369"/>
      <c r="N583" s="369"/>
      <c r="O583" s="369"/>
      <c r="P583" s="369"/>
      <c r="Q583" s="369"/>
      <c r="R583" s="369"/>
      <c r="S583" s="369"/>
      <c r="T583" s="369"/>
      <c r="U583" s="369"/>
      <c r="V583" s="369"/>
      <c r="W583" s="369"/>
      <c r="X583" s="369"/>
      <c r="Y583" s="369"/>
      <c r="Z583" s="369"/>
      <c r="AA583" s="369"/>
      <c r="AB583" s="369"/>
      <c r="AC583" s="369"/>
      <c r="AD583" s="369"/>
      <c r="AE583" s="369"/>
      <c r="AF583" s="369"/>
      <c r="AG583" s="369"/>
      <c r="AH583" s="369"/>
      <c r="AI583" s="369"/>
      <c r="AJ583" s="369"/>
      <c r="AK583" s="369"/>
      <c r="AL583" s="369"/>
    </row>
    <row r="584" spans="1:38" ht="15.75" customHeight="1">
      <c r="A584" s="375"/>
      <c r="B584" s="369"/>
      <c r="C584" s="369"/>
      <c r="D584" s="369"/>
      <c r="E584" s="369"/>
      <c r="F584" s="369"/>
      <c r="G584" s="369"/>
      <c r="H584" s="369"/>
      <c r="I584" s="369"/>
      <c r="J584" s="369"/>
      <c r="K584" s="369"/>
      <c r="L584" s="369"/>
      <c r="M584" s="369"/>
      <c r="N584" s="369"/>
      <c r="O584" s="369"/>
      <c r="P584" s="369"/>
      <c r="Q584" s="369"/>
      <c r="R584" s="369"/>
      <c r="S584" s="369"/>
      <c r="T584" s="369"/>
      <c r="U584" s="369"/>
      <c r="V584" s="369"/>
      <c r="W584" s="369"/>
      <c r="X584" s="369"/>
      <c r="Y584" s="369"/>
      <c r="Z584" s="369"/>
      <c r="AA584" s="369"/>
      <c r="AB584" s="369"/>
      <c r="AC584" s="369"/>
      <c r="AD584" s="369"/>
      <c r="AE584" s="369"/>
      <c r="AF584" s="369"/>
      <c r="AG584" s="369"/>
      <c r="AH584" s="369"/>
      <c r="AI584" s="369"/>
      <c r="AJ584" s="369"/>
      <c r="AK584" s="369"/>
      <c r="AL584" s="369"/>
    </row>
    <row r="585" spans="1:38" ht="15.75" customHeight="1">
      <c r="A585" s="375"/>
      <c r="B585" s="369"/>
      <c r="C585" s="369"/>
      <c r="D585" s="369"/>
      <c r="E585" s="369"/>
      <c r="F585" s="369"/>
      <c r="G585" s="369"/>
      <c r="H585" s="369"/>
      <c r="I585" s="369"/>
      <c r="J585" s="369"/>
      <c r="K585" s="369"/>
      <c r="L585" s="369"/>
      <c r="M585" s="369"/>
      <c r="N585" s="369"/>
      <c r="O585" s="369"/>
      <c r="P585" s="369"/>
      <c r="Q585" s="369"/>
      <c r="R585" s="369"/>
      <c r="S585" s="369"/>
      <c r="T585" s="369"/>
      <c r="U585" s="369"/>
      <c r="V585" s="369"/>
      <c r="W585" s="369"/>
      <c r="X585" s="369"/>
      <c r="Y585" s="369"/>
      <c r="Z585" s="369"/>
      <c r="AA585" s="369"/>
      <c r="AB585" s="369"/>
      <c r="AC585" s="369"/>
      <c r="AD585" s="369"/>
      <c r="AE585" s="369"/>
      <c r="AF585" s="369"/>
      <c r="AG585" s="369"/>
      <c r="AH585" s="369"/>
      <c r="AI585" s="369"/>
      <c r="AJ585" s="369"/>
      <c r="AK585" s="369"/>
      <c r="AL585" s="369"/>
    </row>
    <row r="586" spans="1:38" ht="15.75" customHeight="1">
      <c r="A586" s="375"/>
      <c r="B586" s="369"/>
      <c r="C586" s="369"/>
      <c r="D586" s="369"/>
      <c r="E586" s="369"/>
      <c r="F586" s="369"/>
      <c r="G586" s="369"/>
      <c r="H586" s="369"/>
      <c r="I586" s="369"/>
      <c r="J586" s="369"/>
      <c r="K586" s="369"/>
      <c r="L586" s="369"/>
      <c r="M586" s="369"/>
      <c r="N586" s="369"/>
      <c r="O586" s="369"/>
      <c r="P586" s="369"/>
      <c r="Q586" s="369"/>
      <c r="R586" s="369"/>
      <c r="S586" s="369"/>
      <c r="T586" s="369"/>
      <c r="U586" s="369"/>
      <c r="V586" s="369"/>
      <c r="W586" s="369"/>
      <c r="X586" s="369"/>
      <c r="Y586" s="369"/>
      <c r="Z586" s="369"/>
      <c r="AA586" s="369"/>
      <c r="AB586" s="369"/>
      <c r="AC586" s="369"/>
      <c r="AD586" s="369"/>
      <c r="AE586" s="369"/>
      <c r="AF586" s="369"/>
      <c r="AG586" s="369"/>
      <c r="AH586" s="369"/>
      <c r="AI586" s="369"/>
      <c r="AJ586" s="369"/>
      <c r="AK586" s="369"/>
      <c r="AL586" s="369"/>
    </row>
    <row r="587" spans="1:38" ht="15.75" customHeight="1">
      <c r="A587" s="375"/>
      <c r="B587" s="369"/>
      <c r="C587" s="369"/>
      <c r="D587" s="369"/>
      <c r="E587" s="369"/>
      <c r="F587" s="369"/>
      <c r="G587" s="369"/>
      <c r="H587" s="369"/>
      <c r="I587" s="369"/>
      <c r="J587" s="369"/>
      <c r="K587" s="369"/>
      <c r="L587" s="369"/>
      <c r="M587" s="369"/>
      <c r="N587" s="369"/>
      <c r="O587" s="369"/>
      <c r="P587" s="369"/>
      <c r="Q587" s="369"/>
      <c r="R587" s="369"/>
      <c r="S587" s="369"/>
      <c r="T587" s="369"/>
      <c r="U587" s="369"/>
      <c r="V587" s="369"/>
      <c r="W587" s="369"/>
      <c r="X587" s="369"/>
      <c r="Y587" s="369"/>
      <c r="Z587" s="369"/>
      <c r="AA587" s="369"/>
      <c r="AB587" s="369"/>
      <c r="AC587" s="369"/>
      <c r="AD587" s="369"/>
      <c r="AE587" s="369"/>
      <c r="AF587" s="369"/>
      <c r="AG587" s="369"/>
      <c r="AH587" s="369"/>
      <c r="AI587" s="369"/>
      <c r="AJ587" s="369"/>
      <c r="AK587" s="369"/>
      <c r="AL587" s="369"/>
    </row>
    <row r="588" spans="1:38" ht="15.75" customHeight="1">
      <c r="A588" s="375"/>
      <c r="B588" s="369"/>
      <c r="C588" s="369"/>
      <c r="D588" s="369"/>
      <c r="E588" s="369"/>
      <c r="F588" s="369"/>
      <c r="G588" s="369"/>
      <c r="H588" s="369"/>
      <c r="I588" s="369"/>
      <c r="J588" s="369"/>
      <c r="K588" s="369"/>
      <c r="L588" s="369"/>
      <c r="M588" s="369"/>
      <c r="N588" s="369"/>
      <c r="O588" s="369"/>
      <c r="P588" s="369"/>
      <c r="Q588" s="369"/>
      <c r="R588" s="369"/>
      <c r="S588" s="369"/>
      <c r="T588" s="369"/>
      <c r="U588" s="369"/>
      <c r="V588" s="369"/>
      <c r="W588" s="369"/>
      <c r="X588" s="369"/>
      <c r="Y588" s="369"/>
      <c r="Z588" s="369"/>
      <c r="AA588" s="369"/>
      <c r="AB588" s="369"/>
      <c r="AC588" s="369"/>
      <c r="AD588" s="369"/>
      <c r="AE588" s="369"/>
      <c r="AF588" s="369"/>
      <c r="AG588" s="369"/>
      <c r="AH588" s="369"/>
      <c r="AI588" s="369"/>
      <c r="AJ588" s="369"/>
      <c r="AK588" s="369"/>
      <c r="AL588" s="369"/>
    </row>
    <row r="589" spans="1:38" ht="15.75" customHeight="1">
      <c r="A589" s="375"/>
      <c r="B589" s="369"/>
      <c r="C589" s="369"/>
      <c r="D589" s="369"/>
      <c r="E589" s="369"/>
      <c r="F589" s="369"/>
      <c r="G589" s="369"/>
      <c r="H589" s="369"/>
      <c r="I589" s="369"/>
      <c r="J589" s="369"/>
      <c r="K589" s="369"/>
      <c r="L589" s="369"/>
      <c r="M589" s="369"/>
      <c r="N589" s="369"/>
      <c r="O589" s="369"/>
      <c r="P589" s="369"/>
      <c r="Q589" s="369"/>
      <c r="R589" s="369"/>
      <c r="S589" s="369"/>
      <c r="T589" s="369"/>
      <c r="U589" s="369"/>
      <c r="V589" s="369"/>
      <c r="W589" s="369"/>
      <c r="X589" s="369"/>
      <c r="Y589" s="369"/>
      <c r="Z589" s="369"/>
      <c r="AA589" s="369"/>
      <c r="AB589" s="369"/>
      <c r="AC589" s="369"/>
      <c r="AD589" s="369"/>
      <c r="AE589" s="369"/>
      <c r="AF589" s="369"/>
      <c r="AG589" s="369"/>
      <c r="AH589" s="369"/>
      <c r="AI589" s="369"/>
      <c r="AJ589" s="369"/>
      <c r="AK589" s="369"/>
      <c r="AL589" s="369"/>
    </row>
    <row r="590" spans="1:38" ht="15.75" customHeight="1">
      <c r="A590" s="375"/>
      <c r="B590" s="369"/>
      <c r="C590" s="369"/>
      <c r="D590" s="369"/>
      <c r="E590" s="369"/>
      <c r="F590" s="369"/>
      <c r="G590" s="369"/>
      <c r="H590" s="369"/>
      <c r="I590" s="369"/>
      <c r="J590" s="369"/>
      <c r="K590" s="369"/>
      <c r="L590" s="369"/>
      <c r="M590" s="369"/>
      <c r="N590" s="369"/>
      <c r="O590" s="369"/>
      <c r="P590" s="369"/>
      <c r="Q590" s="369"/>
      <c r="R590" s="369"/>
      <c r="S590" s="369"/>
      <c r="T590" s="369"/>
      <c r="U590" s="369"/>
      <c r="V590" s="369"/>
      <c r="W590" s="369"/>
      <c r="X590" s="369"/>
      <c r="Y590" s="369"/>
      <c r="Z590" s="369"/>
      <c r="AA590" s="369"/>
      <c r="AB590" s="369"/>
      <c r="AC590" s="369"/>
      <c r="AD590" s="369"/>
      <c r="AE590" s="369"/>
      <c r="AF590" s="369"/>
      <c r="AG590" s="369"/>
      <c r="AH590" s="369"/>
      <c r="AI590" s="369"/>
      <c r="AJ590" s="369"/>
      <c r="AK590" s="369"/>
      <c r="AL590" s="369"/>
    </row>
    <row r="591" spans="1:38" ht="15.75" customHeight="1">
      <c r="A591" s="375"/>
      <c r="B591" s="369"/>
      <c r="C591" s="369"/>
      <c r="D591" s="369"/>
      <c r="E591" s="369"/>
      <c r="F591" s="369"/>
      <c r="G591" s="369"/>
      <c r="H591" s="369"/>
      <c r="I591" s="369"/>
      <c r="J591" s="369"/>
      <c r="K591" s="369"/>
      <c r="L591" s="369"/>
      <c r="M591" s="369"/>
      <c r="N591" s="369"/>
      <c r="O591" s="369"/>
      <c r="P591" s="369"/>
      <c r="Q591" s="369"/>
      <c r="R591" s="369"/>
      <c r="S591" s="369"/>
      <c r="T591" s="369"/>
      <c r="U591" s="369"/>
      <c r="V591" s="369"/>
      <c r="W591" s="369"/>
      <c r="X591" s="369"/>
      <c r="Y591" s="369"/>
      <c r="Z591" s="369"/>
      <c r="AA591" s="369"/>
      <c r="AB591" s="369"/>
      <c r="AC591" s="369"/>
      <c r="AD591" s="369"/>
      <c r="AE591" s="369"/>
      <c r="AF591" s="369"/>
      <c r="AG591" s="369"/>
      <c r="AH591" s="369"/>
      <c r="AI591" s="369"/>
      <c r="AJ591" s="369"/>
      <c r="AK591" s="369"/>
      <c r="AL591" s="369"/>
    </row>
    <row r="592" spans="1:38" ht="15.75" customHeight="1">
      <c r="A592" s="375"/>
      <c r="B592" s="369"/>
      <c r="C592" s="369"/>
      <c r="D592" s="369"/>
      <c r="E592" s="369"/>
      <c r="F592" s="369"/>
      <c r="G592" s="369"/>
      <c r="H592" s="369"/>
      <c r="I592" s="369"/>
      <c r="J592" s="369"/>
      <c r="K592" s="369"/>
      <c r="L592" s="369"/>
      <c r="M592" s="369"/>
      <c r="N592" s="369"/>
      <c r="O592" s="369"/>
      <c r="P592" s="369"/>
      <c r="Q592" s="369"/>
      <c r="R592" s="369"/>
      <c r="S592" s="369"/>
      <c r="T592" s="369"/>
      <c r="U592" s="369"/>
      <c r="V592" s="369"/>
      <c r="W592" s="369"/>
      <c r="X592" s="369"/>
      <c r="Y592" s="369"/>
      <c r="Z592" s="369"/>
      <c r="AA592" s="369"/>
      <c r="AB592" s="369"/>
      <c r="AC592" s="369"/>
      <c r="AD592" s="369"/>
      <c r="AE592" s="369"/>
      <c r="AF592" s="369"/>
      <c r="AG592" s="369"/>
      <c r="AH592" s="369"/>
      <c r="AI592" s="369"/>
      <c r="AJ592" s="369"/>
      <c r="AK592" s="369"/>
      <c r="AL592" s="369"/>
    </row>
    <row r="593" spans="1:38" ht="15.75" customHeight="1">
      <c r="A593" s="375"/>
      <c r="B593" s="369"/>
      <c r="C593" s="369"/>
      <c r="D593" s="369"/>
      <c r="E593" s="369"/>
      <c r="F593" s="369"/>
      <c r="G593" s="369"/>
      <c r="H593" s="369"/>
      <c r="I593" s="369"/>
      <c r="J593" s="369"/>
      <c r="K593" s="369"/>
      <c r="L593" s="369"/>
      <c r="M593" s="369"/>
      <c r="N593" s="369"/>
      <c r="O593" s="369"/>
      <c r="P593" s="369"/>
      <c r="Q593" s="369"/>
      <c r="R593" s="369"/>
      <c r="S593" s="369"/>
      <c r="T593" s="369"/>
      <c r="U593" s="369"/>
      <c r="V593" s="369"/>
      <c r="W593" s="369"/>
      <c r="X593" s="369"/>
      <c r="Y593" s="369"/>
      <c r="Z593" s="369"/>
      <c r="AA593" s="369"/>
      <c r="AB593" s="369"/>
      <c r="AC593" s="369"/>
      <c r="AD593" s="369"/>
      <c r="AE593" s="369"/>
      <c r="AF593" s="369"/>
      <c r="AG593" s="369"/>
      <c r="AH593" s="369"/>
      <c r="AI593" s="369"/>
      <c r="AJ593" s="369"/>
      <c r="AK593" s="369"/>
      <c r="AL593" s="369"/>
    </row>
    <row r="594" spans="1:38" ht="15.75" customHeight="1">
      <c r="A594" s="375"/>
      <c r="B594" s="369"/>
      <c r="C594" s="369"/>
      <c r="D594" s="369"/>
      <c r="E594" s="369"/>
      <c r="F594" s="369"/>
      <c r="G594" s="369"/>
      <c r="H594" s="369"/>
      <c r="I594" s="369"/>
      <c r="J594" s="369"/>
      <c r="K594" s="369"/>
      <c r="L594" s="369"/>
      <c r="M594" s="369"/>
      <c r="N594" s="369"/>
      <c r="O594" s="369"/>
      <c r="P594" s="369"/>
      <c r="Q594" s="369"/>
      <c r="R594" s="369"/>
      <c r="S594" s="369"/>
      <c r="T594" s="369"/>
      <c r="U594" s="369"/>
      <c r="V594" s="369"/>
      <c r="W594" s="369"/>
      <c r="X594" s="369"/>
      <c r="Y594" s="369"/>
      <c r="Z594" s="369"/>
      <c r="AA594" s="369"/>
      <c r="AB594" s="369"/>
      <c r="AC594" s="369"/>
      <c r="AD594" s="369"/>
      <c r="AE594" s="369"/>
      <c r="AF594" s="369"/>
      <c r="AG594" s="369"/>
      <c r="AH594" s="369"/>
      <c r="AI594" s="369"/>
      <c r="AJ594" s="369"/>
      <c r="AK594" s="369"/>
      <c r="AL594" s="369"/>
    </row>
    <row r="595" spans="1:38" ht="15.75" customHeight="1">
      <c r="A595" s="375"/>
      <c r="B595" s="369"/>
      <c r="C595" s="369"/>
      <c r="D595" s="369"/>
      <c r="E595" s="369"/>
      <c r="F595" s="369"/>
      <c r="G595" s="369"/>
      <c r="H595" s="369"/>
      <c r="I595" s="369"/>
      <c r="J595" s="369"/>
      <c r="K595" s="369"/>
      <c r="L595" s="369"/>
      <c r="M595" s="369"/>
      <c r="N595" s="369"/>
      <c r="O595" s="369"/>
      <c r="P595" s="369"/>
      <c r="Q595" s="369"/>
      <c r="R595" s="369"/>
      <c r="S595" s="369"/>
      <c r="T595" s="369"/>
      <c r="U595" s="369"/>
      <c r="V595" s="369"/>
      <c r="W595" s="369"/>
      <c r="X595" s="369"/>
      <c r="Y595" s="369"/>
      <c r="Z595" s="369"/>
      <c r="AA595" s="369"/>
      <c r="AB595" s="369"/>
      <c r="AC595" s="369"/>
      <c r="AD595" s="369"/>
      <c r="AE595" s="369"/>
      <c r="AF595" s="369"/>
      <c r="AG595" s="369"/>
      <c r="AH595" s="369"/>
      <c r="AI595" s="369"/>
      <c r="AJ595" s="369"/>
      <c r="AK595" s="369"/>
      <c r="AL595" s="369"/>
    </row>
    <row r="596" spans="1:38" ht="15.75" customHeight="1">
      <c r="A596" s="375"/>
      <c r="B596" s="369"/>
      <c r="C596" s="369"/>
      <c r="D596" s="369"/>
      <c r="E596" s="369"/>
      <c r="F596" s="369"/>
      <c r="G596" s="369"/>
      <c r="H596" s="369"/>
      <c r="I596" s="369"/>
      <c r="J596" s="369"/>
      <c r="K596" s="369"/>
      <c r="L596" s="369"/>
      <c r="M596" s="369"/>
      <c r="N596" s="369"/>
      <c r="O596" s="369"/>
      <c r="P596" s="369"/>
      <c r="Q596" s="369"/>
      <c r="R596" s="369"/>
      <c r="S596" s="369"/>
      <c r="T596" s="369"/>
      <c r="U596" s="369"/>
      <c r="V596" s="369"/>
      <c r="W596" s="369"/>
      <c r="X596" s="369"/>
      <c r="Y596" s="369"/>
      <c r="Z596" s="369"/>
      <c r="AA596" s="369"/>
      <c r="AB596" s="369"/>
      <c r="AC596" s="369"/>
      <c r="AD596" s="369"/>
      <c r="AE596" s="369"/>
      <c r="AF596" s="369"/>
      <c r="AG596" s="369"/>
      <c r="AH596" s="369"/>
      <c r="AI596" s="369"/>
      <c r="AJ596" s="369"/>
      <c r="AK596" s="369"/>
      <c r="AL596" s="369"/>
    </row>
    <row r="597" spans="1:38" ht="15.75" customHeight="1">
      <c r="A597" s="375"/>
      <c r="B597" s="369"/>
      <c r="C597" s="369"/>
      <c r="D597" s="369"/>
      <c r="E597" s="369"/>
      <c r="F597" s="369"/>
      <c r="G597" s="369"/>
      <c r="H597" s="369"/>
      <c r="I597" s="369"/>
      <c r="J597" s="369"/>
      <c r="K597" s="369"/>
      <c r="L597" s="369"/>
      <c r="M597" s="369"/>
      <c r="N597" s="369"/>
      <c r="O597" s="369"/>
      <c r="P597" s="369"/>
      <c r="Q597" s="369"/>
      <c r="R597" s="369"/>
      <c r="S597" s="369"/>
      <c r="T597" s="369"/>
      <c r="U597" s="369"/>
      <c r="V597" s="369"/>
      <c r="W597" s="369"/>
      <c r="X597" s="369"/>
      <c r="Y597" s="369"/>
      <c r="Z597" s="369"/>
      <c r="AA597" s="369"/>
      <c r="AB597" s="369"/>
      <c r="AC597" s="369"/>
      <c r="AD597" s="369"/>
      <c r="AE597" s="369"/>
      <c r="AF597" s="369"/>
      <c r="AG597" s="369"/>
      <c r="AH597" s="369"/>
      <c r="AI597" s="369"/>
      <c r="AJ597" s="369"/>
      <c r="AK597" s="369"/>
      <c r="AL597" s="369"/>
    </row>
    <row r="598" spans="1:38" ht="15.75" customHeight="1">
      <c r="A598" s="375"/>
      <c r="B598" s="369"/>
      <c r="C598" s="369"/>
      <c r="D598" s="369"/>
      <c r="E598" s="369"/>
      <c r="F598" s="369"/>
      <c r="G598" s="369"/>
      <c r="H598" s="369"/>
      <c r="I598" s="369"/>
      <c r="J598" s="369"/>
      <c r="K598" s="369"/>
      <c r="L598" s="369"/>
      <c r="M598" s="369"/>
      <c r="N598" s="369"/>
      <c r="O598" s="369"/>
      <c r="P598" s="369"/>
      <c r="Q598" s="369"/>
      <c r="R598" s="369"/>
      <c r="S598" s="369"/>
      <c r="T598" s="369"/>
      <c r="U598" s="369"/>
      <c r="V598" s="369"/>
      <c r="W598" s="369"/>
      <c r="X598" s="369"/>
      <c r="Y598" s="369"/>
      <c r="Z598" s="369"/>
      <c r="AA598" s="369"/>
      <c r="AB598" s="369"/>
      <c r="AC598" s="369"/>
      <c r="AD598" s="369"/>
      <c r="AE598" s="369"/>
      <c r="AF598" s="369"/>
      <c r="AG598" s="369"/>
      <c r="AH598" s="369"/>
      <c r="AI598" s="369"/>
      <c r="AJ598" s="369"/>
      <c r="AK598" s="369"/>
      <c r="AL598" s="369"/>
    </row>
    <row r="599" spans="1:38" ht="15.75" customHeight="1">
      <c r="A599" s="375"/>
      <c r="B599" s="369"/>
      <c r="C599" s="369"/>
      <c r="D599" s="369"/>
      <c r="E599" s="369"/>
      <c r="F599" s="369"/>
      <c r="G599" s="369"/>
      <c r="H599" s="369"/>
      <c r="I599" s="369"/>
      <c r="J599" s="369"/>
      <c r="K599" s="369"/>
      <c r="L599" s="369"/>
      <c r="M599" s="369"/>
      <c r="N599" s="369"/>
      <c r="O599" s="369"/>
      <c r="P599" s="369"/>
      <c r="Q599" s="369"/>
      <c r="R599" s="369"/>
      <c r="S599" s="369"/>
      <c r="T599" s="369"/>
      <c r="U599" s="369"/>
      <c r="V599" s="369"/>
      <c r="W599" s="369"/>
      <c r="X599" s="369"/>
      <c r="Y599" s="369"/>
      <c r="Z599" s="369"/>
      <c r="AA599" s="369"/>
      <c r="AB599" s="369"/>
      <c r="AC599" s="369"/>
      <c r="AD599" s="369"/>
      <c r="AE599" s="369"/>
      <c r="AF599" s="369"/>
      <c r="AG599" s="369"/>
      <c r="AH599" s="369"/>
      <c r="AI599" s="369"/>
      <c r="AJ599" s="369"/>
      <c r="AK599" s="369"/>
      <c r="AL599" s="369"/>
    </row>
    <row r="600" spans="1:38" ht="15.75" customHeight="1">
      <c r="A600" s="375"/>
      <c r="B600" s="369"/>
      <c r="C600" s="369"/>
      <c r="D600" s="369"/>
      <c r="E600" s="369"/>
      <c r="F600" s="369"/>
      <c r="G600" s="369"/>
      <c r="H600" s="369"/>
      <c r="I600" s="369"/>
      <c r="J600" s="369"/>
      <c r="K600" s="369"/>
      <c r="L600" s="369"/>
      <c r="M600" s="369"/>
      <c r="N600" s="369"/>
      <c r="O600" s="369"/>
      <c r="P600" s="369"/>
      <c r="Q600" s="369"/>
      <c r="R600" s="369"/>
      <c r="S600" s="369"/>
      <c r="T600" s="369"/>
      <c r="U600" s="369"/>
      <c r="V600" s="369"/>
      <c r="W600" s="369"/>
      <c r="X600" s="369"/>
      <c r="Y600" s="369"/>
      <c r="Z600" s="369"/>
      <c r="AA600" s="369"/>
      <c r="AB600" s="369"/>
      <c r="AC600" s="369"/>
      <c r="AD600" s="369"/>
      <c r="AE600" s="369"/>
      <c r="AF600" s="369"/>
      <c r="AG600" s="369"/>
      <c r="AH600" s="369"/>
      <c r="AI600" s="369"/>
      <c r="AJ600" s="369"/>
      <c r="AK600" s="369"/>
      <c r="AL600" s="369"/>
    </row>
    <row r="601" spans="1:38" ht="15.75" customHeight="1">
      <c r="A601" s="375"/>
      <c r="B601" s="369"/>
      <c r="C601" s="369"/>
      <c r="D601" s="369"/>
      <c r="E601" s="369"/>
      <c r="F601" s="369"/>
      <c r="G601" s="369"/>
      <c r="H601" s="369"/>
      <c r="I601" s="369"/>
      <c r="J601" s="369"/>
      <c r="K601" s="369"/>
      <c r="L601" s="369"/>
      <c r="M601" s="369"/>
      <c r="N601" s="369"/>
      <c r="O601" s="369"/>
      <c r="P601" s="369"/>
      <c r="Q601" s="369"/>
      <c r="R601" s="369"/>
      <c r="S601" s="369"/>
      <c r="T601" s="369"/>
      <c r="U601" s="369"/>
      <c r="V601" s="369"/>
      <c r="W601" s="369"/>
      <c r="X601" s="369"/>
      <c r="Y601" s="369"/>
      <c r="Z601" s="369"/>
      <c r="AA601" s="369"/>
      <c r="AB601" s="369"/>
      <c r="AC601" s="369"/>
      <c r="AD601" s="369"/>
      <c r="AE601" s="369"/>
      <c r="AF601" s="369"/>
      <c r="AG601" s="369"/>
      <c r="AH601" s="369"/>
      <c r="AI601" s="369"/>
      <c r="AJ601" s="369"/>
      <c r="AK601" s="369"/>
      <c r="AL601" s="369"/>
    </row>
    <row r="602" spans="1:38" ht="15.75" customHeight="1">
      <c r="A602" s="375"/>
      <c r="B602" s="369"/>
      <c r="C602" s="369"/>
      <c r="D602" s="369"/>
      <c r="E602" s="369"/>
      <c r="F602" s="369"/>
      <c r="G602" s="369"/>
      <c r="H602" s="369"/>
      <c r="I602" s="369"/>
      <c r="J602" s="369"/>
      <c r="K602" s="369"/>
      <c r="L602" s="369"/>
      <c r="M602" s="369"/>
      <c r="N602" s="369"/>
      <c r="O602" s="369"/>
      <c r="P602" s="369"/>
      <c r="Q602" s="369"/>
      <c r="R602" s="369"/>
      <c r="S602" s="369"/>
      <c r="T602" s="369"/>
      <c r="U602" s="369"/>
      <c r="V602" s="369"/>
      <c r="W602" s="369"/>
      <c r="X602" s="369"/>
      <c r="Y602" s="369"/>
      <c r="Z602" s="369"/>
      <c r="AA602" s="369"/>
      <c r="AB602" s="369"/>
      <c r="AC602" s="369"/>
      <c r="AD602" s="369"/>
      <c r="AE602" s="369"/>
      <c r="AF602" s="369"/>
      <c r="AG602" s="369"/>
      <c r="AH602" s="369"/>
      <c r="AI602" s="369"/>
      <c r="AJ602" s="369"/>
      <c r="AK602" s="369"/>
      <c r="AL602" s="369"/>
    </row>
    <row r="603" spans="1:38" ht="15.75" customHeight="1">
      <c r="A603" s="375"/>
      <c r="B603" s="369"/>
      <c r="C603" s="369"/>
      <c r="D603" s="369"/>
      <c r="E603" s="369"/>
      <c r="F603" s="369"/>
      <c r="G603" s="369"/>
      <c r="H603" s="369"/>
      <c r="I603" s="369"/>
      <c r="J603" s="369"/>
      <c r="K603" s="369"/>
      <c r="L603" s="369"/>
      <c r="M603" s="369"/>
      <c r="N603" s="369"/>
      <c r="O603" s="369"/>
      <c r="P603" s="369"/>
      <c r="Q603" s="369"/>
      <c r="R603" s="369"/>
      <c r="S603" s="369"/>
      <c r="T603" s="369"/>
      <c r="U603" s="369"/>
      <c r="V603" s="369"/>
      <c r="W603" s="369"/>
      <c r="X603" s="369"/>
      <c r="Y603" s="369"/>
      <c r="Z603" s="369"/>
      <c r="AA603" s="369"/>
      <c r="AB603" s="369"/>
      <c r="AC603" s="369"/>
      <c r="AD603" s="369"/>
      <c r="AE603" s="369"/>
      <c r="AF603" s="369"/>
      <c r="AG603" s="369"/>
      <c r="AH603" s="369"/>
      <c r="AI603" s="369"/>
      <c r="AJ603" s="369"/>
      <c r="AK603" s="369"/>
      <c r="AL603" s="369"/>
    </row>
    <row r="604" spans="1:38" ht="15.75" customHeight="1">
      <c r="A604" s="375"/>
      <c r="B604" s="369"/>
      <c r="C604" s="369"/>
      <c r="D604" s="369"/>
      <c r="E604" s="369"/>
      <c r="F604" s="369"/>
      <c r="G604" s="369"/>
      <c r="H604" s="369"/>
      <c r="I604" s="369"/>
      <c r="J604" s="369"/>
      <c r="K604" s="369"/>
      <c r="L604" s="369"/>
      <c r="M604" s="369"/>
      <c r="N604" s="369"/>
      <c r="O604" s="369"/>
      <c r="P604" s="369"/>
      <c r="Q604" s="369"/>
      <c r="R604" s="369"/>
      <c r="S604" s="369"/>
      <c r="T604" s="369"/>
      <c r="U604" s="369"/>
      <c r="V604" s="369"/>
      <c r="W604" s="369"/>
      <c r="X604" s="369"/>
      <c r="Y604" s="369"/>
      <c r="Z604" s="369"/>
      <c r="AA604" s="369"/>
      <c r="AB604" s="369"/>
      <c r="AC604" s="369"/>
      <c r="AD604" s="369"/>
      <c r="AE604" s="369"/>
      <c r="AF604" s="369"/>
      <c r="AG604" s="369"/>
      <c r="AH604" s="369"/>
      <c r="AI604" s="369"/>
      <c r="AJ604" s="369"/>
      <c r="AK604" s="369"/>
      <c r="AL604" s="369"/>
    </row>
    <row r="605" spans="1:38" ht="15.75" customHeight="1">
      <c r="A605" s="375"/>
      <c r="B605" s="369"/>
      <c r="C605" s="369"/>
      <c r="D605" s="369"/>
      <c r="E605" s="369"/>
      <c r="F605" s="369"/>
      <c r="G605" s="369"/>
      <c r="H605" s="369"/>
      <c r="I605" s="369"/>
      <c r="J605" s="369"/>
      <c r="K605" s="369"/>
      <c r="L605" s="369"/>
      <c r="M605" s="369"/>
      <c r="N605" s="369"/>
      <c r="O605" s="369"/>
      <c r="P605" s="369"/>
      <c r="Q605" s="369"/>
      <c r="R605" s="369"/>
      <c r="S605" s="369"/>
      <c r="T605" s="369"/>
      <c r="U605" s="369"/>
      <c r="V605" s="369"/>
      <c r="W605" s="369"/>
      <c r="X605" s="369"/>
      <c r="Y605" s="369"/>
      <c r="Z605" s="369"/>
      <c r="AA605" s="369"/>
      <c r="AB605" s="369"/>
      <c r="AC605" s="369"/>
      <c r="AD605" s="369"/>
      <c r="AE605" s="369"/>
      <c r="AF605" s="369"/>
      <c r="AG605" s="369"/>
      <c r="AH605" s="369"/>
      <c r="AI605" s="369"/>
      <c r="AJ605" s="369"/>
      <c r="AK605" s="369"/>
      <c r="AL605" s="369"/>
    </row>
    <row r="606" spans="1:38" ht="15.75" customHeight="1">
      <c r="A606" s="375"/>
      <c r="B606" s="369"/>
      <c r="C606" s="369"/>
      <c r="D606" s="369"/>
      <c r="E606" s="369"/>
      <c r="F606" s="369"/>
      <c r="G606" s="369"/>
      <c r="H606" s="369"/>
      <c r="I606" s="369"/>
      <c r="J606" s="369"/>
      <c r="K606" s="369"/>
      <c r="L606" s="369"/>
      <c r="M606" s="369"/>
      <c r="N606" s="369"/>
      <c r="O606" s="369"/>
      <c r="P606" s="369"/>
      <c r="Q606" s="369"/>
      <c r="R606" s="369"/>
      <c r="S606" s="369"/>
      <c r="T606" s="369"/>
      <c r="U606" s="369"/>
      <c r="V606" s="369"/>
      <c r="W606" s="369"/>
      <c r="X606" s="369"/>
      <c r="Y606" s="369"/>
      <c r="Z606" s="369"/>
      <c r="AA606" s="369"/>
      <c r="AB606" s="369"/>
      <c r="AC606" s="369"/>
      <c r="AD606" s="369"/>
      <c r="AE606" s="369"/>
      <c r="AF606" s="369"/>
      <c r="AG606" s="369"/>
      <c r="AH606" s="369"/>
      <c r="AI606" s="369"/>
      <c r="AJ606" s="369"/>
      <c r="AK606" s="369"/>
      <c r="AL606" s="369"/>
    </row>
    <row r="607" spans="1:38" ht="15.75" customHeight="1">
      <c r="A607" s="375"/>
      <c r="B607" s="369"/>
      <c r="C607" s="369"/>
      <c r="D607" s="369"/>
      <c r="E607" s="369"/>
      <c r="F607" s="369"/>
      <c r="G607" s="369"/>
      <c r="H607" s="369"/>
      <c r="I607" s="369"/>
      <c r="J607" s="369"/>
      <c r="K607" s="369"/>
      <c r="L607" s="369"/>
      <c r="M607" s="369"/>
      <c r="N607" s="369"/>
      <c r="O607" s="369"/>
      <c r="P607" s="369"/>
      <c r="Q607" s="369"/>
      <c r="R607" s="369"/>
      <c r="S607" s="369"/>
      <c r="T607" s="369"/>
      <c r="U607" s="369"/>
      <c r="V607" s="369"/>
      <c r="W607" s="369"/>
      <c r="X607" s="369"/>
      <c r="Y607" s="369"/>
      <c r="Z607" s="369"/>
      <c r="AA607" s="369"/>
      <c r="AB607" s="369"/>
      <c r="AC607" s="369"/>
      <c r="AD607" s="369"/>
      <c r="AE607" s="369"/>
      <c r="AF607" s="369"/>
      <c r="AG607" s="369"/>
      <c r="AH607" s="369"/>
      <c r="AI607" s="369"/>
      <c r="AJ607" s="369"/>
      <c r="AK607" s="369"/>
      <c r="AL607" s="369"/>
    </row>
    <row r="608" spans="1:38" ht="15.75" customHeight="1">
      <c r="A608" s="375"/>
      <c r="B608" s="369"/>
      <c r="C608" s="369"/>
      <c r="D608" s="369"/>
      <c r="E608" s="369"/>
      <c r="F608" s="369"/>
      <c r="G608" s="369"/>
      <c r="H608" s="369"/>
      <c r="I608" s="369"/>
      <c r="J608" s="369"/>
      <c r="K608" s="369"/>
      <c r="L608" s="369"/>
      <c r="M608" s="369"/>
      <c r="N608" s="369"/>
      <c r="O608" s="369"/>
      <c r="P608" s="369"/>
      <c r="Q608" s="369"/>
      <c r="R608" s="369"/>
      <c r="S608" s="369"/>
      <c r="T608" s="369"/>
      <c r="U608" s="369"/>
      <c r="V608" s="369"/>
      <c r="W608" s="369"/>
      <c r="X608" s="369"/>
      <c r="Y608" s="369"/>
      <c r="Z608" s="369"/>
      <c r="AA608" s="369"/>
      <c r="AB608" s="369"/>
      <c r="AC608" s="369"/>
      <c r="AD608" s="369"/>
      <c r="AE608" s="369"/>
      <c r="AF608" s="369"/>
      <c r="AG608" s="369"/>
      <c r="AH608" s="369"/>
      <c r="AI608" s="369"/>
      <c r="AJ608" s="369"/>
      <c r="AK608" s="369"/>
      <c r="AL608" s="369"/>
    </row>
    <row r="609" spans="1:38" ht="15.75" customHeight="1">
      <c r="A609" s="375"/>
      <c r="B609" s="369"/>
      <c r="C609" s="369"/>
      <c r="D609" s="369"/>
      <c r="E609" s="369"/>
      <c r="F609" s="369"/>
      <c r="G609" s="369"/>
      <c r="H609" s="369"/>
      <c r="I609" s="369"/>
      <c r="J609" s="369"/>
      <c r="K609" s="369"/>
      <c r="L609" s="369"/>
      <c r="M609" s="369"/>
      <c r="N609" s="369"/>
      <c r="O609" s="369"/>
      <c r="P609" s="369"/>
      <c r="Q609" s="369"/>
      <c r="R609" s="369"/>
      <c r="S609" s="369"/>
      <c r="T609" s="369"/>
      <c r="U609" s="369"/>
      <c r="V609" s="369"/>
      <c r="W609" s="369"/>
      <c r="X609" s="369"/>
      <c r="Y609" s="369"/>
      <c r="Z609" s="369"/>
      <c r="AA609" s="369"/>
      <c r="AB609" s="369"/>
      <c r="AC609" s="369"/>
      <c r="AD609" s="369"/>
      <c r="AE609" s="369"/>
      <c r="AF609" s="369"/>
      <c r="AG609" s="369"/>
      <c r="AH609" s="369"/>
      <c r="AI609" s="369"/>
      <c r="AJ609" s="369"/>
      <c r="AK609" s="369"/>
      <c r="AL609" s="369"/>
    </row>
    <row r="610" spans="1:38" ht="15.75" customHeight="1">
      <c r="A610" s="375"/>
      <c r="B610" s="369"/>
      <c r="C610" s="369"/>
      <c r="D610" s="369"/>
      <c r="E610" s="369"/>
      <c r="F610" s="369"/>
      <c r="G610" s="369"/>
      <c r="H610" s="369"/>
      <c r="I610" s="369"/>
      <c r="J610" s="369"/>
      <c r="K610" s="369"/>
      <c r="L610" s="369"/>
      <c r="M610" s="369"/>
      <c r="N610" s="369"/>
      <c r="O610" s="369"/>
      <c r="P610" s="369"/>
      <c r="Q610" s="369"/>
      <c r="R610" s="369"/>
      <c r="S610" s="369"/>
      <c r="T610" s="369"/>
      <c r="U610" s="369"/>
      <c r="V610" s="369"/>
      <c r="W610" s="369"/>
      <c r="X610" s="369"/>
      <c r="Y610" s="369"/>
      <c r="Z610" s="369"/>
      <c r="AA610" s="369"/>
      <c r="AB610" s="369"/>
      <c r="AC610" s="369"/>
      <c r="AD610" s="369"/>
      <c r="AE610" s="369"/>
      <c r="AF610" s="369"/>
      <c r="AG610" s="369"/>
      <c r="AH610" s="369"/>
      <c r="AI610" s="369"/>
      <c r="AJ610" s="369"/>
      <c r="AK610" s="369"/>
      <c r="AL610" s="369"/>
    </row>
    <row r="611" spans="1:38" ht="15.75" customHeight="1">
      <c r="A611" s="375"/>
      <c r="B611" s="369"/>
      <c r="C611" s="369"/>
      <c r="D611" s="369"/>
      <c r="E611" s="369"/>
      <c r="F611" s="369"/>
      <c r="G611" s="369"/>
      <c r="H611" s="369"/>
      <c r="I611" s="369"/>
      <c r="J611" s="369"/>
      <c r="K611" s="369"/>
      <c r="L611" s="369"/>
      <c r="M611" s="369"/>
      <c r="N611" s="369"/>
      <c r="O611" s="369"/>
      <c r="P611" s="369"/>
      <c r="Q611" s="369"/>
      <c r="R611" s="369"/>
      <c r="S611" s="369"/>
      <c r="T611" s="369"/>
      <c r="U611" s="369"/>
      <c r="V611" s="369"/>
      <c r="W611" s="369"/>
      <c r="X611" s="369"/>
      <c r="Y611" s="369"/>
      <c r="Z611" s="369"/>
      <c r="AA611" s="369"/>
      <c r="AB611" s="369"/>
      <c r="AC611" s="369"/>
      <c r="AD611" s="369"/>
      <c r="AE611" s="369"/>
      <c r="AF611" s="369"/>
      <c r="AG611" s="369"/>
      <c r="AH611" s="369"/>
      <c r="AI611" s="369"/>
      <c r="AJ611" s="369"/>
      <c r="AK611" s="369"/>
      <c r="AL611" s="369"/>
    </row>
    <row r="612" spans="1:38" ht="15.75" customHeight="1">
      <c r="A612" s="375"/>
      <c r="B612" s="369"/>
      <c r="C612" s="369"/>
      <c r="D612" s="369"/>
      <c r="E612" s="369"/>
      <c r="F612" s="369"/>
      <c r="G612" s="369"/>
      <c r="H612" s="369"/>
      <c r="I612" s="369"/>
      <c r="J612" s="369"/>
      <c r="K612" s="369"/>
      <c r="L612" s="369"/>
      <c r="M612" s="369"/>
      <c r="N612" s="369"/>
      <c r="O612" s="369"/>
      <c r="P612" s="369"/>
      <c r="Q612" s="369"/>
      <c r="R612" s="369"/>
      <c r="S612" s="369"/>
      <c r="T612" s="369"/>
      <c r="U612" s="369"/>
      <c r="V612" s="369"/>
      <c r="W612" s="369"/>
      <c r="X612" s="369"/>
      <c r="Y612" s="369"/>
      <c r="Z612" s="369"/>
      <c r="AA612" s="369"/>
      <c r="AB612" s="369"/>
      <c r="AC612" s="369"/>
      <c r="AD612" s="369"/>
      <c r="AE612" s="369"/>
      <c r="AF612" s="369"/>
      <c r="AG612" s="369"/>
      <c r="AH612" s="369"/>
      <c r="AI612" s="369"/>
      <c r="AJ612" s="369"/>
      <c r="AK612" s="369"/>
      <c r="AL612" s="369"/>
    </row>
    <row r="613" spans="1:38" ht="15.75" customHeight="1">
      <c r="A613" s="375"/>
      <c r="B613" s="369"/>
      <c r="C613" s="369"/>
      <c r="D613" s="369"/>
      <c r="E613" s="369"/>
      <c r="F613" s="369"/>
      <c r="G613" s="369"/>
      <c r="H613" s="369"/>
      <c r="I613" s="369"/>
      <c r="J613" s="369"/>
      <c r="K613" s="369"/>
      <c r="L613" s="369"/>
      <c r="M613" s="369"/>
      <c r="N613" s="369"/>
      <c r="O613" s="369"/>
      <c r="P613" s="369"/>
      <c r="Q613" s="369"/>
      <c r="R613" s="369"/>
      <c r="S613" s="369"/>
      <c r="T613" s="369"/>
      <c r="U613" s="369"/>
      <c r="V613" s="369"/>
      <c r="W613" s="369"/>
      <c r="X613" s="369"/>
      <c r="Y613" s="369"/>
      <c r="Z613" s="369"/>
      <c r="AA613" s="369"/>
      <c r="AB613" s="369"/>
      <c r="AC613" s="369"/>
      <c r="AD613" s="369"/>
      <c r="AE613" s="369"/>
      <c r="AF613" s="369"/>
      <c r="AG613" s="369"/>
      <c r="AH613" s="369"/>
      <c r="AI613" s="369"/>
      <c r="AJ613" s="369"/>
      <c r="AK613" s="369"/>
      <c r="AL613" s="369"/>
    </row>
    <row r="614" spans="1:38" ht="15.75" customHeight="1">
      <c r="A614" s="375"/>
      <c r="B614" s="369"/>
      <c r="C614" s="369"/>
      <c r="D614" s="369"/>
      <c r="E614" s="369"/>
      <c r="F614" s="369"/>
      <c r="G614" s="369"/>
      <c r="H614" s="369"/>
      <c r="I614" s="369"/>
      <c r="J614" s="369"/>
      <c r="K614" s="369"/>
      <c r="L614" s="369"/>
      <c r="M614" s="369"/>
      <c r="N614" s="369"/>
      <c r="O614" s="369"/>
      <c r="P614" s="369"/>
      <c r="Q614" s="369"/>
      <c r="R614" s="369"/>
      <c r="S614" s="369"/>
      <c r="T614" s="369"/>
      <c r="U614" s="369"/>
      <c r="V614" s="369"/>
      <c r="W614" s="369"/>
      <c r="X614" s="369"/>
      <c r="Y614" s="369"/>
      <c r="Z614" s="369"/>
      <c r="AA614" s="369"/>
      <c r="AB614" s="369"/>
      <c r="AC614" s="369"/>
      <c r="AD614" s="369"/>
      <c r="AE614" s="369"/>
      <c r="AF614" s="369"/>
      <c r="AG614" s="369"/>
      <c r="AH614" s="369"/>
      <c r="AI614" s="369"/>
      <c r="AJ614" s="369"/>
      <c r="AK614" s="369"/>
      <c r="AL614" s="369"/>
    </row>
    <row r="615" spans="1:38" ht="15.75" customHeight="1">
      <c r="A615" s="375"/>
      <c r="B615" s="369"/>
      <c r="C615" s="369"/>
      <c r="D615" s="369"/>
      <c r="E615" s="369"/>
      <c r="F615" s="369"/>
      <c r="G615" s="369"/>
      <c r="H615" s="369"/>
      <c r="I615" s="369"/>
      <c r="J615" s="369"/>
      <c r="K615" s="369"/>
      <c r="L615" s="369"/>
      <c r="M615" s="369"/>
      <c r="N615" s="369"/>
      <c r="O615" s="369"/>
      <c r="P615" s="369"/>
      <c r="Q615" s="369"/>
      <c r="R615" s="369"/>
      <c r="S615" s="369"/>
      <c r="T615" s="369"/>
      <c r="U615" s="369"/>
      <c r="V615" s="369"/>
      <c r="W615" s="369"/>
      <c r="X615" s="369"/>
      <c r="Y615" s="369"/>
      <c r="Z615" s="369"/>
      <c r="AA615" s="369"/>
      <c r="AB615" s="369"/>
      <c r="AC615" s="369"/>
      <c r="AD615" s="369"/>
      <c r="AE615" s="369"/>
      <c r="AF615" s="369"/>
      <c r="AG615" s="369"/>
      <c r="AH615" s="369"/>
      <c r="AI615" s="369"/>
      <c r="AJ615" s="369"/>
      <c r="AK615" s="369"/>
      <c r="AL615" s="369"/>
    </row>
    <row r="616" spans="1:38" ht="15.75" customHeight="1">
      <c r="A616" s="375"/>
      <c r="B616" s="369"/>
      <c r="C616" s="369"/>
      <c r="D616" s="369"/>
      <c r="E616" s="369"/>
      <c r="F616" s="369"/>
      <c r="G616" s="369"/>
      <c r="H616" s="369"/>
      <c r="I616" s="369"/>
      <c r="J616" s="369"/>
      <c r="K616" s="369"/>
      <c r="L616" s="369"/>
      <c r="M616" s="369"/>
      <c r="N616" s="369"/>
      <c r="O616" s="369"/>
      <c r="P616" s="369"/>
      <c r="Q616" s="369"/>
      <c r="R616" s="369"/>
      <c r="S616" s="369"/>
      <c r="T616" s="369"/>
      <c r="U616" s="369"/>
      <c r="V616" s="369"/>
      <c r="W616" s="369"/>
      <c r="X616" s="369"/>
      <c r="Y616" s="369"/>
      <c r="Z616" s="369"/>
      <c r="AA616" s="369"/>
      <c r="AB616" s="369"/>
      <c r="AC616" s="369"/>
      <c r="AD616" s="369"/>
      <c r="AE616" s="369"/>
      <c r="AF616" s="369"/>
      <c r="AG616" s="369"/>
      <c r="AH616" s="369"/>
      <c r="AI616" s="369"/>
      <c r="AJ616" s="369"/>
      <c r="AK616" s="369"/>
      <c r="AL616" s="369"/>
    </row>
    <row r="617" spans="1:38" ht="15.75" customHeight="1">
      <c r="A617" s="375"/>
      <c r="B617" s="369"/>
      <c r="C617" s="369"/>
      <c r="D617" s="369"/>
      <c r="E617" s="369"/>
      <c r="F617" s="369"/>
      <c r="G617" s="369"/>
      <c r="H617" s="369"/>
      <c r="I617" s="369"/>
      <c r="J617" s="369"/>
      <c r="K617" s="369"/>
      <c r="L617" s="369"/>
      <c r="M617" s="369"/>
      <c r="N617" s="369"/>
      <c r="O617" s="369"/>
      <c r="P617" s="369"/>
      <c r="Q617" s="369"/>
      <c r="R617" s="369"/>
      <c r="S617" s="369"/>
      <c r="T617" s="369"/>
      <c r="U617" s="369"/>
      <c r="V617" s="369"/>
      <c r="W617" s="369"/>
      <c r="X617" s="369"/>
      <c r="Y617" s="369"/>
      <c r="Z617" s="369"/>
      <c r="AA617" s="369"/>
      <c r="AB617" s="369"/>
      <c r="AC617" s="369"/>
      <c r="AD617" s="369"/>
      <c r="AE617" s="369"/>
      <c r="AF617" s="369"/>
      <c r="AG617" s="369"/>
      <c r="AH617" s="369"/>
      <c r="AI617" s="369"/>
      <c r="AJ617" s="369"/>
      <c r="AK617" s="369"/>
      <c r="AL617" s="369"/>
    </row>
    <row r="618" spans="1:38" ht="15.75" customHeight="1">
      <c r="A618" s="375"/>
      <c r="B618" s="369"/>
      <c r="C618" s="369"/>
      <c r="D618" s="369"/>
      <c r="E618" s="369"/>
      <c r="F618" s="369"/>
      <c r="G618" s="369"/>
      <c r="H618" s="402"/>
      <c r="I618" s="402"/>
      <c r="J618" s="402"/>
      <c r="K618" s="402"/>
      <c r="L618" s="402"/>
      <c r="M618" s="402"/>
      <c r="N618" s="402"/>
      <c r="O618" s="402"/>
      <c r="P618" s="402"/>
      <c r="Q618" s="402"/>
      <c r="R618" s="369"/>
      <c r="S618" s="402"/>
      <c r="T618" s="369"/>
      <c r="U618" s="369"/>
      <c r="V618" s="369"/>
      <c r="W618" s="369"/>
      <c r="X618" s="369"/>
      <c r="Y618" s="369"/>
      <c r="Z618" s="369"/>
      <c r="AA618" s="369"/>
      <c r="AB618" s="369"/>
      <c r="AC618" s="369"/>
      <c r="AD618" s="369"/>
      <c r="AE618" s="369"/>
      <c r="AF618" s="369"/>
      <c r="AG618" s="369"/>
      <c r="AH618" s="403"/>
      <c r="AI618" s="403"/>
      <c r="AJ618" s="369"/>
      <c r="AK618" s="369"/>
      <c r="AL618" s="369"/>
    </row>
    <row r="619" spans="1:38" ht="15.75" customHeight="1">
      <c r="A619" s="375"/>
      <c r="B619" s="369"/>
      <c r="C619" s="369"/>
      <c r="D619" s="369"/>
      <c r="E619" s="369"/>
      <c r="F619" s="369"/>
      <c r="G619" s="369"/>
      <c r="H619" s="402"/>
      <c r="I619" s="402"/>
      <c r="J619" s="402"/>
      <c r="K619" s="402"/>
      <c r="L619" s="402"/>
      <c r="M619" s="402"/>
      <c r="N619" s="402"/>
      <c r="O619" s="402"/>
      <c r="P619" s="402"/>
      <c r="Q619" s="402"/>
      <c r="R619" s="369"/>
      <c r="S619" s="402"/>
      <c r="T619" s="369"/>
      <c r="U619" s="369"/>
      <c r="V619" s="369"/>
      <c r="W619" s="369"/>
      <c r="X619" s="369"/>
      <c r="Y619" s="369"/>
      <c r="Z619" s="369"/>
      <c r="AA619" s="369"/>
      <c r="AB619" s="369"/>
      <c r="AC619" s="369"/>
      <c r="AD619" s="369"/>
      <c r="AE619" s="369"/>
      <c r="AF619" s="369"/>
      <c r="AG619" s="369"/>
      <c r="AH619" s="403"/>
      <c r="AI619" s="403"/>
      <c r="AJ619" s="369"/>
      <c r="AK619" s="369"/>
      <c r="AL619" s="369"/>
    </row>
    <row r="620" spans="1:38" ht="15.75" customHeight="1">
      <c r="A620" s="375"/>
      <c r="B620" s="369"/>
      <c r="C620" s="369"/>
      <c r="D620" s="369"/>
      <c r="E620" s="369"/>
      <c r="F620" s="369"/>
      <c r="G620" s="369"/>
      <c r="H620" s="402"/>
      <c r="I620" s="402"/>
      <c r="J620" s="402"/>
      <c r="K620" s="402"/>
      <c r="L620" s="402"/>
      <c r="M620" s="402"/>
      <c r="N620" s="402"/>
      <c r="O620" s="402"/>
      <c r="P620" s="402"/>
      <c r="Q620" s="402"/>
      <c r="R620" s="369"/>
      <c r="S620" s="402"/>
      <c r="T620" s="369"/>
      <c r="U620" s="369"/>
      <c r="V620" s="369"/>
      <c r="W620" s="369"/>
      <c r="X620" s="369"/>
      <c r="Y620" s="369"/>
      <c r="Z620" s="369"/>
      <c r="AA620" s="369"/>
      <c r="AB620" s="369"/>
      <c r="AC620" s="369"/>
      <c r="AD620" s="369"/>
      <c r="AE620" s="369"/>
      <c r="AF620" s="369"/>
      <c r="AG620" s="369"/>
      <c r="AH620" s="403"/>
      <c r="AI620" s="403"/>
      <c r="AJ620" s="369"/>
      <c r="AK620" s="369"/>
      <c r="AL620" s="369"/>
    </row>
    <row r="621" spans="1:38" ht="15.75" customHeight="1">
      <c r="A621" s="375"/>
      <c r="B621" s="369"/>
      <c r="C621" s="369"/>
      <c r="D621" s="369"/>
      <c r="E621" s="369"/>
      <c r="F621" s="369"/>
      <c r="G621" s="369"/>
      <c r="H621" s="369"/>
      <c r="I621" s="369"/>
      <c r="J621" s="369"/>
      <c r="K621" s="369"/>
      <c r="L621" s="369"/>
      <c r="M621" s="369"/>
      <c r="N621" s="369"/>
      <c r="O621" s="369"/>
      <c r="P621" s="369"/>
      <c r="Q621" s="369"/>
      <c r="R621" s="369"/>
      <c r="S621" s="369"/>
      <c r="T621" s="369"/>
      <c r="U621" s="369"/>
      <c r="V621" s="369"/>
      <c r="W621" s="369"/>
      <c r="X621" s="369"/>
      <c r="Y621" s="369"/>
      <c r="Z621" s="369"/>
      <c r="AA621" s="369"/>
      <c r="AB621" s="369"/>
      <c r="AC621" s="369"/>
      <c r="AD621" s="369"/>
      <c r="AE621" s="369"/>
      <c r="AF621" s="369"/>
      <c r="AG621" s="369"/>
      <c r="AH621" s="369"/>
      <c r="AI621" s="369"/>
      <c r="AJ621" s="369"/>
      <c r="AK621" s="369"/>
      <c r="AL621" s="369"/>
    </row>
    <row r="622" spans="1:38" ht="15.75" customHeight="1">
      <c r="A622" s="375"/>
      <c r="B622" s="369"/>
      <c r="C622" s="369"/>
      <c r="D622" s="369"/>
      <c r="E622" s="369"/>
      <c r="F622" s="369"/>
      <c r="G622" s="369"/>
      <c r="H622" s="369"/>
      <c r="I622" s="369"/>
      <c r="J622" s="369"/>
      <c r="K622" s="369"/>
      <c r="L622" s="369"/>
      <c r="M622" s="369"/>
      <c r="N622" s="369"/>
      <c r="O622" s="369"/>
      <c r="P622" s="369"/>
      <c r="Q622" s="369"/>
      <c r="R622" s="369"/>
      <c r="S622" s="369"/>
      <c r="T622" s="369"/>
      <c r="U622" s="369"/>
      <c r="V622" s="369"/>
      <c r="W622" s="369"/>
      <c r="X622" s="369"/>
      <c r="Y622" s="369"/>
      <c r="Z622" s="369"/>
      <c r="AA622" s="369"/>
      <c r="AB622" s="369"/>
      <c r="AC622" s="369"/>
      <c r="AD622" s="369"/>
      <c r="AE622" s="369"/>
      <c r="AF622" s="369"/>
      <c r="AG622" s="369"/>
      <c r="AH622" s="369"/>
      <c r="AI622" s="369"/>
      <c r="AJ622" s="369"/>
      <c r="AK622" s="369"/>
      <c r="AL622" s="369"/>
    </row>
    <row r="623" spans="1:38" ht="15.75" customHeight="1">
      <c r="A623" s="375"/>
      <c r="B623" s="369"/>
      <c r="C623" s="369"/>
      <c r="D623" s="369"/>
      <c r="E623" s="369"/>
      <c r="F623" s="369"/>
      <c r="G623" s="369"/>
      <c r="H623" s="369"/>
      <c r="I623" s="369"/>
      <c r="J623" s="369"/>
      <c r="K623" s="369"/>
      <c r="L623" s="369"/>
      <c r="M623" s="369"/>
      <c r="N623" s="369"/>
      <c r="O623" s="369"/>
      <c r="P623" s="369"/>
      <c r="Q623" s="369"/>
      <c r="R623" s="369"/>
      <c r="S623" s="369"/>
      <c r="T623" s="369"/>
      <c r="U623" s="369"/>
      <c r="V623" s="369"/>
      <c r="W623" s="369"/>
      <c r="X623" s="369"/>
      <c r="Y623" s="369"/>
      <c r="Z623" s="369"/>
      <c r="AA623" s="369"/>
      <c r="AB623" s="369"/>
      <c r="AC623" s="369"/>
      <c r="AD623" s="369"/>
      <c r="AE623" s="369"/>
      <c r="AF623" s="369"/>
      <c r="AG623" s="369"/>
      <c r="AH623" s="369"/>
      <c r="AI623" s="369"/>
      <c r="AJ623" s="369"/>
      <c r="AK623" s="369"/>
      <c r="AL623" s="369"/>
    </row>
    <row r="624" spans="1:38" ht="15.75" customHeight="1">
      <c r="A624" s="375"/>
      <c r="B624" s="369"/>
      <c r="C624" s="369"/>
      <c r="D624" s="369"/>
      <c r="E624" s="369"/>
      <c r="F624" s="369"/>
      <c r="G624" s="369"/>
      <c r="H624" s="369"/>
      <c r="I624" s="369"/>
      <c r="J624" s="369"/>
      <c r="K624" s="369"/>
      <c r="L624" s="369"/>
      <c r="M624" s="369"/>
      <c r="N624" s="369"/>
      <c r="O624" s="369"/>
      <c r="P624" s="369"/>
      <c r="Q624" s="369"/>
      <c r="R624" s="369"/>
      <c r="S624" s="369"/>
      <c r="T624" s="369"/>
      <c r="U624" s="369"/>
      <c r="V624" s="369"/>
      <c r="W624" s="369"/>
      <c r="X624" s="369"/>
      <c r="Y624" s="369"/>
      <c r="Z624" s="369"/>
      <c r="AA624" s="369"/>
      <c r="AB624" s="369"/>
      <c r="AC624" s="369"/>
      <c r="AD624" s="369"/>
      <c r="AE624" s="369"/>
      <c r="AF624" s="369"/>
      <c r="AG624" s="369"/>
      <c r="AH624" s="369"/>
      <c r="AI624" s="369"/>
      <c r="AJ624" s="369"/>
      <c r="AK624" s="369"/>
      <c r="AL624" s="369"/>
    </row>
    <row r="625" spans="1:38" ht="15.75" customHeight="1">
      <c r="A625" s="375"/>
      <c r="B625" s="369"/>
      <c r="C625" s="369"/>
      <c r="D625" s="369"/>
      <c r="E625" s="369"/>
      <c r="F625" s="369"/>
      <c r="G625" s="369"/>
      <c r="H625" s="402"/>
      <c r="I625" s="402"/>
      <c r="J625" s="402"/>
      <c r="K625" s="402"/>
      <c r="L625" s="402"/>
      <c r="M625" s="402"/>
      <c r="N625" s="402"/>
      <c r="O625" s="402"/>
      <c r="P625" s="402"/>
      <c r="Q625" s="402"/>
      <c r="R625" s="369"/>
      <c r="S625" s="402"/>
      <c r="T625" s="369"/>
      <c r="U625" s="369"/>
      <c r="V625" s="369"/>
      <c r="W625" s="369"/>
      <c r="X625" s="369"/>
      <c r="Y625" s="369"/>
      <c r="Z625" s="369"/>
      <c r="AA625" s="369"/>
      <c r="AB625" s="369"/>
      <c r="AC625" s="369"/>
      <c r="AD625" s="369"/>
      <c r="AE625" s="369"/>
      <c r="AF625" s="369"/>
      <c r="AG625" s="369"/>
      <c r="AH625" s="403"/>
      <c r="AI625" s="403"/>
      <c r="AJ625" s="369"/>
      <c r="AK625" s="369"/>
      <c r="AL625" s="369"/>
    </row>
    <row r="626" spans="1:38" ht="15.75" customHeight="1">
      <c r="A626" s="375"/>
      <c r="B626" s="369"/>
      <c r="C626" s="369"/>
      <c r="D626" s="369"/>
      <c r="E626" s="369"/>
      <c r="F626" s="369"/>
      <c r="G626" s="369"/>
      <c r="H626" s="402"/>
      <c r="I626" s="402"/>
      <c r="J626" s="402"/>
      <c r="K626" s="402"/>
      <c r="L626" s="402"/>
      <c r="M626" s="402"/>
      <c r="N626" s="402"/>
      <c r="O626" s="402"/>
      <c r="P626" s="402"/>
      <c r="Q626" s="402"/>
      <c r="R626" s="369"/>
      <c r="S626" s="402"/>
      <c r="T626" s="369"/>
      <c r="U626" s="369"/>
      <c r="V626" s="369"/>
      <c r="W626" s="369"/>
      <c r="X626" s="369"/>
      <c r="Y626" s="369"/>
      <c r="Z626" s="369"/>
      <c r="AA626" s="369"/>
      <c r="AB626" s="369"/>
      <c r="AC626" s="369"/>
      <c r="AD626" s="369"/>
      <c r="AE626" s="369"/>
      <c r="AF626" s="369"/>
      <c r="AG626" s="369"/>
      <c r="AH626" s="403"/>
      <c r="AI626" s="403"/>
      <c r="AJ626" s="369"/>
      <c r="AK626" s="369"/>
      <c r="AL626" s="369"/>
    </row>
    <row r="627" spans="1:38" ht="15.75" customHeight="1">
      <c r="A627" s="375"/>
      <c r="B627" s="369"/>
      <c r="C627" s="369"/>
      <c r="D627" s="369"/>
      <c r="E627" s="369"/>
      <c r="F627" s="369"/>
      <c r="G627" s="369"/>
      <c r="H627" s="402"/>
      <c r="I627" s="402"/>
      <c r="J627" s="402"/>
      <c r="K627" s="402"/>
      <c r="L627" s="402"/>
      <c r="M627" s="402"/>
      <c r="N627" s="402"/>
      <c r="O627" s="402"/>
      <c r="P627" s="402"/>
      <c r="Q627" s="402"/>
      <c r="R627" s="369"/>
      <c r="S627" s="402"/>
      <c r="T627" s="369"/>
      <c r="U627" s="369"/>
      <c r="V627" s="369"/>
      <c r="W627" s="369"/>
      <c r="X627" s="369"/>
      <c r="Y627" s="369"/>
      <c r="Z627" s="369"/>
      <c r="AA627" s="369"/>
      <c r="AB627" s="369"/>
      <c r="AC627" s="369"/>
      <c r="AD627" s="369"/>
      <c r="AE627" s="369"/>
      <c r="AF627" s="369"/>
      <c r="AG627" s="369"/>
      <c r="AH627" s="403"/>
      <c r="AI627" s="403"/>
      <c r="AJ627" s="369"/>
      <c r="AK627" s="369"/>
      <c r="AL627" s="369"/>
    </row>
    <row r="628" spans="1:38" ht="15.75" customHeight="1">
      <c r="A628" s="375"/>
      <c r="B628" s="369"/>
      <c r="C628" s="369"/>
      <c r="D628" s="369"/>
      <c r="E628" s="369"/>
      <c r="F628" s="369"/>
      <c r="G628" s="369"/>
      <c r="H628" s="369"/>
      <c r="I628" s="369"/>
      <c r="J628" s="369"/>
      <c r="K628" s="369"/>
      <c r="L628" s="369"/>
      <c r="M628" s="369"/>
      <c r="N628" s="369"/>
      <c r="O628" s="369"/>
      <c r="P628" s="369"/>
      <c r="Q628" s="369"/>
      <c r="R628" s="369"/>
      <c r="S628" s="369"/>
      <c r="T628" s="369"/>
      <c r="U628" s="369"/>
      <c r="V628" s="369"/>
      <c r="W628" s="369"/>
      <c r="X628" s="369"/>
      <c r="Y628" s="369"/>
      <c r="Z628" s="369"/>
      <c r="AA628" s="369"/>
      <c r="AB628" s="369"/>
      <c r="AC628" s="369"/>
      <c r="AD628" s="369"/>
      <c r="AE628" s="369"/>
      <c r="AF628" s="369"/>
      <c r="AG628" s="369"/>
      <c r="AH628" s="369"/>
      <c r="AI628" s="369"/>
      <c r="AJ628" s="369"/>
      <c r="AK628" s="369"/>
      <c r="AL628" s="369"/>
    </row>
    <row r="629" spans="1:38" ht="15.75" customHeight="1">
      <c r="A629" s="375"/>
      <c r="B629" s="369"/>
      <c r="C629" s="369"/>
      <c r="D629" s="369"/>
      <c r="E629" s="369"/>
      <c r="F629" s="369"/>
      <c r="G629" s="369"/>
      <c r="H629" s="402"/>
      <c r="I629" s="402"/>
      <c r="J629" s="402"/>
      <c r="K629" s="402"/>
      <c r="L629" s="402"/>
      <c r="M629" s="402"/>
      <c r="N629" s="402"/>
      <c r="O629" s="402"/>
      <c r="P629" s="402"/>
      <c r="Q629" s="402"/>
      <c r="R629" s="369"/>
      <c r="S629" s="402"/>
      <c r="T629" s="369"/>
      <c r="U629" s="369"/>
      <c r="V629" s="369"/>
      <c r="W629" s="369"/>
      <c r="X629" s="369"/>
      <c r="Y629" s="369"/>
      <c r="Z629" s="369"/>
      <c r="AA629" s="369"/>
      <c r="AB629" s="369"/>
      <c r="AC629" s="369"/>
      <c r="AD629" s="369"/>
      <c r="AE629" s="369"/>
      <c r="AF629" s="369"/>
      <c r="AG629" s="369"/>
      <c r="AH629" s="403"/>
      <c r="AI629" s="403"/>
      <c r="AJ629" s="369"/>
      <c r="AK629" s="369"/>
      <c r="AL629" s="369"/>
    </row>
    <row r="630" spans="1:38" ht="15.75" customHeight="1">
      <c r="A630" s="375"/>
      <c r="B630" s="369"/>
      <c r="C630" s="369"/>
      <c r="D630" s="369"/>
      <c r="E630" s="369"/>
      <c r="F630" s="369"/>
      <c r="G630" s="369"/>
      <c r="H630" s="402"/>
      <c r="I630" s="402"/>
      <c r="J630" s="402"/>
      <c r="K630" s="402"/>
      <c r="L630" s="402"/>
      <c r="M630" s="402"/>
      <c r="N630" s="402"/>
      <c r="O630" s="402"/>
      <c r="P630" s="402"/>
      <c r="Q630" s="402"/>
      <c r="R630" s="369"/>
      <c r="S630" s="402"/>
      <c r="T630" s="369"/>
      <c r="U630" s="369"/>
      <c r="V630" s="369"/>
      <c r="W630" s="369"/>
      <c r="X630" s="369"/>
      <c r="Y630" s="369"/>
      <c r="Z630" s="369"/>
      <c r="AA630" s="369"/>
      <c r="AB630" s="369"/>
      <c r="AC630" s="369"/>
      <c r="AD630" s="369"/>
      <c r="AE630" s="369"/>
      <c r="AF630" s="369"/>
      <c r="AG630" s="369"/>
      <c r="AH630" s="403"/>
      <c r="AI630" s="403"/>
      <c r="AJ630" s="369"/>
      <c r="AK630" s="369"/>
      <c r="AL630" s="369"/>
    </row>
    <row r="631" spans="1:38" ht="15.75" customHeight="1">
      <c r="A631" s="375"/>
      <c r="B631" s="369"/>
      <c r="C631" s="369"/>
      <c r="D631" s="369"/>
      <c r="E631" s="369"/>
      <c r="F631" s="369"/>
      <c r="G631" s="369"/>
      <c r="H631" s="402"/>
      <c r="I631" s="402"/>
      <c r="J631" s="402"/>
      <c r="K631" s="402"/>
      <c r="L631" s="402"/>
      <c r="M631" s="402"/>
      <c r="N631" s="402"/>
      <c r="O631" s="402"/>
      <c r="P631" s="402"/>
      <c r="Q631" s="402"/>
      <c r="R631" s="402"/>
      <c r="S631" s="402"/>
      <c r="T631" s="402"/>
      <c r="U631" s="402"/>
      <c r="V631" s="402"/>
      <c r="W631" s="402"/>
      <c r="X631" s="402"/>
      <c r="Y631" s="402"/>
      <c r="Z631" s="402"/>
      <c r="AA631" s="402"/>
      <c r="AB631" s="402"/>
      <c r="AC631" s="402"/>
      <c r="AD631" s="402"/>
      <c r="AE631" s="402"/>
      <c r="AF631" s="402"/>
      <c r="AG631" s="402"/>
      <c r="AH631" s="403"/>
      <c r="AI631" s="403"/>
      <c r="AJ631" s="369"/>
      <c r="AK631" s="369"/>
      <c r="AL631" s="369"/>
    </row>
    <row r="632" spans="1:38" ht="15.75" customHeight="1">
      <c r="A632" s="375"/>
      <c r="B632" s="369"/>
      <c r="C632" s="369"/>
      <c r="D632" s="369"/>
      <c r="E632" s="369"/>
      <c r="F632" s="369"/>
      <c r="G632" s="369"/>
      <c r="H632" s="402"/>
      <c r="I632" s="402"/>
      <c r="J632" s="402"/>
      <c r="K632" s="402"/>
      <c r="L632" s="402"/>
      <c r="M632" s="402"/>
      <c r="N632" s="402"/>
      <c r="O632" s="402"/>
      <c r="P632" s="402"/>
      <c r="Q632" s="402"/>
      <c r="R632" s="402"/>
      <c r="S632" s="402"/>
      <c r="T632" s="402"/>
      <c r="U632" s="402"/>
      <c r="V632" s="402"/>
      <c r="W632" s="402"/>
      <c r="X632" s="402"/>
      <c r="Y632" s="402"/>
      <c r="Z632" s="402"/>
      <c r="AA632" s="402"/>
      <c r="AB632" s="402"/>
      <c r="AC632" s="402"/>
      <c r="AD632" s="402"/>
      <c r="AE632" s="402"/>
      <c r="AF632" s="402"/>
      <c r="AG632" s="402"/>
      <c r="AH632" s="403"/>
      <c r="AI632" s="403"/>
      <c r="AJ632" s="369"/>
      <c r="AK632" s="369"/>
      <c r="AL632" s="369"/>
    </row>
    <row r="633" spans="1:38" ht="15.75" customHeight="1">
      <c r="A633" s="375"/>
      <c r="B633" s="369"/>
      <c r="C633" s="369"/>
      <c r="D633" s="369"/>
      <c r="E633" s="369"/>
      <c r="F633" s="369"/>
      <c r="G633" s="369"/>
      <c r="H633" s="402"/>
      <c r="I633" s="402"/>
      <c r="J633" s="402"/>
      <c r="K633" s="402"/>
      <c r="L633" s="402"/>
      <c r="M633" s="402"/>
      <c r="N633" s="402"/>
      <c r="O633" s="402"/>
      <c r="P633" s="402"/>
      <c r="Q633" s="402"/>
      <c r="R633" s="402"/>
      <c r="S633" s="402"/>
      <c r="T633" s="402"/>
      <c r="U633" s="402"/>
      <c r="V633" s="402"/>
      <c r="W633" s="402"/>
      <c r="X633" s="402"/>
      <c r="Y633" s="402"/>
      <c r="Z633" s="402"/>
      <c r="AA633" s="402"/>
      <c r="AB633" s="402"/>
      <c r="AC633" s="402"/>
      <c r="AD633" s="402"/>
      <c r="AE633" s="402"/>
      <c r="AF633" s="402"/>
      <c r="AG633" s="402"/>
      <c r="AH633" s="403"/>
      <c r="AI633" s="403"/>
      <c r="AJ633" s="369"/>
      <c r="AK633" s="369"/>
      <c r="AL633" s="369"/>
    </row>
    <row r="634" spans="1:38" ht="15.75" customHeight="1">
      <c r="A634" s="375"/>
      <c r="B634" s="369"/>
      <c r="C634" s="369"/>
      <c r="D634" s="369"/>
      <c r="E634" s="369"/>
      <c r="F634" s="369"/>
      <c r="G634" s="369"/>
      <c r="H634" s="402"/>
      <c r="I634" s="402"/>
      <c r="J634" s="402"/>
      <c r="K634" s="402"/>
      <c r="L634" s="402"/>
      <c r="M634" s="402"/>
      <c r="N634" s="402"/>
      <c r="O634" s="402"/>
      <c r="P634" s="402"/>
      <c r="Q634" s="402"/>
      <c r="R634" s="402"/>
      <c r="S634" s="402"/>
      <c r="T634" s="402"/>
      <c r="U634" s="402"/>
      <c r="V634" s="402"/>
      <c r="W634" s="402"/>
      <c r="X634" s="402"/>
      <c r="Y634" s="402"/>
      <c r="Z634" s="402"/>
      <c r="AA634" s="402"/>
      <c r="AB634" s="402"/>
      <c r="AC634" s="402"/>
      <c r="AD634" s="402"/>
      <c r="AE634" s="402"/>
      <c r="AF634" s="402"/>
      <c r="AG634" s="402"/>
      <c r="AH634" s="403"/>
      <c r="AI634" s="403"/>
      <c r="AJ634" s="369"/>
      <c r="AK634" s="369"/>
      <c r="AL634" s="369"/>
    </row>
    <row r="635" spans="1:38" ht="15.75" customHeight="1">
      <c r="A635" s="375"/>
      <c r="B635" s="369"/>
      <c r="C635" s="369"/>
      <c r="D635" s="369"/>
      <c r="E635" s="369"/>
      <c r="F635" s="369"/>
      <c r="G635" s="369"/>
      <c r="H635" s="402"/>
      <c r="I635" s="402"/>
      <c r="J635" s="402"/>
      <c r="K635" s="402"/>
      <c r="L635" s="402"/>
      <c r="M635" s="402"/>
      <c r="N635" s="402"/>
      <c r="O635" s="402"/>
      <c r="P635" s="402"/>
      <c r="Q635" s="402"/>
      <c r="R635" s="402"/>
      <c r="S635" s="402"/>
      <c r="T635" s="402"/>
      <c r="U635" s="402"/>
      <c r="V635" s="402"/>
      <c r="W635" s="402"/>
      <c r="X635" s="402"/>
      <c r="Y635" s="402"/>
      <c r="Z635" s="402"/>
      <c r="AA635" s="402"/>
      <c r="AB635" s="402"/>
      <c r="AC635" s="402"/>
      <c r="AD635" s="402"/>
      <c r="AE635" s="402"/>
      <c r="AF635" s="402"/>
      <c r="AG635" s="402"/>
      <c r="AH635" s="403"/>
      <c r="AI635" s="403"/>
      <c r="AJ635" s="369"/>
      <c r="AK635" s="369"/>
      <c r="AL635" s="369"/>
    </row>
    <row r="636" spans="1:38" ht="15.75" customHeight="1">
      <c r="A636" s="375"/>
      <c r="B636" s="369"/>
      <c r="C636" s="369"/>
      <c r="D636" s="369"/>
      <c r="E636" s="369"/>
      <c r="F636" s="369"/>
      <c r="G636" s="369"/>
      <c r="H636" s="402"/>
      <c r="I636" s="402"/>
      <c r="J636" s="402"/>
      <c r="K636" s="402"/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402"/>
      <c r="W636" s="402"/>
      <c r="X636" s="402"/>
      <c r="Y636" s="402"/>
      <c r="Z636" s="402"/>
      <c r="AA636" s="402"/>
      <c r="AB636" s="402"/>
      <c r="AC636" s="402"/>
      <c r="AD636" s="402"/>
      <c r="AE636" s="402"/>
      <c r="AF636" s="402"/>
      <c r="AG636" s="402"/>
      <c r="AH636" s="403"/>
      <c r="AI636" s="403"/>
      <c r="AJ636" s="369"/>
      <c r="AK636" s="369"/>
      <c r="AL636" s="369"/>
    </row>
    <row r="637" spans="1:38" ht="15.75" customHeight="1">
      <c r="A637" s="375"/>
      <c r="B637" s="369"/>
      <c r="C637" s="369"/>
      <c r="D637" s="369"/>
      <c r="E637" s="369"/>
      <c r="F637" s="369"/>
      <c r="G637" s="369"/>
      <c r="H637" s="402"/>
      <c r="I637" s="402"/>
      <c r="J637" s="402"/>
      <c r="K637" s="402"/>
      <c r="L637" s="402"/>
      <c r="M637" s="402"/>
      <c r="N637" s="402"/>
      <c r="O637" s="402"/>
      <c r="P637" s="402"/>
      <c r="Q637" s="402"/>
      <c r="R637" s="402"/>
      <c r="S637" s="402"/>
      <c r="T637" s="402"/>
      <c r="U637" s="402"/>
      <c r="V637" s="402"/>
      <c r="W637" s="402"/>
      <c r="X637" s="402"/>
      <c r="Y637" s="402"/>
      <c r="Z637" s="402"/>
      <c r="AA637" s="402"/>
      <c r="AB637" s="402"/>
      <c r="AC637" s="402"/>
      <c r="AD637" s="402"/>
      <c r="AE637" s="402"/>
      <c r="AF637" s="402"/>
      <c r="AG637" s="402"/>
      <c r="AH637" s="403"/>
      <c r="AI637" s="403"/>
      <c r="AJ637" s="369"/>
      <c r="AK637" s="369"/>
      <c r="AL637" s="369"/>
    </row>
    <row r="638" spans="1:38" ht="15.75" customHeight="1">
      <c r="A638" s="375"/>
      <c r="B638" s="369"/>
      <c r="C638" s="369"/>
      <c r="D638" s="369"/>
      <c r="E638" s="369"/>
      <c r="F638" s="369"/>
      <c r="G638" s="369"/>
      <c r="H638" s="402"/>
      <c r="I638" s="402"/>
      <c r="J638" s="402"/>
      <c r="K638" s="402"/>
      <c r="L638" s="402"/>
      <c r="M638" s="402"/>
      <c r="N638" s="402"/>
      <c r="O638" s="402"/>
      <c r="P638" s="402"/>
      <c r="Q638" s="402"/>
      <c r="R638" s="402"/>
      <c r="S638" s="402"/>
      <c r="T638" s="402"/>
      <c r="U638" s="402"/>
      <c r="V638" s="402"/>
      <c r="W638" s="402"/>
      <c r="X638" s="402"/>
      <c r="Y638" s="402"/>
      <c r="Z638" s="402"/>
      <c r="AA638" s="402"/>
      <c r="AB638" s="402"/>
      <c r="AC638" s="402"/>
      <c r="AD638" s="402"/>
      <c r="AE638" s="402"/>
      <c r="AF638" s="402"/>
      <c r="AG638" s="402"/>
      <c r="AH638" s="403"/>
      <c r="AI638" s="403"/>
      <c r="AJ638" s="369"/>
      <c r="AK638" s="369"/>
      <c r="AL638" s="369"/>
    </row>
    <row r="639" spans="1:38" ht="15.75" customHeight="1">
      <c r="A639" s="375"/>
      <c r="B639" s="369"/>
      <c r="C639" s="369"/>
      <c r="D639" s="369"/>
      <c r="E639" s="369"/>
      <c r="F639" s="369"/>
      <c r="G639" s="369"/>
      <c r="H639" s="402"/>
      <c r="I639" s="402"/>
      <c r="J639" s="402"/>
      <c r="K639" s="402"/>
      <c r="L639" s="402"/>
      <c r="M639" s="402"/>
      <c r="N639" s="402"/>
      <c r="O639" s="402"/>
      <c r="P639" s="402"/>
      <c r="Q639" s="402"/>
      <c r="R639" s="402"/>
      <c r="S639" s="402"/>
      <c r="T639" s="402"/>
      <c r="U639" s="402"/>
      <c r="V639" s="402"/>
      <c r="W639" s="402"/>
      <c r="X639" s="402"/>
      <c r="Y639" s="402"/>
      <c r="Z639" s="402"/>
      <c r="AA639" s="402"/>
      <c r="AB639" s="402"/>
      <c r="AC639" s="402"/>
      <c r="AD639" s="402"/>
      <c r="AE639" s="402"/>
      <c r="AF639" s="402"/>
      <c r="AG639" s="402"/>
      <c r="AH639" s="403"/>
      <c r="AI639" s="403"/>
      <c r="AJ639" s="369"/>
      <c r="AK639" s="369"/>
      <c r="AL639" s="369"/>
    </row>
    <row r="640" spans="1:38" ht="15.75" customHeight="1">
      <c r="A640" s="375"/>
      <c r="B640" s="369"/>
      <c r="C640" s="369"/>
      <c r="D640" s="369"/>
      <c r="E640" s="369"/>
      <c r="F640" s="369"/>
      <c r="G640" s="369"/>
      <c r="H640" s="402"/>
      <c r="I640" s="402"/>
      <c r="J640" s="402"/>
      <c r="K640" s="402"/>
      <c r="L640" s="402"/>
      <c r="M640" s="402"/>
      <c r="N640" s="402"/>
      <c r="O640" s="402"/>
      <c r="P640" s="402"/>
      <c r="Q640" s="402"/>
      <c r="R640" s="402"/>
      <c r="S640" s="402"/>
      <c r="T640" s="402"/>
      <c r="U640" s="402"/>
      <c r="V640" s="402"/>
      <c r="W640" s="402"/>
      <c r="X640" s="402"/>
      <c r="Y640" s="402"/>
      <c r="Z640" s="402"/>
      <c r="AA640" s="402"/>
      <c r="AB640" s="402"/>
      <c r="AC640" s="402"/>
      <c r="AD640" s="402"/>
      <c r="AE640" s="402"/>
      <c r="AF640" s="402"/>
      <c r="AG640" s="402"/>
      <c r="AH640" s="403"/>
      <c r="AI640" s="403"/>
      <c r="AJ640" s="369"/>
      <c r="AK640" s="369"/>
      <c r="AL640" s="369"/>
    </row>
    <row r="641" spans="1:38" ht="15.75" customHeight="1">
      <c r="A641" s="375"/>
      <c r="B641" s="369"/>
      <c r="C641" s="369"/>
      <c r="D641" s="369"/>
      <c r="E641" s="369"/>
      <c r="F641" s="369"/>
      <c r="G641" s="369"/>
      <c r="H641" s="402"/>
      <c r="I641" s="402"/>
      <c r="J641" s="402"/>
      <c r="K641" s="402"/>
      <c r="L641" s="402"/>
      <c r="M641" s="402"/>
      <c r="N641" s="402"/>
      <c r="O641" s="402"/>
      <c r="P641" s="402"/>
      <c r="Q641" s="402"/>
      <c r="R641" s="402"/>
      <c r="S641" s="402"/>
      <c r="T641" s="402"/>
      <c r="U641" s="402"/>
      <c r="V641" s="402"/>
      <c r="W641" s="402"/>
      <c r="X641" s="402"/>
      <c r="Y641" s="402"/>
      <c r="Z641" s="402"/>
      <c r="AA641" s="402"/>
      <c r="AB641" s="402"/>
      <c r="AC641" s="402"/>
      <c r="AD641" s="402"/>
      <c r="AE641" s="402"/>
      <c r="AF641" s="402"/>
      <c r="AG641" s="402"/>
      <c r="AH641" s="403"/>
      <c r="AI641" s="403"/>
      <c r="AJ641" s="369"/>
      <c r="AK641" s="369"/>
      <c r="AL641" s="369"/>
    </row>
    <row r="642" spans="1:38" ht="15.75" customHeight="1">
      <c r="A642" s="375"/>
      <c r="B642" s="369"/>
      <c r="C642" s="369"/>
      <c r="D642" s="369"/>
      <c r="E642" s="369"/>
      <c r="F642" s="369"/>
      <c r="G642" s="369"/>
      <c r="H642" s="402"/>
      <c r="I642" s="402"/>
      <c r="J642" s="402"/>
      <c r="K642" s="402"/>
      <c r="L642" s="402"/>
      <c r="M642" s="402"/>
      <c r="N642" s="402"/>
      <c r="O642" s="402"/>
      <c r="P642" s="402"/>
      <c r="Q642" s="402"/>
      <c r="R642" s="402"/>
      <c r="S642" s="402"/>
      <c r="T642" s="402"/>
      <c r="U642" s="402"/>
      <c r="V642" s="402"/>
      <c r="W642" s="402"/>
      <c r="X642" s="402"/>
      <c r="Y642" s="402"/>
      <c r="Z642" s="402"/>
      <c r="AA642" s="402"/>
      <c r="AB642" s="402"/>
      <c r="AC642" s="402"/>
      <c r="AD642" s="402"/>
      <c r="AE642" s="402"/>
      <c r="AF642" s="402"/>
      <c r="AG642" s="402"/>
      <c r="AH642" s="403"/>
      <c r="AI642" s="403"/>
      <c r="AJ642" s="369"/>
      <c r="AK642" s="369"/>
      <c r="AL642" s="369"/>
    </row>
    <row r="643" spans="1:38" ht="15.75" customHeight="1">
      <c r="A643" s="375"/>
      <c r="B643" s="369"/>
      <c r="C643" s="369"/>
      <c r="D643" s="369"/>
      <c r="E643" s="369"/>
      <c r="F643" s="369"/>
      <c r="G643" s="369"/>
      <c r="H643" s="402"/>
      <c r="I643" s="402"/>
      <c r="J643" s="402"/>
      <c r="K643" s="402"/>
      <c r="L643" s="402"/>
      <c r="M643" s="402"/>
      <c r="N643" s="402"/>
      <c r="O643" s="402"/>
      <c r="P643" s="402"/>
      <c r="Q643" s="402"/>
      <c r="R643" s="402"/>
      <c r="S643" s="402"/>
      <c r="T643" s="402"/>
      <c r="U643" s="402"/>
      <c r="V643" s="402"/>
      <c r="W643" s="402"/>
      <c r="X643" s="402"/>
      <c r="Y643" s="402"/>
      <c r="Z643" s="402"/>
      <c r="AA643" s="402"/>
      <c r="AB643" s="402"/>
      <c r="AC643" s="402"/>
      <c r="AD643" s="402"/>
      <c r="AE643" s="402"/>
      <c r="AF643" s="402"/>
      <c r="AG643" s="402"/>
      <c r="AH643" s="403"/>
      <c r="AI643" s="403"/>
      <c r="AJ643" s="369"/>
      <c r="AK643" s="369"/>
      <c r="AL643" s="369"/>
    </row>
    <row r="644" spans="1:38" ht="15.75" customHeight="1">
      <c r="A644" s="375"/>
      <c r="B644" s="369"/>
      <c r="C644" s="369"/>
      <c r="D644" s="369"/>
      <c r="E644" s="369"/>
      <c r="F644" s="369"/>
      <c r="G644" s="369"/>
      <c r="H644" s="402"/>
      <c r="I644" s="402"/>
      <c r="J644" s="402"/>
      <c r="K644" s="402"/>
      <c r="L644" s="402"/>
      <c r="M644" s="402"/>
      <c r="N644" s="402"/>
      <c r="O644" s="402"/>
      <c r="P644" s="402"/>
      <c r="Q644" s="402"/>
      <c r="R644" s="402"/>
      <c r="S644" s="402"/>
      <c r="T644" s="402"/>
      <c r="U644" s="402"/>
      <c r="V644" s="402"/>
      <c r="W644" s="402"/>
      <c r="X644" s="402"/>
      <c r="Y644" s="402"/>
      <c r="Z644" s="402"/>
      <c r="AA644" s="402"/>
      <c r="AB644" s="402"/>
      <c r="AC644" s="402"/>
      <c r="AD644" s="402"/>
      <c r="AE644" s="402"/>
      <c r="AF644" s="402"/>
      <c r="AG644" s="402"/>
      <c r="AH644" s="403"/>
      <c r="AI644" s="403"/>
      <c r="AJ644" s="369"/>
      <c r="AK644" s="369"/>
      <c r="AL644" s="369"/>
    </row>
    <row r="645" spans="1:38" ht="15.75" customHeight="1">
      <c r="A645" s="375"/>
      <c r="B645" s="369"/>
      <c r="C645" s="369"/>
      <c r="D645" s="369"/>
      <c r="E645" s="369"/>
      <c r="F645" s="369"/>
      <c r="G645" s="369"/>
      <c r="H645" s="402"/>
      <c r="I645" s="402"/>
      <c r="J645" s="402"/>
      <c r="K645" s="402"/>
      <c r="L645" s="402"/>
      <c r="M645" s="402"/>
      <c r="N645" s="402"/>
      <c r="O645" s="402"/>
      <c r="P645" s="402"/>
      <c r="Q645" s="402"/>
      <c r="R645" s="402"/>
      <c r="S645" s="402"/>
      <c r="T645" s="402"/>
      <c r="U645" s="402"/>
      <c r="V645" s="402"/>
      <c r="W645" s="402"/>
      <c r="X645" s="402"/>
      <c r="Y645" s="402"/>
      <c r="Z645" s="402"/>
      <c r="AA645" s="402"/>
      <c r="AB645" s="402"/>
      <c r="AC645" s="402"/>
      <c r="AD645" s="402"/>
      <c r="AE645" s="402"/>
      <c r="AF645" s="402"/>
      <c r="AG645" s="402"/>
      <c r="AH645" s="403"/>
      <c r="AI645" s="403"/>
      <c r="AJ645" s="369"/>
      <c r="AK645" s="369"/>
      <c r="AL645" s="369"/>
    </row>
    <row r="646" spans="1:38" ht="15.75" customHeight="1">
      <c r="A646" s="375"/>
      <c r="B646" s="369"/>
      <c r="C646" s="369"/>
      <c r="D646" s="369"/>
      <c r="E646" s="369"/>
      <c r="F646" s="369"/>
      <c r="G646" s="369"/>
      <c r="H646" s="402"/>
      <c r="I646" s="402"/>
      <c r="J646" s="402"/>
      <c r="K646" s="402"/>
      <c r="L646" s="402"/>
      <c r="M646" s="402"/>
      <c r="N646" s="402"/>
      <c r="O646" s="402"/>
      <c r="P646" s="402"/>
      <c r="Q646" s="402"/>
      <c r="R646" s="402"/>
      <c r="S646" s="402"/>
      <c r="T646" s="402"/>
      <c r="U646" s="402"/>
      <c r="V646" s="402"/>
      <c r="W646" s="402"/>
      <c r="X646" s="402"/>
      <c r="Y646" s="402"/>
      <c r="Z646" s="402"/>
      <c r="AA646" s="402"/>
      <c r="AB646" s="402"/>
      <c r="AC646" s="402"/>
      <c r="AD646" s="402"/>
      <c r="AE646" s="402"/>
      <c r="AF646" s="402"/>
      <c r="AG646" s="402"/>
      <c r="AH646" s="403"/>
      <c r="AI646" s="403"/>
      <c r="AJ646" s="369"/>
      <c r="AK646" s="369"/>
      <c r="AL646" s="369"/>
    </row>
    <row r="647" spans="1:38" ht="15.75" customHeight="1">
      <c r="A647" s="375"/>
      <c r="B647" s="369"/>
      <c r="C647" s="369"/>
      <c r="D647" s="369"/>
      <c r="E647" s="369"/>
      <c r="F647" s="369"/>
      <c r="G647" s="369"/>
      <c r="H647" s="402"/>
      <c r="I647" s="402"/>
      <c r="J647" s="402"/>
      <c r="K647" s="402"/>
      <c r="L647" s="402"/>
      <c r="M647" s="402"/>
      <c r="N647" s="402"/>
      <c r="O647" s="402"/>
      <c r="P647" s="402"/>
      <c r="Q647" s="402"/>
      <c r="R647" s="402"/>
      <c r="S647" s="402"/>
      <c r="T647" s="402"/>
      <c r="U647" s="402"/>
      <c r="V647" s="402"/>
      <c r="W647" s="402"/>
      <c r="X647" s="402"/>
      <c r="Y647" s="402"/>
      <c r="Z647" s="402"/>
      <c r="AA647" s="402"/>
      <c r="AB647" s="402"/>
      <c r="AC647" s="402"/>
      <c r="AD647" s="402"/>
      <c r="AE647" s="402"/>
      <c r="AF647" s="402"/>
      <c r="AG647" s="402"/>
      <c r="AH647" s="403"/>
      <c r="AI647" s="403"/>
      <c r="AJ647" s="369"/>
      <c r="AK647" s="369"/>
      <c r="AL647" s="369"/>
    </row>
    <row r="648" spans="1:38" ht="15.75" customHeight="1">
      <c r="A648" s="375"/>
      <c r="B648" s="369"/>
      <c r="C648" s="369"/>
      <c r="D648" s="369"/>
      <c r="E648" s="369"/>
      <c r="F648" s="369"/>
      <c r="G648" s="369"/>
      <c r="H648" s="402"/>
      <c r="I648" s="402"/>
      <c r="J648" s="402"/>
      <c r="K648" s="402"/>
      <c r="L648" s="402"/>
      <c r="M648" s="402"/>
      <c r="N648" s="402"/>
      <c r="O648" s="402"/>
      <c r="P648" s="402"/>
      <c r="Q648" s="402"/>
      <c r="R648" s="402"/>
      <c r="S648" s="402"/>
      <c r="T648" s="402"/>
      <c r="U648" s="402"/>
      <c r="V648" s="402"/>
      <c r="W648" s="402"/>
      <c r="X648" s="402"/>
      <c r="Y648" s="402"/>
      <c r="Z648" s="402"/>
      <c r="AA648" s="402"/>
      <c r="AB648" s="402"/>
      <c r="AC648" s="402"/>
      <c r="AD648" s="402"/>
      <c r="AE648" s="402"/>
      <c r="AF648" s="402"/>
      <c r="AG648" s="402"/>
      <c r="AH648" s="403"/>
      <c r="AI648" s="403"/>
      <c r="AJ648" s="369"/>
      <c r="AK648" s="369"/>
      <c r="AL648" s="369"/>
    </row>
    <row r="649" spans="1:38" ht="15.75" customHeight="1">
      <c r="A649" s="375"/>
      <c r="B649" s="369"/>
      <c r="C649" s="369"/>
      <c r="D649" s="369"/>
      <c r="E649" s="369"/>
      <c r="F649" s="369"/>
      <c r="G649" s="369"/>
      <c r="H649" s="402"/>
      <c r="I649" s="402"/>
      <c r="J649" s="402"/>
      <c r="K649" s="402"/>
      <c r="L649" s="402"/>
      <c r="M649" s="402"/>
      <c r="N649" s="402"/>
      <c r="O649" s="402"/>
      <c r="P649" s="402"/>
      <c r="Q649" s="402"/>
      <c r="R649" s="402"/>
      <c r="S649" s="402"/>
      <c r="T649" s="402"/>
      <c r="U649" s="402"/>
      <c r="V649" s="402"/>
      <c r="W649" s="402"/>
      <c r="X649" s="402"/>
      <c r="Y649" s="402"/>
      <c r="Z649" s="402"/>
      <c r="AA649" s="402"/>
      <c r="AB649" s="402"/>
      <c r="AC649" s="402"/>
      <c r="AD649" s="402"/>
      <c r="AE649" s="402"/>
      <c r="AF649" s="402"/>
      <c r="AG649" s="402"/>
      <c r="AH649" s="403"/>
      <c r="AI649" s="403"/>
      <c r="AJ649" s="369"/>
      <c r="AK649" s="369"/>
      <c r="AL649" s="369"/>
    </row>
    <row r="650" spans="1:38" ht="15.75" customHeight="1">
      <c r="A650" s="375"/>
      <c r="B650" s="369"/>
      <c r="C650" s="369"/>
      <c r="D650" s="369"/>
      <c r="E650" s="369"/>
      <c r="F650" s="369"/>
      <c r="G650" s="369"/>
      <c r="H650" s="402"/>
      <c r="I650" s="402"/>
      <c r="J650" s="402"/>
      <c r="K650" s="402"/>
      <c r="L650" s="402"/>
      <c r="M650" s="402"/>
      <c r="N650" s="402"/>
      <c r="O650" s="402"/>
      <c r="P650" s="402"/>
      <c r="Q650" s="402"/>
      <c r="R650" s="402"/>
      <c r="S650" s="402"/>
      <c r="T650" s="402"/>
      <c r="U650" s="402"/>
      <c r="V650" s="402"/>
      <c r="W650" s="402"/>
      <c r="X650" s="402"/>
      <c r="Y650" s="402"/>
      <c r="Z650" s="402"/>
      <c r="AA650" s="402"/>
      <c r="AB650" s="402"/>
      <c r="AC650" s="402"/>
      <c r="AD650" s="402"/>
      <c r="AE650" s="402"/>
      <c r="AF650" s="402"/>
      <c r="AG650" s="402"/>
      <c r="AH650" s="403"/>
      <c r="AI650" s="403"/>
      <c r="AJ650" s="369"/>
      <c r="AK650" s="369"/>
      <c r="AL650" s="369"/>
    </row>
    <row r="651" spans="1:38" ht="15.75" customHeight="1">
      <c r="A651" s="375"/>
      <c r="B651" s="369"/>
      <c r="C651" s="369"/>
      <c r="D651" s="369"/>
      <c r="E651" s="369"/>
      <c r="F651" s="369"/>
      <c r="G651" s="369"/>
      <c r="H651" s="402"/>
      <c r="I651" s="402"/>
      <c r="J651" s="402"/>
      <c r="K651" s="402"/>
      <c r="L651" s="402"/>
      <c r="M651" s="402"/>
      <c r="N651" s="402"/>
      <c r="O651" s="402"/>
      <c r="P651" s="402"/>
      <c r="Q651" s="402"/>
      <c r="R651" s="402"/>
      <c r="S651" s="402"/>
      <c r="T651" s="402"/>
      <c r="U651" s="402"/>
      <c r="V651" s="402"/>
      <c r="W651" s="402"/>
      <c r="X651" s="402"/>
      <c r="Y651" s="402"/>
      <c r="Z651" s="402"/>
      <c r="AA651" s="402"/>
      <c r="AB651" s="402"/>
      <c r="AC651" s="402"/>
      <c r="AD651" s="402"/>
      <c r="AE651" s="402"/>
      <c r="AF651" s="402"/>
      <c r="AG651" s="402"/>
      <c r="AH651" s="403"/>
      <c r="AI651" s="403"/>
      <c r="AJ651" s="369"/>
      <c r="AK651" s="369"/>
      <c r="AL651" s="369"/>
    </row>
    <row r="652" spans="1:38" ht="15.75" customHeight="1">
      <c r="A652" s="375"/>
      <c r="B652" s="369"/>
      <c r="C652" s="369"/>
      <c r="D652" s="369"/>
      <c r="E652" s="369"/>
      <c r="F652" s="369"/>
      <c r="G652" s="369"/>
      <c r="H652" s="402"/>
      <c r="I652" s="402"/>
      <c r="J652" s="402"/>
      <c r="K652" s="402"/>
      <c r="L652" s="402"/>
      <c r="M652" s="402"/>
      <c r="N652" s="402"/>
      <c r="O652" s="402"/>
      <c r="P652" s="402"/>
      <c r="Q652" s="402"/>
      <c r="R652" s="402"/>
      <c r="S652" s="402"/>
      <c r="T652" s="402"/>
      <c r="U652" s="402"/>
      <c r="V652" s="402"/>
      <c r="W652" s="402"/>
      <c r="X652" s="402"/>
      <c r="Y652" s="402"/>
      <c r="Z652" s="402"/>
      <c r="AA652" s="402"/>
      <c r="AB652" s="402"/>
      <c r="AC652" s="402"/>
      <c r="AD652" s="402"/>
      <c r="AE652" s="402"/>
      <c r="AF652" s="402"/>
      <c r="AG652" s="402"/>
      <c r="AH652" s="403"/>
      <c r="AI652" s="403"/>
      <c r="AJ652" s="369"/>
      <c r="AK652" s="369"/>
      <c r="AL652" s="369"/>
    </row>
    <row r="653" spans="1:38" ht="15.75" customHeight="1">
      <c r="A653" s="375"/>
      <c r="B653" s="369"/>
      <c r="C653" s="369"/>
      <c r="D653" s="369"/>
      <c r="E653" s="369"/>
      <c r="F653" s="369"/>
      <c r="G653" s="369"/>
      <c r="H653" s="402"/>
      <c r="I653" s="402"/>
      <c r="J653" s="402"/>
      <c r="K653" s="402"/>
      <c r="L653" s="402"/>
      <c r="M653" s="402"/>
      <c r="N653" s="402"/>
      <c r="O653" s="402"/>
      <c r="P653" s="402"/>
      <c r="Q653" s="402"/>
      <c r="R653" s="402"/>
      <c r="S653" s="402"/>
      <c r="T653" s="402"/>
      <c r="U653" s="402"/>
      <c r="V653" s="402"/>
      <c r="W653" s="402"/>
      <c r="X653" s="402"/>
      <c r="Y653" s="402"/>
      <c r="Z653" s="402"/>
      <c r="AA653" s="402"/>
      <c r="AB653" s="402"/>
      <c r="AC653" s="402"/>
      <c r="AD653" s="402"/>
      <c r="AE653" s="402"/>
      <c r="AF653" s="402"/>
      <c r="AG653" s="402"/>
      <c r="AH653" s="403"/>
      <c r="AI653" s="403"/>
      <c r="AJ653" s="369"/>
      <c r="AK653" s="369"/>
      <c r="AL653" s="369"/>
    </row>
    <row r="654" spans="1:38" ht="15.75" customHeight="1">
      <c r="A654" s="375"/>
      <c r="B654" s="369"/>
      <c r="C654" s="369"/>
      <c r="D654" s="369"/>
      <c r="E654" s="369"/>
      <c r="F654" s="369"/>
      <c r="G654" s="369"/>
      <c r="H654" s="402"/>
      <c r="I654" s="402"/>
      <c r="J654" s="402"/>
      <c r="K654" s="402"/>
      <c r="L654" s="402"/>
      <c r="M654" s="402"/>
      <c r="N654" s="402"/>
      <c r="O654" s="402"/>
      <c r="P654" s="402"/>
      <c r="Q654" s="402"/>
      <c r="R654" s="402"/>
      <c r="S654" s="402"/>
      <c r="T654" s="402"/>
      <c r="U654" s="402"/>
      <c r="V654" s="402"/>
      <c r="W654" s="402"/>
      <c r="X654" s="402"/>
      <c r="Y654" s="402"/>
      <c r="Z654" s="402"/>
      <c r="AA654" s="402"/>
      <c r="AB654" s="402"/>
      <c r="AC654" s="402"/>
      <c r="AD654" s="402"/>
      <c r="AE654" s="402"/>
      <c r="AF654" s="402"/>
      <c r="AG654" s="402"/>
      <c r="AH654" s="403"/>
      <c r="AI654" s="403"/>
      <c r="AJ654" s="369"/>
      <c r="AK654" s="369"/>
      <c r="AL654" s="369"/>
    </row>
    <row r="655" spans="1:38" ht="15.75" customHeight="1">
      <c r="A655" s="375"/>
      <c r="B655" s="369"/>
      <c r="C655" s="369"/>
      <c r="D655" s="369"/>
      <c r="E655" s="369"/>
      <c r="F655" s="369"/>
      <c r="G655" s="369"/>
      <c r="H655" s="402"/>
      <c r="I655" s="402"/>
      <c r="J655" s="402"/>
      <c r="K655" s="402"/>
      <c r="L655" s="402"/>
      <c r="M655" s="402"/>
      <c r="N655" s="402"/>
      <c r="O655" s="402"/>
      <c r="P655" s="402"/>
      <c r="Q655" s="402"/>
      <c r="R655" s="402"/>
      <c r="S655" s="402"/>
      <c r="T655" s="402"/>
      <c r="U655" s="402"/>
      <c r="V655" s="402"/>
      <c r="W655" s="402"/>
      <c r="X655" s="402"/>
      <c r="Y655" s="402"/>
      <c r="Z655" s="402"/>
      <c r="AA655" s="402"/>
      <c r="AB655" s="402"/>
      <c r="AC655" s="402"/>
      <c r="AD655" s="402"/>
      <c r="AE655" s="402"/>
      <c r="AF655" s="402"/>
      <c r="AG655" s="402"/>
      <c r="AH655" s="403"/>
      <c r="AI655" s="403"/>
      <c r="AJ655" s="369"/>
      <c r="AK655" s="369"/>
      <c r="AL655" s="369"/>
    </row>
    <row r="656" spans="1:38" ht="15.75" customHeight="1">
      <c r="A656" s="375"/>
      <c r="B656" s="369"/>
      <c r="C656" s="369"/>
      <c r="D656" s="369"/>
      <c r="E656" s="369"/>
      <c r="F656" s="369"/>
      <c r="G656" s="369"/>
      <c r="H656" s="402"/>
      <c r="I656" s="402"/>
      <c r="J656" s="402"/>
      <c r="K656" s="402"/>
      <c r="L656" s="402"/>
      <c r="M656" s="402"/>
      <c r="N656" s="402"/>
      <c r="O656" s="402"/>
      <c r="P656" s="402"/>
      <c r="Q656" s="402"/>
      <c r="R656" s="402"/>
      <c r="S656" s="402"/>
      <c r="T656" s="402"/>
      <c r="U656" s="402"/>
      <c r="V656" s="402"/>
      <c r="W656" s="402"/>
      <c r="X656" s="402"/>
      <c r="Y656" s="402"/>
      <c r="Z656" s="402"/>
      <c r="AA656" s="402"/>
      <c r="AB656" s="402"/>
      <c r="AC656" s="402"/>
      <c r="AD656" s="402"/>
      <c r="AE656" s="402"/>
      <c r="AF656" s="402"/>
      <c r="AG656" s="402"/>
      <c r="AH656" s="403"/>
      <c r="AI656" s="403"/>
      <c r="AJ656" s="369"/>
      <c r="AK656" s="369"/>
      <c r="AL656" s="369"/>
    </row>
    <row r="657" spans="1:38" ht="15.75" customHeight="1">
      <c r="A657" s="375"/>
      <c r="B657" s="369"/>
      <c r="C657" s="369"/>
      <c r="D657" s="369"/>
      <c r="E657" s="369"/>
      <c r="F657" s="369"/>
      <c r="G657" s="369"/>
      <c r="H657" s="402"/>
      <c r="I657" s="402"/>
      <c r="J657" s="402"/>
      <c r="K657" s="402"/>
      <c r="L657" s="402"/>
      <c r="M657" s="402"/>
      <c r="N657" s="402"/>
      <c r="O657" s="402"/>
      <c r="P657" s="402"/>
      <c r="Q657" s="402"/>
      <c r="R657" s="402"/>
      <c r="S657" s="402"/>
      <c r="T657" s="402"/>
      <c r="U657" s="402"/>
      <c r="V657" s="402"/>
      <c r="W657" s="402"/>
      <c r="X657" s="402"/>
      <c r="Y657" s="402"/>
      <c r="Z657" s="402"/>
      <c r="AA657" s="402"/>
      <c r="AB657" s="402"/>
      <c r="AC657" s="402"/>
      <c r="AD657" s="402"/>
      <c r="AE657" s="402"/>
      <c r="AF657" s="402"/>
      <c r="AG657" s="402"/>
      <c r="AH657" s="403"/>
      <c r="AI657" s="403"/>
      <c r="AJ657" s="369"/>
      <c r="AK657" s="369"/>
      <c r="AL657" s="369"/>
    </row>
    <row r="658" spans="1:38" ht="15.75" customHeight="1">
      <c r="A658" s="375"/>
      <c r="B658" s="369"/>
      <c r="C658" s="369"/>
      <c r="D658" s="369"/>
      <c r="E658" s="369"/>
      <c r="F658" s="369"/>
      <c r="G658" s="369"/>
      <c r="H658" s="402"/>
      <c r="I658" s="402"/>
      <c r="J658" s="402"/>
      <c r="K658" s="402"/>
      <c r="L658" s="402"/>
      <c r="M658" s="402"/>
      <c r="N658" s="402"/>
      <c r="O658" s="402"/>
      <c r="P658" s="402"/>
      <c r="Q658" s="402"/>
      <c r="R658" s="402"/>
      <c r="S658" s="402"/>
      <c r="T658" s="402"/>
      <c r="U658" s="402"/>
      <c r="V658" s="402"/>
      <c r="W658" s="402"/>
      <c r="X658" s="402"/>
      <c r="Y658" s="402"/>
      <c r="Z658" s="402"/>
      <c r="AA658" s="402"/>
      <c r="AB658" s="402"/>
      <c r="AC658" s="402"/>
      <c r="AD658" s="402"/>
      <c r="AE658" s="402"/>
      <c r="AF658" s="402"/>
      <c r="AG658" s="402"/>
      <c r="AH658" s="403"/>
      <c r="AI658" s="403"/>
      <c r="AJ658" s="369"/>
      <c r="AK658" s="369"/>
      <c r="AL658" s="369"/>
    </row>
    <row r="659" spans="1:38" ht="15.75" customHeight="1">
      <c r="A659" s="375"/>
      <c r="B659" s="369"/>
      <c r="C659" s="369"/>
      <c r="D659" s="369"/>
      <c r="E659" s="369"/>
      <c r="F659" s="369"/>
      <c r="G659" s="369"/>
      <c r="H659" s="402"/>
      <c r="I659" s="402"/>
      <c r="J659" s="402"/>
      <c r="K659" s="402"/>
      <c r="L659" s="402"/>
      <c r="M659" s="402"/>
      <c r="N659" s="402"/>
      <c r="O659" s="402"/>
      <c r="P659" s="402"/>
      <c r="Q659" s="402"/>
      <c r="R659" s="402"/>
      <c r="S659" s="402"/>
      <c r="T659" s="402"/>
      <c r="U659" s="402"/>
      <c r="V659" s="402"/>
      <c r="W659" s="402"/>
      <c r="X659" s="402"/>
      <c r="Y659" s="402"/>
      <c r="Z659" s="402"/>
      <c r="AA659" s="402"/>
      <c r="AB659" s="402"/>
      <c r="AC659" s="402"/>
      <c r="AD659" s="402"/>
      <c r="AE659" s="402"/>
      <c r="AF659" s="402"/>
      <c r="AG659" s="402"/>
      <c r="AH659" s="403"/>
      <c r="AI659" s="403"/>
      <c r="AJ659" s="369"/>
      <c r="AK659" s="369"/>
      <c r="AL659" s="369"/>
    </row>
    <row r="660" spans="1:38" ht="15.75" customHeight="1">
      <c r="A660" s="375"/>
      <c r="B660" s="369"/>
      <c r="C660" s="369"/>
      <c r="D660" s="369"/>
      <c r="E660" s="369"/>
      <c r="F660" s="369"/>
      <c r="G660" s="369"/>
      <c r="H660" s="402"/>
      <c r="I660" s="402"/>
      <c r="J660" s="402"/>
      <c r="K660" s="402"/>
      <c r="L660" s="402"/>
      <c r="M660" s="402"/>
      <c r="N660" s="402"/>
      <c r="O660" s="402"/>
      <c r="P660" s="402"/>
      <c r="Q660" s="402"/>
      <c r="R660" s="402"/>
      <c r="S660" s="402"/>
      <c r="T660" s="402"/>
      <c r="U660" s="402"/>
      <c r="V660" s="402"/>
      <c r="W660" s="402"/>
      <c r="X660" s="402"/>
      <c r="Y660" s="402"/>
      <c r="Z660" s="402"/>
      <c r="AA660" s="402"/>
      <c r="AB660" s="402"/>
      <c r="AC660" s="402"/>
      <c r="AD660" s="402"/>
      <c r="AE660" s="402"/>
      <c r="AF660" s="402"/>
      <c r="AG660" s="402"/>
      <c r="AH660" s="403"/>
      <c r="AI660" s="403"/>
      <c r="AJ660" s="369"/>
      <c r="AK660" s="369"/>
      <c r="AL660" s="369"/>
    </row>
    <row r="661" spans="1:38" ht="15.75" customHeight="1">
      <c r="A661" s="375"/>
      <c r="B661" s="369"/>
      <c r="C661" s="369"/>
      <c r="D661" s="369"/>
      <c r="E661" s="369"/>
      <c r="F661" s="369"/>
      <c r="G661" s="369"/>
      <c r="H661" s="402"/>
      <c r="I661" s="402"/>
      <c r="J661" s="402"/>
      <c r="K661" s="402"/>
      <c r="L661" s="402"/>
      <c r="M661" s="402"/>
      <c r="N661" s="402"/>
      <c r="O661" s="402"/>
      <c r="P661" s="402"/>
      <c r="Q661" s="402"/>
      <c r="R661" s="402"/>
      <c r="S661" s="402"/>
      <c r="T661" s="402"/>
      <c r="U661" s="402"/>
      <c r="V661" s="402"/>
      <c r="W661" s="402"/>
      <c r="X661" s="402"/>
      <c r="Y661" s="402"/>
      <c r="Z661" s="402"/>
      <c r="AA661" s="402"/>
      <c r="AB661" s="402"/>
      <c r="AC661" s="402"/>
      <c r="AD661" s="402"/>
      <c r="AE661" s="402"/>
      <c r="AF661" s="402"/>
      <c r="AG661" s="402"/>
      <c r="AH661" s="403"/>
      <c r="AI661" s="403"/>
      <c r="AJ661" s="369"/>
      <c r="AK661" s="369"/>
      <c r="AL661" s="369"/>
    </row>
    <row r="662" spans="1:38" ht="15.75" customHeight="1">
      <c r="A662" s="375"/>
      <c r="B662" s="369"/>
      <c r="C662" s="369"/>
      <c r="D662" s="369"/>
      <c r="E662" s="369"/>
      <c r="F662" s="369"/>
      <c r="G662" s="369"/>
      <c r="H662" s="402"/>
      <c r="I662" s="402"/>
      <c r="J662" s="402"/>
      <c r="K662" s="402"/>
      <c r="L662" s="402"/>
      <c r="M662" s="402"/>
      <c r="N662" s="402"/>
      <c r="O662" s="402"/>
      <c r="P662" s="402"/>
      <c r="Q662" s="402"/>
      <c r="R662" s="402"/>
      <c r="S662" s="402"/>
      <c r="T662" s="402"/>
      <c r="U662" s="402"/>
      <c r="V662" s="402"/>
      <c r="W662" s="402"/>
      <c r="X662" s="402"/>
      <c r="Y662" s="402"/>
      <c r="Z662" s="402"/>
      <c r="AA662" s="402"/>
      <c r="AB662" s="402"/>
      <c r="AC662" s="402"/>
      <c r="AD662" s="402"/>
      <c r="AE662" s="402"/>
      <c r="AF662" s="402"/>
      <c r="AG662" s="402"/>
      <c r="AH662" s="403"/>
      <c r="AI662" s="403"/>
      <c r="AJ662" s="369"/>
      <c r="AK662" s="369"/>
      <c r="AL662" s="369"/>
    </row>
    <row r="663" spans="1:38" ht="15.75" customHeight="1">
      <c r="A663" s="375"/>
      <c r="B663" s="369"/>
      <c r="C663" s="369"/>
      <c r="D663" s="369"/>
      <c r="E663" s="369"/>
      <c r="F663" s="369"/>
      <c r="G663" s="369"/>
      <c r="H663" s="402"/>
      <c r="I663" s="402"/>
      <c r="J663" s="402"/>
      <c r="K663" s="402"/>
      <c r="L663" s="402"/>
      <c r="M663" s="402"/>
      <c r="N663" s="402"/>
      <c r="O663" s="402"/>
      <c r="P663" s="402"/>
      <c r="Q663" s="402"/>
      <c r="R663" s="402"/>
      <c r="S663" s="402"/>
      <c r="T663" s="402"/>
      <c r="U663" s="402"/>
      <c r="V663" s="402"/>
      <c r="W663" s="402"/>
      <c r="X663" s="402"/>
      <c r="Y663" s="402"/>
      <c r="Z663" s="402"/>
      <c r="AA663" s="402"/>
      <c r="AB663" s="402"/>
      <c r="AC663" s="402"/>
      <c r="AD663" s="402"/>
      <c r="AE663" s="402"/>
      <c r="AF663" s="402"/>
      <c r="AG663" s="402"/>
      <c r="AH663" s="403"/>
      <c r="AI663" s="403"/>
      <c r="AJ663" s="369"/>
      <c r="AK663" s="369"/>
      <c r="AL663" s="369"/>
    </row>
    <row r="664" spans="1:38" ht="15.75" customHeight="1">
      <c r="A664" s="375"/>
      <c r="B664" s="369"/>
      <c r="C664" s="369"/>
      <c r="D664" s="369"/>
      <c r="E664" s="369"/>
      <c r="F664" s="369"/>
      <c r="G664" s="369"/>
      <c r="H664" s="402"/>
      <c r="I664" s="402"/>
      <c r="J664" s="402"/>
      <c r="K664" s="402"/>
      <c r="L664" s="402"/>
      <c r="M664" s="402"/>
      <c r="N664" s="402"/>
      <c r="O664" s="402"/>
      <c r="P664" s="402"/>
      <c r="Q664" s="402"/>
      <c r="R664" s="402"/>
      <c r="S664" s="402"/>
      <c r="T664" s="402"/>
      <c r="U664" s="402"/>
      <c r="V664" s="402"/>
      <c r="W664" s="402"/>
      <c r="X664" s="402"/>
      <c r="Y664" s="402"/>
      <c r="Z664" s="402"/>
      <c r="AA664" s="402"/>
      <c r="AB664" s="402"/>
      <c r="AC664" s="402"/>
      <c r="AD664" s="402"/>
      <c r="AE664" s="402"/>
      <c r="AF664" s="402"/>
      <c r="AG664" s="402"/>
      <c r="AH664" s="403"/>
      <c r="AI664" s="403"/>
      <c r="AJ664" s="369"/>
      <c r="AK664" s="369"/>
      <c r="AL664" s="369"/>
    </row>
    <row r="665" spans="1:38" ht="15.75" customHeight="1">
      <c r="A665" s="375"/>
      <c r="B665" s="369"/>
      <c r="C665" s="369"/>
      <c r="D665" s="369"/>
      <c r="E665" s="369"/>
      <c r="F665" s="369"/>
      <c r="G665" s="369"/>
      <c r="H665" s="402"/>
      <c r="I665" s="402"/>
      <c r="J665" s="402"/>
      <c r="K665" s="402"/>
      <c r="L665" s="402"/>
      <c r="M665" s="402"/>
      <c r="N665" s="402"/>
      <c r="O665" s="402"/>
      <c r="P665" s="402"/>
      <c r="Q665" s="402"/>
      <c r="R665" s="402"/>
      <c r="S665" s="402"/>
      <c r="T665" s="402"/>
      <c r="U665" s="402"/>
      <c r="V665" s="402"/>
      <c r="W665" s="402"/>
      <c r="X665" s="402"/>
      <c r="Y665" s="402"/>
      <c r="Z665" s="402"/>
      <c r="AA665" s="402"/>
      <c r="AB665" s="402"/>
      <c r="AC665" s="402"/>
      <c r="AD665" s="402"/>
      <c r="AE665" s="402"/>
      <c r="AF665" s="402"/>
      <c r="AG665" s="402"/>
      <c r="AH665" s="403"/>
      <c r="AI665" s="403"/>
      <c r="AJ665" s="369"/>
      <c r="AK665" s="369"/>
      <c r="AL665" s="369"/>
    </row>
    <row r="666" spans="1:38" ht="15.75" customHeight="1">
      <c r="A666" s="375"/>
      <c r="B666" s="369"/>
      <c r="C666" s="369"/>
      <c r="D666" s="369"/>
      <c r="E666" s="369"/>
      <c r="F666" s="369"/>
      <c r="G666" s="369"/>
      <c r="H666" s="402"/>
      <c r="I666" s="402"/>
      <c r="J666" s="402"/>
      <c r="K666" s="402"/>
      <c r="L666" s="402"/>
      <c r="M666" s="402"/>
      <c r="N666" s="402"/>
      <c r="O666" s="402"/>
      <c r="P666" s="402"/>
      <c r="Q666" s="402"/>
      <c r="R666" s="402"/>
      <c r="S666" s="402"/>
      <c r="T666" s="402"/>
      <c r="U666" s="402"/>
      <c r="V666" s="402"/>
      <c r="W666" s="402"/>
      <c r="X666" s="402"/>
      <c r="Y666" s="402"/>
      <c r="Z666" s="402"/>
      <c r="AA666" s="402"/>
      <c r="AB666" s="402"/>
      <c r="AC666" s="402"/>
      <c r="AD666" s="402"/>
      <c r="AE666" s="402"/>
      <c r="AF666" s="402"/>
      <c r="AG666" s="402"/>
      <c r="AH666" s="403"/>
      <c r="AI666" s="403"/>
      <c r="AJ666" s="369"/>
      <c r="AK666" s="369"/>
      <c r="AL666" s="369"/>
    </row>
    <row r="667" spans="1:38" ht="15.75" customHeight="1">
      <c r="A667" s="375"/>
      <c r="B667" s="369"/>
      <c r="C667" s="369"/>
      <c r="D667" s="369"/>
      <c r="E667" s="369"/>
      <c r="F667" s="369"/>
      <c r="G667" s="369"/>
      <c r="H667" s="402"/>
      <c r="I667" s="402"/>
      <c r="J667" s="402"/>
      <c r="K667" s="402"/>
      <c r="L667" s="402"/>
      <c r="M667" s="402"/>
      <c r="N667" s="402"/>
      <c r="O667" s="402"/>
      <c r="P667" s="402"/>
      <c r="Q667" s="402"/>
      <c r="R667" s="402"/>
      <c r="S667" s="402"/>
      <c r="T667" s="402"/>
      <c r="U667" s="402"/>
      <c r="V667" s="402"/>
      <c r="W667" s="402"/>
      <c r="X667" s="402"/>
      <c r="Y667" s="402"/>
      <c r="Z667" s="402"/>
      <c r="AA667" s="402"/>
      <c r="AB667" s="402"/>
      <c r="AC667" s="402"/>
      <c r="AD667" s="402"/>
      <c r="AE667" s="402"/>
      <c r="AF667" s="402"/>
      <c r="AG667" s="402"/>
      <c r="AH667" s="403"/>
      <c r="AI667" s="403"/>
      <c r="AJ667" s="369"/>
      <c r="AK667" s="369"/>
      <c r="AL667" s="369"/>
    </row>
    <row r="668" spans="1:38" ht="15.75" customHeight="1">
      <c r="A668" s="375"/>
      <c r="B668" s="369"/>
      <c r="C668" s="369"/>
      <c r="D668" s="369"/>
      <c r="E668" s="369"/>
      <c r="F668" s="369"/>
      <c r="G668" s="369"/>
      <c r="H668" s="402"/>
      <c r="I668" s="402"/>
      <c r="J668" s="402"/>
      <c r="K668" s="402"/>
      <c r="L668" s="402"/>
      <c r="M668" s="402"/>
      <c r="N668" s="402"/>
      <c r="O668" s="402"/>
      <c r="P668" s="402"/>
      <c r="Q668" s="402"/>
      <c r="R668" s="402"/>
      <c r="S668" s="402"/>
      <c r="T668" s="402"/>
      <c r="U668" s="402"/>
      <c r="V668" s="402"/>
      <c r="W668" s="402"/>
      <c r="X668" s="402"/>
      <c r="Y668" s="402"/>
      <c r="Z668" s="402"/>
      <c r="AA668" s="402"/>
      <c r="AB668" s="402"/>
      <c r="AC668" s="402"/>
      <c r="AD668" s="402"/>
      <c r="AE668" s="402"/>
      <c r="AF668" s="402"/>
      <c r="AG668" s="402"/>
      <c r="AH668" s="403"/>
      <c r="AI668" s="403"/>
      <c r="AJ668" s="369"/>
      <c r="AK668" s="369"/>
      <c r="AL668" s="369"/>
    </row>
    <row r="669" spans="1:38" ht="15.75" customHeight="1">
      <c r="A669" s="375"/>
      <c r="B669" s="369"/>
      <c r="C669" s="369"/>
      <c r="D669" s="369"/>
      <c r="E669" s="369"/>
      <c r="F669" s="369"/>
      <c r="G669" s="369"/>
      <c r="H669" s="402"/>
      <c r="I669" s="402"/>
      <c r="J669" s="402"/>
      <c r="K669" s="402"/>
      <c r="L669" s="402"/>
      <c r="M669" s="402"/>
      <c r="N669" s="402"/>
      <c r="O669" s="402"/>
      <c r="P669" s="402"/>
      <c r="Q669" s="402"/>
      <c r="R669" s="402"/>
      <c r="S669" s="402"/>
      <c r="T669" s="402"/>
      <c r="U669" s="402"/>
      <c r="V669" s="402"/>
      <c r="W669" s="402"/>
      <c r="X669" s="402"/>
      <c r="Y669" s="402"/>
      <c r="Z669" s="402"/>
      <c r="AA669" s="402"/>
      <c r="AB669" s="402"/>
      <c r="AC669" s="402"/>
      <c r="AD669" s="402"/>
      <c r="AE669" s="402"/>
      <c r="AF669" s="402"/>
      <c r="AG669" s="402"/>
      <c r="AH669" s="403"/>
      <c r="AI669" s="403"/>
      <c r="AJ669" s="369"/>
      <c r="AK669" s="369"/>
      <c r="AL669" s="369"/>
    </row>
    <row r="670" spans="1:38" ht="15.75" customHeight="1">
      <c r="A670" s="375"/>
      <c r="B670" s="369"/>
      <c r="C670" s="369"/>
      <c r="D670" s="369"/>
      <c r="E670" s="369"/>
      <c r="F670" s="369"/>
      <c r="G670" s="369"/>
      <c r="H670" s="402"/>
      <c r="I670" s="402"/>
      <c r="J670" s="402"/>
      <c r="K670" s="402"/>
      <c r="L670" s="402"/>
      <c r="M670" s="402"/>
      <c r="N670" s="402"/>
      <c r="O670" s="402"/>
      <c r="P670" s="402"/>
      <c r="Q670" s="402"/>
      <c r="R670" s="402"/>
      <c r="S670" s="402"/>
      <c r="T670" s="402"/>
      <c r="U670" s="402"/>
      <c r="V670" s="402"/>
      <c r="W670" s="402"/>
      <c r="X670" s="402"/>
      <c r="Y670" s="402"/>
      <c r="Z670" s="402"/>
      <c r="AA670" s="402"/>
      <c r="AB670" s="402"/>
      <c r="AC670" s="402"/>
      <c r="AD670" s="402"/>
      <c r="AE670" s="402"/>
      <c r="AF670" s="402"/>
      <c r="AG670" s="402"/>
      <c r="AH670" s="403"/>
      <c r="AI670" s="403"/>
      <c r="AJ670" s="369"/>
      <c r="AK670" s="369"/>
      <c r="AL670" s="369"/>
    </row>
    <row r="671" spans="1:38" ht="15.75" customHeight="1">
      <c r="A671" s="375"/>
      <c r="B671" s="369"/>
      <c r="C671" s="369"/>
      <c r="D671" s="369"/>
      <c r="E671" s="369"/>
      <c r="F671" s="369"/>
      <c r="G671" s="369"/>
      <c r="H671" s="402"/>
      <c r="I671" s="402"/>
      <c r="J671" s="402"/>
      <c r="K671" s="402"/>
      <c r="L671" s="402"/>
      <c r="M671" s="402"/>
      <c r="N671" s="402"/>
      <c r="O671" s="402"/>
      <c r="P671" s="402"/>
      <c r="Q671" s="402"/>
      <c r="R671" s="402"/>
      <c r="S671" s="402"/>
      <c r="T671" s="402"/>
      <c r="U671" s="402"/>
      <c r="V671" s="402"/>
      <c r="W671" s="402"/>
      <c r="X671" s="402"/>
      <c r="Y671" s="402"/>
      <c r="Z671" s="402"/>
      <c r="AA671" s="402"/>
      <c r="AB671" s="402"/>
      <c r="AC671" s="402"/>
      <c r="AD671" s="402"/>
      <c r="AE671" s="402"/>
      <c r="AF671" s="402"/>
      <c r="AG671" s="402"/>
      <c r="AH671" s="403"/>
      <c r="AI671" s="403"/>
      <c r="AJ671" s="369"/>
      <c r="AK671" s="369"/>
      <c r="AL671" s="369"/>
    </row>
    <row r="672" spans="1:38" ht="15.75" customHeight="1">
      <c r="A672" s="375"/>
      <c r="B672" s="369"/>
      <c r="C672" s="369"/>
      <c r="D672" s="369"/>
      <c r="E672" s="369"/>
      <c r="F672" s="369"/>
      <c r="G672" s="369"/>
      <c r="H672" s="402"/>
      <c r="I672" s="402"/>
      <c r="J672" s="402"/>
      <c r="K672" s="402"/>
      <c r="L672" s="402"/>
      <c r="M672" s="402"/>
      <c r="N672" s="402"/>
      <c r="O672" s="402"/>
      <c r="P672" s="402"/>
      <c r="Q672" s="402"/>
      <c r="R672" s="402"/>
      <c r="S672" s="402"/>
      <c r="T672" s="402"/>
      <c r="U672" s="402"/>
      <c r="V672" s="402"/>
      <c r="W672" s="402"/>
      <c r="X672" s="402"/>
      <c r="Y672" s="402"/>
      <c r="Z672" s="402"/>
      <c r="AA672" s="402"/>
      <c r="AB672" s="402"/>
      <c r="AC672" s="402"/>
      <c r="AD672" s="402"/>
      <c r="AE672" s="402"/>
      <c r="AF672" s="402"/>
      <c r="AG672" s="402"/>
      <c r="AH672" s="403"/>
      <c r="AI672" s="403"/>
      <c r="AJ672" s="369"/>
      <c r="AK672" s="369"/>
      <c r="AL672" s="369"/>
    </row>
    <row r="673" spans="1:38" ht="15.75" customHeight="1">
      <c r="A673" s="375"/>
      <c r="B673" s="369"/>
      <c r="C673" s="369"/>
      <c r="D673" s="369"/>
      <c r="E673" s="369"/>
      <c r="F673" s="369"/>
      <c r="G673" s="369"/>
      <c r="H673" s="402"/>
      <c r="I673" s="402"/>
      <c r="J673" s="402"/>
      <c r="K673" s="402"/>
      <c r="L673" s="402"/>
      <c r="M673" s="402"/>
      <c r="N673" s="402"/>
      <c r="O673" s="402"/>
      <c r="P673" s="402"/>
      <c r="Q673" s="402"/>
      <c r="R673" s="402"/>
      <c r="S673" s="402"/>
      <c r="T673" s="402"/>
      <c r="U673" s="402"/>
      <c r="V673" s="402"/>
      <c r="W673" s="402"/>
      <c r="X673" s="402"/>
      <c r="Y673" s="402"/>
      <c r="Z673" s="402"/>
      <c r="AA673" s="402"/>
      <c r="AB673" s="402"/>
      <c r="AC673" s="402"/>
      <c r="AD673" s="402"/>
      <c r="AE673" s="402"/>
      <c r="AF673" s="402"/>
      <c r="AG673" s="402"/>
      <c r="AH673" s="403"/>
      <c r="AI673" s="403"/>
      <c r="AJ673" s="369"/>
      <c r="AK673" s="369"/>
      <c r="AL673" s="369"/>
    </row>
    <row r="674" spans="1:38" ht="15.75" customHeight="1">
      <c r="A674" s="375"/>
      <c r="B674" s="369"/>
      <c r="C674" s="369"/>
      <c r="D674" s="369"/>
      <c r="E674" s="369"/>
      <c r="F674" s="369"/>
      <c r="G674" s="369"/>
      <c r="H674" s="402"/>
      <c r="I674" s="402"/>
      <c r="J674" s="402"/>
      <c r="K674" s="402"/>
      <c r="L674" s="402"/>
      <c r="M674" s="402"/>
      <c r="N674" s="402"/>
      <c r="O674" s="402"/>
      <c r="P674" s="402"/>
      <c r="Q674" s="402"/>
      <c r="R674" s="402"/>
      <c r="S674" s="402"/>
      <c r="T674" s="402"/>
      <c r="U674" s="402"/>
      <c r="V674" s="402"/>
      <c r="W674" s="402"/>
      <c r="X674" s="402"/>
      <c r="Y674" s="402"/>
      <c r="Z674" s="402"/>
      <c r="AA674" s="402"/>
      <c r="AB674" s="402"/>
      <c r="AC674" s="402"/>
      <c r="AD674" s="402"/>
      <c r="AE674" s="402"/>
      <c r="AF674" s="402"/>
      <c r="AG674" s="402"/>
      <c r="AH674" s="403"/>
      <c r="AI674" s="403"/>
      <c r="AJ674" s="369"/>
      <c r="AK674" s="369"/>
      <c r="AL674" s="369"/>
    </row>
    <row r="675" spans="1:38" ht="15.75" customHeight="1">
      <c r="A675" s="375"/>
      <c r="B675" s="369"/>
      <c r="C675" s="369"/>
      <c r="D675" s="369"/>
      <c r="E675" s="369"/>
      <c r="F675" s="369"/>
      <c r="G675" s="369"/>
      <c r="H675" s="402"/>
      <c r="I675" s="402"/>
      <c r="J675" s="402"/>
      <c r="K675" s="402"/>
      <c r="L675" s="402"/>
      <c r="M675" s="402"/>
      <c r="N675" s="402"/>
      <c r="O675" s="402"/>
      <c r="P675" s="402"/>
      <c r="Q675" s="402"/>
      <c r="R675" s="402"/>
      <c r="S675" s="402"/>
      <c r="T675" s="402"/>
      <c r="U675" s="402"/>
      <c r="V675" s="402"/>
      <c r="W675" s="402"/>
      <c r="X675" s="402"/>
      <c r="Y675" s="402"/>
      <c r="Z675" s="402"/>
      <c r="AA675" s="402"/>
      <c r="AB675" s="402"/>
      <c r="AC675" s="402"/>
      <c r="AD675" s="402"/>
      <c r="AE675" s="402"/>
      <c r="AF675" s="402"/>
      <c r="AG675" s="402"/>
      <c r="AH675" s="403"/>
      <c r="AI675" s="403"/>
      <c r="AJ675" s="369"/>
      <c r="AK675" s="369"/>
      <c r="AL675" s="369"/>
    </row>
    <row r="676" spans="1:38" ht="15.75" customHeight="1">
      <c r="A676" s="375"/>
      <c r="B676" s="369"/>
      <c r="C676" s="369"/>
      <c r="D676" s="369"/>
      <c r="E676" s="369"/>
      <c r="F676" s="369"/>
      <c r="G676" s="369"/>
      <c r="H676" s="402"/>
      <c r="I676" s="402"/>
      <c r="J676" s="402"/>
      <c r="K676" s="402"/>
      <c r="L676" s="402"/>
      <c r="M676" s="402"/>
      <c r="N676" s="402"/>
      <c r="O676" s="402"/>
      <c r="P676" s="402"/>
      <c r="Q676" s="402"/>
      <c r="R676" s="402"/>
      <c r="S676" s="402"/>
      <c r="T676" s="402"/>
      <c r="U676" s="402"/>
      <c r="V676" s="402"/>
      <c r="W676" s="402"/>
      <c r="X676" s="402"/>
      <c r="Y676" s="402"/>
      <c r="Z676" s="402"/>
      <c r="AA676" s="402"/>
      <c r="AB676" s="402"/>
      <c r="AC676" s="402"/>
      <c r="AD676" s="402"/>
      <c r="AE676" s="402"/>
      <c r="AF676" s="402"/>
      <c r="AG676" s="402"/>
      <c r="AH676" s="403"/>
      <c r="AI676" s="403"/>
      <c r="AJ676" s="369"/>
      <c r="AK676" s="369"/>
      <c r="AL676" s="369"/>
    </row>
    <row r="677" spans="1:38" ht="15.75" customHeight="1">
      <c r="A677" s="375"/>
      <c r="B677" s="369"/>
      <c r="C677" s="369"/>
      <c r="D677" s="369"/>
      <c r="E677" s="369"/>
      <c r="F677" s="369"/>
      <c r="G677" s="369"/>
      <c r="H677" s="402"/>
      <c r="I677" s="402"/>
      <c r="J677" s="402"/>
      <c r="K677" s="402"/>
      <c r="L677" s="402"/>
      <c r="M677" s="402"/>
      <c r="N677" s="402"/>
      <c r="O677" s="402"/>
      <c r="P677" s="402"/>
      <c r="Q677" s="402"/>
      <c r="R677" s="402"/>
      <c r="S677" s="402"/>
      <c r="T677" s="402"/>
      <c r="U677" s="402"/>
      <c r="V677" s="402"/>
      <c r="W677" s="402"/>
      <c r="X677" s="402"/>
      <c r="Y677" s="402"/>
      <c r="Z677" s="402"/>
      <c r="AA677" s="402"/>
      <c r="AB677" s="402"/>
      <c r="AC677" s="402"/>
      <c r="AD677" s="402"/>
      <c r="AE677" s="402"/>
      <c r="AF677" s="402"/>
      <c r="AG677" s="402"/>
      <c r="AH677" s="403"/>
      <c r="AI677" s="403"/>
      <c r="AJ677" s="369"/>
      <c r="AK677" s="369"/>
      <c r="AL677" s="369"/>
    </row>
    <row r="678" spans="1:38" ht="15.75" customHeight="1">
      <c r="A678" s="375"/>
      <c r="B678" s="369"/>
      <c r="C678" s="369"/>
      <c r="D678" s="369"/>
      <c r="E678" s="369"/>
      <c r="F678" s="369"/>
      <c r="G678" s="369"/>
      <c r="H678" s="402"/>
      <c r="I678" s="402"/>
      <c r="J678" s="402"/>
      <c r="K678" s="402"/>
      <c r="L678" s="402"/>
      <c r="M678" s="402"/>
      <c r="N678" s="402"/>
      <c r="O678" s="402"/>
      <c r="P678" s="402"/>
      <c r="Q678" s="402"/>
      <c r="R678" s="402"/>
      <c r="S678" s="402"/>
      <c r="T678" s="402"/>
      <c r="U678" s="402"/>
      <c r="V678" s="402"/>
      <c r="W678" s="402"/>
      <c r="X678" s="402"/>
      <c r="Y678" s="402"/>
      <c r="Z678" s="402"/>
      <c r="AA678" s="402"/>
      <c r="AB678" s="402"/>
      <c r="AC678" s="402"/>
      <c r="AD678" s="402"/>
      <c r="AE678" s="402"/>
      <c r="AF678" s="402"/>
      <c r="AG678" s="402"/>
      <c r="AH678" s="403"/>
      <c r="AI678" s="403"/>
      <c r="AJ678" s="369"/>
      <c r="AK678" s="369"/>
      <c r="AL678" s="369"/>
    </row>
    <row r="679" spans="1:38" ht="15.75" customHeight="1">
      <c r="A679" s="375"/>
      <c r="B679" s="369"/>
      <c r="C679" s="369"/>
      <c r="D679" s="369"/>
      <c r="E679" s="369"/>
      <c r="F679" s="369"/>
      <c r="G679" s="369"/>
      <c r="H679" s="402"/>
      <c r="I679" s="402"/>
      <c r="J679" s="402"/>
      <c r="K679" s="402"/>
      <c r="L679" s="402"/>
      <c r="M679" s="402"/>
      <c r="N679" s="402"/>
      <c r="O679" s="402"/>
      <c r="P679" s="402"/>
      <c r="Q679" s="402"/>
      <c r="R679" s="402"/>
      <c r="S679" s="402"/>
      <c r="T679" s="402"/>
      <c r="U679" s="402"/>
      <c r="V679" s="402"/>
      <c r="W679" s="402"/>
      <c r="X679" s="402"/>
      <c r="Y679" s="402"/>
      <c r="Z679" s="402"/>
      <c r="AA679" s="402"/>
      <c r="AB679" s="402"/>
      <c r="AC679" s="402"/>
      <c r="AD679" s="402"/>
      <c r="AE679" s="402"/>
      <c r="AF679" s="402"/>
      <c r="AG679" s="402"/>
      <c r="AH679" s="403"/>
      <c r="AI679" s="403"/>
      <c r="AJ679" s="369"/>
      <c r="AK679" s="369"/>
      <c r="AL679" s="369"/>
    </row>
    <row r="680" spans="1:38" ht="15.75" customHeight="1">
      <c r="A680" s="375"/>
      <c r="B680" s="369"/>
      <c r="C680" s="369"/>
      <c r="D680" s="369"/>
      <c r="E680" s="369"/>
      <c r="F680" s="369"/>
      <c r="G680" s="369"/>
      <c r="H680" s="402"/>
      <c r="I680" s="402"/>
      <c r="J680" s="402"/>
      <c r="K680" s="402"/>
      <c r="L680" s="402"/>
      <c r="M680" s="402"/>
      <c r="N680" s="402"/>
      <c r="O680" s="402"/>
      <c r="P680" s="402"/>
      <c r="Q680" s="402"/>
      <c r="R680" s="402"/>
      <c r="S680" s="402"/>
      <c r="T680" s="402"/>
      <c r="U680" s="402"/>
      <c r="V680" s="402"/>
      <c r="W680" s="402"/>
      <c r="X680" s="402"/>
      <c r="Y680" s="402"/>
      <c r="Z680" s="402"/>
      <c r="AA680" s="402"/>
      <c r="AB680" s="402"/>
      <c r="AC680" s="402"/>
      <c r="AD680" s="402"/>
      <c r="AE680" s="402"/>
      <c r="AF680" s="402"/>
      <c r="AG680" s="402"/>
      <c r="AH680" s="403"/>
      <c r="AI680" s="403"/>
      <c r="AJ680" s="369"/>
      <c r="AK680" s="369"/>
      <c r="AL680" s="369"/>
    </row>
    <row r="681" spans="1:38" ht="15.75" customHeight="1">
      <c r="A681" s="375"/>
      <c r="B681" s="369"/>
      <c r="C681" s="369"/>
      <c r="D681" s="369"/>
      <c r="E681" s="369"/>
      <c r="F681" s="369"/>
      <c r="G681" s="369"/>
      <c r="H681" s="402"/>
      <c r="I681" s="402"/>
      <c r="J681" s="402"/>
      <c r="K681" s="402"/>
      <c r="L681" s="402"/>
      <c r="M681" s="402"/>
      <c r="N681" s="402"/>
      <c r="O681" s="402"/>
      <c r="P681" s="402"/>
      <c r="Q681" s="402"/>
      <c r="R681" s="402"/>
      <c r="S681" s="402"/>
      <c r="T681" s="402"/>
      <c r="U681" s="402"/>
      <c r="V681" s="402"/>
      <c r="W681" s="402"/>
      <c r="X681" s="402"/>
      <c r="Y681" s="402"/>
      <c r="Z681" s="402"/>
      <c r="AA681" s="402"/>
      <c r="AB681" s="402"/>
      <c r="AC681" s="402"/>
      <c r="AD681" s="402"/>
      <c r="AE681" s="402"/>
      <c r="AF681" s="402"/>
      <c r="AG681" s="402"/>
      <c r="AH681" s="403"/>
      <c r="AI681" s="403"/>
      <c r="AJ681" s="369"/>
      <c r="AK681" s="369"/>
      <c r="AL681" s="369"/>
    </row>
    <row r="682" spans="1:38" ht="15.75" customHeight="1">
      <c r="A682" s="375"/>
      <c r="B682" s="369"/>
      <c r="C682" s="369"/>
      <c r="D682" s="369"/>
      <c r="E682" s="369"/>
      <c r="F682" s="369"/>
      <c r="G682" s="369"/>
      <c r="H682" s="402"/>
      <c r="I682" s="402"/>
      <c r="J682" s="402"/>
      <c r="K682" s="402"/>
      <c r="L682" s="402"/>
      <c r="M682" s="402"/>
      <c r="N682" s="402"/>
      <c r="O682" s="402"/>
      <c r="P682" s="402"/>
      <c r="Q682" s="402"/>
      <c r="R682" s="402"/>
      <c r="S682" s="402"/>
      <c r="T682" s="402"/>
      <c r="U682" s="402"/>
      <c r="V682" s="402"/>
      <c r="W682" s="402"/>
      <c r="X682" s="402"/>
      <c r="Y682" s="402"/>
      <c r="Z682" s="402"/>
      <c r="AA682" s="402"/>
      <c r="AB682" s="402"/>
      <c r="AC682" s="402"/>
      <c r="AD682" s="402"/>
      <c r="AE682" s="402"/>
      <c r="AF682" s="402"/>
      <c r="AG682" s="402"/>
      <c r="AH682" s="403"/>
      <c r="AI682" s="403"/>
      <c r="AJ682" s="369"/>
      <c r="AK682" s="369"/>
      <c r="AL682" s="369"/>
    </row>
    <row r="683" spans="1:38" ht="15.75" customHeight="1">
      <c r="A683" s="375"/>
      <c r="B683" s="369"/>
      <c r="C683" s="369"/>
      <c r="D683" s="369"/>
      <c r="E683" s="369"/>
      <c r="F683" s="369"/>
      <c r="G683" s="369"/>
      <c r="H683" s="402"/>
      <c r="I683" s="402"/>
      <c r="J683" s="402"/>
      <c r="K683" s="402"/>
      <c r="L683" s="402"/>
      <c r="M683" s="402"/>
      <c r="N683" s="402"/>
      <c r="O683" s="402"/>
      <c r="P683" s="402"/>
      <c r="Q683" s="402"/>
      <c r="R683" s="402"/>
      <c r="S683" s="402"/>
      <c r="T683" s="402"/>
      <c r="U683" s="402"/>
      <c r="V683" s="402"/>
      <c r="W683" s="402"/>
      <c r="X683" s="402"/>
      <c r="Y683" s="402"/>
      <c r="Z683" s="402"/>
      <c r="AA683" s="402"/>
      <c r="AB683" s="402"/>
      <c r="AC683" s="402"/>
      <c r="AD683" s="402"/>
      <c r="AE683" s="402"/>
      <c r="AF683" s="402"/>
      <c r="AG683" s="402"/>
      <c r="AH683" s="403"/>
      <c r="AI683" s="403"/>
      <c r="AJ683" s="369"/>
      <c r="AK683" s="369"/>
      <c r="AL683" s="369"/>
    </row>
    <row r="684" spans="1:38" ht="15.75" customHeight="1">
      <c r="A684" s="375"/>
      <c r="B684" s="369"/>
      <c r="C684" s="369"/>
      <c r="D684" s="369"/>
      <c r="E684" s="369"/>
      <c r="F684" s="369"/>
      <c r="G684" s="369"/>
      <c r="H684" s="402"/>
      <c r="I684" s="402"/>
      <c r="J684" s="402"/>
      <c r="K684" s="402"/>
      <c r="L684" s="402"/>
      <c r="M684" s="402"/>
      <c r="N684" s="402"/>
      <c r="O684" s="402"/>
      <c r="P684" s="402"/>
      <c r="Q684" s="402"/>
      <c r="R684" s="402"/>
      <c r="S684" s="402"/>
      <c r="T684" s="402"/>
      <c r="U684" s="402"/>
      <c r="V684" s="402"/>
      <c r="W684" s="402"/>
      <c r="X684" s="402"/>
      <c r="Y684" s="402"/>
      <c r="Z684" s="402"/>
      <c r="AA684" s="402"/>
      <c r="AB684" s="402"/>
      <c r="AC684" s="402"/>
      <c r="AD684" s="402"/>
      <c r="AE684" s="402"/>
      <c r="AF684" s="402"/>
      <c r="AG684" s="402"/>
      <c r="AH684" s="403"/>
      <c r="AI684" s="403"/>
      <c r="AJ684" s="369"/>
      <c r="AK684" s="369"/>
      <c r="AL684" s="369"/>
    </row>
    <row r="685" spans="1:38" ht="15.75" customHeight="1">
      <c r="A685" s="375"/>
      <c r="B685" s="369"/>
      <c r="C685" s="369"/>
      <c r="D685" s="369"/>
      <c r="E685" s="369"/>
      <c r="F685" s="369"/>
      <c r="G685" s="369"/>
      <c r="H685" s="402"/>
      <c r="I685" s="402"/>
      <c r="J685" s="402"/>
      <c r="K685" s="402"/>
      <c r="L685" s="402"/>
      <c r="M685" s="402"/>
      <c r="N685" s="402"/>
      <c r="O685" s="402"/>
      <c r="P685" s="402"/>
      <c r="Q685" s="402"/>
      <c r="R685" s="402"/>
      <c r="S685" s="402"/>
      <c r="T685" s="402"/>
      <c r="U685" s="402"/>
      <c r="V685" s="402"/>
      <c r="W685" s="402"/>
      <c r="X685" s="402"/>
      <c r="Y685" s="402"/>
      <c r="Z685" s="402"/>
      <c r="AA685" s="402"/>
      <c r="AB685" s="402"/>
      <c r="AC685" s="402"/>
      <c r="AD685" s="402"/>
      <c r="AE685" s="402"/>
      <c r="AF685" s="402"/>
      <c r="AG685" s="402"/>
      <c r="AH685" s="403"/>
      <c r="AI685" s="403"/>
      <c r="AJ685" s="369"/>
      <c r="AK685" s="369"/>
      <c r="AL685" s="369"/>
    </row>
    <row r="686" spans="1:38" ht="15.75" customHeight="1">
      <c r="A686" s="375"/>
      <c r="B686" s="369"/>
      <c r="C686" s="369"/>
      <c r="D686" s="369"/>
      <c r="E686" s="369"/>
      <c r="F686" s="369"/>
      <c r="G686" s="369"/>
      <c r="H686" s="402"/>
      <c r="I686" s="402"/>
      <c r="J686" s="402"/>
      <c r="K686" s="402"/>
      <c r="L686" s="402"/>
      <c r="M686" s="402"/>
      <c r="N686" s="402"/>
      <c r="O686" s="402"/>
      <c r="P686" s="402"/>
      <c r="Q686" s="402"/>
      <c r="R686" s="402"/>
      <c r="S686" s="402"/>
      <c r="T686" s="402"/>
      <c r="U686" s="402"/>
      <c r="V686" s="402"/>
      <c r="W686" s="402"/>
      <c r="X686" s="402"/>
      <c r="Y686" s="402"/>
      <c r="Z686" s="402"/>
      <c r="AA686" s="402"/>
      <c r="AB686" s="402"/>
      <c r="AC686" s="402"/>
      <c r="AD686" s="402"/>
      <c r="AE686" s="402"/>
      <c r="AF686" s="402"/>
      <c r="AG686" s="402"/>
      <c r="AH686" s="403"/>
      <c r="AI686" s="403"/>
      <c r="AJ686" s="369"/>
      <c r="AK686" s="369"/>
      <c r="AL686" s="369"/>
    </row>
    <row r="687" spans="1:38" ht="15.75" customHeight="1">
      <c r="A687" s="375"/>
      <c r="B687" s="369"/>
      <c r="C687" s="369"/>
      <c r="D687" s="369"/>
      <c r="E687" s="369"/>
      <c r="F687" s="369"/>
      <c r="G687" s="369"/>
      <c r="H687" s="402"/>
      <c r="I687" s="402"/>
      <c r="J687" s="402"/>
      <c r="K687" s="402"/>
      <c r="L687" s="402"/>
      <c r="M687" s="402"/>
      <c r="N687" s="402"/>
      <c r="O687" s="402"/>
      <c r="P687" s="402"/>
      <c r="Q687" s="402"/>
      <c r="R687" s="402"/>
      <c r="S687" s="402"/>
      <c r="T687" s="402"/>
      <c r="U687" s="402"/>
      <c r="V687" s="402"/>
      <c r="W687" s="402"/>
      <c r="X687" s="402"/>
      <c r="Y687" s="402"/>
      <c r="Z687" s="402"/>
      <c r="AA687" s="402"/>
      <c r="AB687" s="402"/>
      <c r="AC687" s="402"/>
      <c r="AD687" s="402"/>
      <c r="AE687" s="402"/>
      <c r="AF687" s="402"/>
      <c r="AG687" s="402"/>
      <c r="AH687" s="403"/>
      <c r="AI687" s="403"/>
      <c r="AJ687" s="369"/>
      <c r="AK687" s="369"/>
      <c r="AL687" s="369"/>
    </row>
    <row r="688" spans="1:38" ht="15.75" customHeight="1">
      <c r="A688" s="375"/>
      <c r="B688" s="369"/>
      <c r="C688" s="369"/>
      <c r="D688" s="369"/>
      <c r="E688" s="369"/>
      <c r="F688" s="369"/>
      <c r="G688" s="369"/>
      <c r="H688" s="402"/>
      <c r="I688" s="402"/>
      <c r="J688" s="402"/>
      <c r="K688" s="402"/>
      <c r="L688" s="402"/>
      <c r="M688" s="402"/>
      <c r="N688" s="402"/>
      <c r="O688" s="402"/>
      <c r="P688" s="402"/>
      <c r="Q688" s="402"/>
      <c r="R688" s="402"/>
      <c r="S688" s="402"/>
      <c r="T688" s="402"/>
      <c r="U688" s="402"/>
      <c r="V688" s="402"/>
      <c r="W688" s="402"/>
      <c r="X688" s="402"/>
      <c r="Y688" s="402"/>
      <c r="Z688" s="402"/>
      <c r="AA688" s="402"/>
      <c r="AB688" s="402"/>
      <c r="AC688" s="402"/>
      <c r="AD688" s="402"/>
      <c r="AE688" s="402"/>
      <c r="AF688" s="402"/>
      <c r="AG688" s="402"/>
      <c r="AH688" s="403"/>
      <c r="AI688" s="403"/>
      <c r="AJ688" s="369"/>
      <c r="AK688" s="369"/>
      <c r="AL688" s="369"/>
    </row>
    <row r="689" spans="1:38" ht="15.75" customHeight="1">
      <c r="A689" s="375"/>
      <c r="B689" s="369"/>
      <c r="C689" s="369"/>
      <c r="D689" s="369"/>
      <c r="E689" s="369"/>
      <c r="F689" s="369"/>
      <c r="G689" s="369"/>
      <c r="H689" s="402"/>
      <c r="I689" s="402"/>
      <c r="J689" s="402"/>
      <c r="K689" s="402"/>
      <c r="L689" s="402"/>
      <c r="M689" s="402"/>
      <c r="N689" s="402"/>
      <c r="O689" s="402"/>
      <c r="P689" s="402"/>
      <c r="Q689" s="402"/>
      <c r="R689" s="402"/>
      <c r="S689" s="402"/>
      <c r="T689" s="402"/>
      <c r="U689" s="402"/>
      <c r="V689" s="402"/>
      <c r="W689" s="402"/>
      <c r="X689" s="402"/>
      <c r="Y689" s="402"/>
      <c r="Z689" s="402"/>
      <c r="AA689" s="402"/>
      <c r="AB689" s="402"/>
      <c r="AC689" s="402"/>
      <c r="AD689" s="402"/>
      <c r="AE689" s="402"/>
      <c r="AF689" s="402"/>
      <c r="AG689" s="402"/>
      <c r="AH689" s="403"/>
      <c r="AI689" s="403"/>
      <c r="AJ689" s="369"/>
      <c r="AK689" s="369"/>
      <c r="AL689" s="369"/>
    </row>
    <row r="690" spans="1:38" ht="15.75" customHeight="1">
      <c r="A690" s="375"/>
      <c r="B690" s="369"/>
      <c r="C690" s="369"/>
      <c r="D690" s="369"/>
      <c r="E690" s="369"/>
      <c r="F690" s="369"/>
      <c r="G690" s="369"/>
      <c r="H690" s="402"/>
      <c r="I690" s="402"/>
      <c r="J690" s="402"/>
      <c r="K690" s="402"/>
      <c r="L690" s="402"/>
      <c r="M690" s="402"/>
      <c r="N690" s="402"/>
      <c r="O690" s="402"/>
      <c r="P690" s="402"/>
      <c r="Q690" s="402"/>
      <c r="R690" s="402"/>
      <c r="S690" s="402"/>
      <c r="T690" s="402"/>
      <c r="U690" s="402"/>
      <c r="V690" s="402"/>
      <c r="W690" s="402"/>
      <c r="X690" s="402"/>
      <c r="Y690" s="402"/>
      <c r="Z690" s="402"/>
      <c r="AA690" s="402"/>
      <c r="AB690" s="402"/>
      <c r="AC690" s="402"/>
      <c r="AD690" s="402"/>
      <c r="AE690" s="402"/>
      <c r="AF690" s="402"/>
      <c r="AG690" s="402"/>
      <c r="AH690" s="403"/>
      <c r="AI690" s="403"/>
      <c r="AJ690" s="369"/>
      <c r="AK690" s="369"/>
      <c r="AL690" s="369"/>
    </row>
    <row r="691" spans="1:38" ht="15.75" customHeight="1">
      <c r="A691" s="375"/>
      <c r="B691" s="369"/>
      <c r="C691" s="369"/>
      <c r="D691" s="369"/>
      <c r="E691" s="369"/>
      <c r="F691" s="369"/>
      <c r="G691" s="369"/>
      <c r="H691" s="402"/>
      <c r="I691" s="402"/>
      <c r="J691" s="402"/>
      <c r="K691" s="402"/>
      <c r="L691" s="402"/>
      <c r="M691" s="402"/>
      <c r="N691" s="402"/>
      <c r="O691" s="402"/>
      <c r="P691" s="402"/>
      <c r="Q691" s="402"/>
      <c r="R691" s="402"/>
      <c r="S691" s="402"/>
      <c r="T691" s="402"/>
      <c r="U691" s="402"/>
      <c r="V691" s="402"/>
      <c r="W691" s="402"/>
      <c r="X691" s="402"/>
      <c r="Y691" s="402"/>
      <c r="Z691" s="402"/>
      <c r="AA691" s="402"/>
      <c r="AB691" s="402"/>
      <c r="AC691" s="402"/>
      <c r="AD691" s="402"/>
      <c r="AE691" s="402"/>
      <c r="AF691" s="402"/>
      <c r="AG691" s="402"/>
      <c r="AH691" s="403"/>
      <c r="AI691" s="403"/>
      <c r="AJ691" s="369"/>
      <c r="AK691" s="369"/>
      <c r="AL691" s="369"/>
    </row>
    <row r="692" spans="1:38" ht="15.75" customHeight="1">
      <c r="A692" s="375"/>
      <c r="B692" s="369"/>
      <c r="C692" s="369"/>
      <c r="D692" s="369"/>
      <c r="E692" s="369"/>
      <c r="F692" s="369"/>
      <c r="G692" s="369"/>
      <c r="H692" s="402"/>
      <c r="I692" s="402"/>
      <c r="J692" s="402"/>
      <c r="K692" s="402"/>
      <c r="L692" s="402"/>
      <c r="M692" s="402"/>
      <c r="N692" s="402"/>
      <c r="O692" s="402"/>
      <c r="P692" s="402"/>
      <c r="Q692" s="402"/>
      <c r="R692" s="402"/>
      <c r="S692" s="402"/>
      <c r="T692" s="402"/>
      <c r="U692" s="402"/>
      <c r="V692" s="402"/>
      <c r="W692" s="402"/>
      <c r="X692" s="402"/>
      <c r="Y692" s="402"/>
      <c r="Z692" s="402"/>
      <c r="AA692" s="402"/>
      <c r="AB692" s="402"/>
      <c r="AC692" s="402"/>
      <c r="AD692" s="402"/>
      <c r="AE692" s="402"/>
      <c r="AF692" s="402"/>
      <c r="AG692" s="402"/>
      <c r="AH692" s="403"/>
      <c r="AI692" s="403"/>
      <c r="AJ692" s="369"/>
      <c r="AK692" s="369"/>
      <c r="AL692" s="369"/>
    </row>
    <row r="693" spans="1:38" ht="15.75" customHeight="1">
      <c r="A693" s="375"/>
      <c r="B693" s="369"/>
      <c r="C693" s="369"/>
      <c r="D693" s="369"/>
      <c r="E693" s="369"/>
      <c r="F693" s="369"/>
      <c r="G693" s="369"/>
      <c r="H693" s="402"/>
      <c r="I693" s="402"/>
      <c r="J693" s="402"/>
      <c r="K693" s="402"/>
      <c r="L693" s="402"/>
      <c r="M693" s="402"/>
      <c r="N693" s="402"/>
      <c r="O693" s="402"/>
      <c r="P693" s="402"/>
      <c r="Q693" s="402"/>
      <c r="R693" s="402"/>
      <c r="S693" s="402"/>
      <c r="T693" s="402"/>
      <c r="U693" s="402"/>
      <c r="V693" s="402"/>
      <c r="W693" s="402"/>
      <c r="X693" s="402"/>
      <c r="Y693" s="402"/>
      <c r="Z693" s="402"/>
      <c r="AA693" s="402"/>
      <c r="AB693" s="402"/>
      <c r="AC693" s="402"/>
      <c r="AD693" s="402"/>
      <c r="AE693" s="402"/>
      <c r="AF693" s="402"/>
      <c r="AG693" s="402"/>
      <c r="AH693" s="403"/>
      <c r="AI693" s="403"/>
      <c r="AJ693" s="369"/>
      <c r="AK693" s="369"/>
      <c r="AL693" s="369"/>
    </row>
    <row r="694" spans="1:38" ht="15.75" customHeight="1">
      <c r="A694" s="375"/>
      <c r="B694" s="369"/>
      <c r="C694" s="369"/>
      <c r="D694" s="369"/>
      <c r="E694" s="369"/>
      <c r="F694" s="369"/>
      <c r="G694" s="369"/>
      <c r="H694" s="402"/>
      <c r="I694" s="402"/>
      <c r="J694" s="402"/>
      <c r="K694" s="402"/>
      <c r="L694" s="402"/>
      <c r="M694" s="402"/>
      <c r="N694" s="402"/>
      <c r="O694" s="402"/>
      <c r="P694" s="402"/>
      <c r="Q694" s="402"/>
      <c r="R694" s="402"/>
      <c r="S694" s="402"/>
      <c r="T694" s="402"/>
      <c r="U694" s="402"/>
      <c r="V694" s="402"/>
      <c r="W694" s="402"/>
      <c r="X694" s="402"/>
      <c r="Y694" s="402"/>
      <c r="Z694" s="402"/>
      <c r="AA694" s="402"/>
      <c r="AB694" s="402"/>
      <c r="AC694" s="402"/>
      <c r="AD694" s="402"/>
      <c r="AE694" s="402"/>
      <c r="AF694" s="402"/>
      <c r="AG694" s="402"/>
      <c r="AH694" s="403"/>
      <c r="AI694" s="403"/>
      <c r="AJ694" s="369"/>
      <c r="AK694" s="369"/>
      <c r="AL694" s="369"/>
    </row>
    <row r="695" spans="1:38" ht="15.75" customHeight="1">
      <c r="A695" s="375"/>
      <c r="B695" s="369"/>
      <c r="C695" s="369"/>
      <c r="D695" s="369"/>
      <c r="E695" s="369"/>
      <c r="F695" s="369"/>
      <c r="G695" s="369"/>
      <c r="H695" s="402"/>
      <c r="I695" s="402"/>
      <c r="J695" s="402"/>
      <c r="K695" s="402"/>
      <c r="L695" s="402"/>
      <c r="M695" s="402"/>
      <c r="N695" s="402"/>
      <c r="O695" s="402"/>
      <c r="P695" s="402"/>
      <c r="Q695" s="402"/>
      <c r="R695" s="402"/>
      <c r="S695" s="402"/>
      <c r="T695" s="402"/>
      <c r="U695" s="402"/>
      <c r="V695" s="402"/>
      <c r="W695" s="402"/>
      <c r="X695" s="402"/>
      <c r="Y695" s="402"/>
      <c r="Z695" s="402"/>
      <c r="AA695" s="402"/>
      <c r="AB695" s="402"/>
      <c r="AC695" s="402"/>
      <c r="AD695" s="402"/>
      <c r="AE695" s="402"/>
      <c r="AF695" s="402"/>
      <c r="AG695" s="402"/>
      <c r="AH695" s="403"/>
      <c r="AI695" s="403"/>
      <c r="AJ695" s="369"/>
      <c r="AK695" s="369"/>
      <c r="AL695" s="369"/>
    </row>
    <row r="696" spans="1:38" ht="15.75" customHeight="1">
      <c r="A696" s="375"/>
      <c r="B696" s="369"/>
      <c r="C696" s="369"/>
      <c r="D696" s="369"/>
      <c r="E696" s="369"/>
      <c r="F696" s="369"/>
      <c r="G696" s="369"/>
      <c r="H696" s="402"/>
      <c r="I696" s="402"/>
      <c r="J696" s="402"/>
      <c r="K696" s="402"/>
      <c r="L696" s="402"/>
      <c r="M696" s="402"/>
      <c r="N696" s="402"/>
      <c r="O696" s="402"/>
      <c r="P696" s="402"/>
      <c r="Q696" s="402"/>
      <c r="R696" s="402"/>
      <c r="S696" s="402"/>
      <c r="T696" s="402"/>
      <c r="U696" s="402"/>
      <c r="V696" s="402"/>
      <c r="W696" s="402"/>
      <c r="X696" s="402"/>
      <c r="Y696" s="402"/>
      <c r="Z696" s="402"/>
      <c r="AA696" s="402"/>
      <c r="AB696" s="402"/>
      <c r="AC696" s="402"/>
      <c r="AD696" s="402"/>
      <c r="AE696" s="402"/>
      <c r="AF696" s="402"/>
      <c r="AG696" s="402"/>
      <c r="AH696" s="403"/>
      <c r="AI696" s="403"/>
      <c r="AJ696" s="369"/>
      <c r="AK696" s="369"/>
      <c r="AL696" s="369"/>
    </row>
    <row r="697" spans="1:38" ht="15.75" customHeight="1">
      <c r="A697" s="375"/>
      <c r="B697" s="369"/>
      <c r="C697" s="369"/>
      <c r="D697" s="369"/>
      <c r="E697" s="369"/>
      <c r="F697" s="369"/>
      <c r="G697" s="369"/>
      <c r="H697" s="402"/>
      <c r="I697" s="402"/>
      <c r="J697" s="402"/>
      <c r="K697" s="402"/>
      <c r="L697" s="402"/>
      <c r="M697" s="402"/>
      <c r="N697" s="402"/>
      <c r="O697" s="402"/>
      <c r="P697" s="402"/>
      <c r="Q697" s="402"/>
      <c r="R697" s="402"/>
      <c r="S697" s="402"/>
      <c r="T697" s="402"/>
      <c r="U697" s="402"/>
      <c r="V697" s="402"/>
      <c r="W697" s="402"/>
      <c r="X697" s="402"/>
      <c r="Y697" s="402"/>
      <c r="Z697" s="402"/>
      <c r="AA697" s="402"/>
      <c r="AB697" s="402"/>
      <c r="AC697" s="402"/>
      <c r="AD697" s="402"/>
      <c r="AE697" s="402"/>
      <c r="AF697" s="402"/>
      <c r="AG697" s="402"/>
      <c r="AH697" s="403"/>
      <c r="AI697" s="403"/>
      <c r="AJ697" s="369"/>
      <c r="AK697" s="369"/>
      <c r="AL697" s="369"/>
    </row>
    <row r="698" spans="1:38" ht="15.75" customHeight="1">
      <c r="A698" s="375"/>
      <c r="B698" s="369"/>
      <c r="C698" s="369"/>
      <c r="D698" s="369"/>
      <c r="E698" s="369"/>
      <c r="F698" s="369"/>
      <c r="G698" s="369"/>
      <c r="H698" s="402"/>
      <c r="I698" s="402"/>
      <c r="J698" s="402"/>
      <c r="K698" s="402"/>
      <c r="L698" s="402"/>
      <c r="M698" s="402"/>
      <c r="N698" s="402"/>
      <c r="O698" s="402"/>
      <c r="P698" s="402"/>
      <c r="Q698" s="402"/>
      <c r="R698" s="402"/>
      <c r="S698" s="402"/>
      <c r="T698" s="402"/>
      <c r="U698" s="402"/>
      <c r="V698" s="402"/>
      <c r="W698" s="402"/>
      <c r="X698" s="402"/>
      <c r="Y698" s="402"/>
      <c r="Z698" s="402"/>
      <c r="AA698" s="402"/>
      <c r="AB698" s="402"/>
      <c r="AC698" s="402"/>
      <c r="AD698" s="402"/>
      <c r="AE698" s="402"/>
      <c r="AF698" s="402"/>
      <c r="AG698" s="402"/>
      <c r="AH698" s="403"/>
      <c r="AI698" s="403"/>
      <c r="AJ698" s="369"/>
      <c r="AK698" s="369"/>
      <c r="AL698" s="369"/>
    </row>
    <row r="699" spans="1:38" ht="15.75" customHeight="1">
      <c r="A699" s="375"/>
      <c r="B699" s="369"/>
      <c r="C699" s="369"/>
      <c r="D699" s="369"/>
      <c r="E699" s="369"/>
      <c r="F699" s="369"/>
      <c r="G699" s="369"/>
      <c r="H699" s="402"/>
      <c r="I699" s="402"/>
      <c r="J699" s="402"/>
      <c r="K699" s="402"/>
      <c r="L699" s="402"/>
      <c r="M699" s="402"/>
      <c r="N699" s="402"/>
      <c r="O699" s="402"/>
      <c r="P699" s="402"/>
      <c r="Q699" s="402"/>
      <c r="R699" s="402"/>
      <c r="S699" s="402"/>
      <c r="T699" s="402"/>
      <c r="U699" s="402"/>
      <c r="V699" s="402"/>
      <c r="W699" s="402"/>
      <c r="X699" s="402"/>
      <c r="Y699" s="402"/>
      <c r="Z699" s="402"/>
      <c r="AA699" s="402"/>
      <c r="AB699" s="402"/>
      <c r="AC699" s="402"/>
      <c r="AD699" s="402"/>
      <c r="AE699" s="402"/>
      <c r="AF699" s="402"/>
      <c r="AG699" s="402"/>
      <c r="AH699" s="403"/>
      <c r="AI699" s="403"/>
      <c r="AJ699" s="369"/>
      <c r="AK699" s="369"/>
      <c r="AL699" s="369"/>
    </row>
    <row r="700" spans="1:38" ht="15.75" customHeight="1">
      <c r="A700" s="375"/>
      <c r="B700" s="369"/>
      <c r="C700" s="369"/>
      <c r="D700" s="369"/>
      <c r="E700" s="369"/>
      <c r="F700" s="369"/>
      <c r="G700" s="369"/>
      <c r="H700" s="402"/>
      <c r="I700" s="402"/>
      <c r="J700" s="402"/>
      <c r="K700" s="402"/>
      <c r="L700" s="402"/>
      <c r="M700" s="402"/>
      <c r="N700" s="402"/>
      <c r="O700" s="402"/>
      <c r="P700" s="402"/>
      <c r="Q700" s="402"/>
      <c r="R700" s="402"/>
      <c r="S700" s="402"/>
      <c r="T700" s="402"/>
      <c r="U700" s="402"/>
      <c r="V700" s="402"/>
      <c r="W700" s="402"/>
      <c r="X700" s="402"/>
      <c r="Y700" s="402"/>
      <c r="Z700" s="402"/>
      <c r="AA700" s="402"/>
      <c r="AB700" s="402"/>
      <c r="AC700" s="402"/>
      <c r="AD700" s="402"/>
      <c r="AE700" s="402"/>
      <c r="AF700" s="402"/>
      <c r="AG700" s="402"/>
      <c r="AH700" s="403"/>
      <c r="AI700" s="403"/>
      <c r="AJ700" s="369"/>
      <c r="AK700" s="369"/>
      <c r="AL700" s="369"/>
    </row>
    <row r="701" spans="1:38" ht="15.75" customHeight="1">
      <c r="A701" s="375"/>
      <c r="B701" s="369"/>
      <c r="C701" s="369"/>
      <c r="D701" s="369"/>
      <c r="E701" s="369"/>
      <c r="F701" s="369"/>
      <c r="G701" s="369"/>
      <c r="H701" s="402"/>
      <c r="I701" s="402"/>
      <c r="J701" s="402"/>
      <c r="K701" s="402"/>
      <c r="L701" s="402"/>
      <c r="M701" s="402"/>
      <c r="N701" s="402"/>
      <c r="O701" s="402"/>
      <c r="P701" s="402"/>
      <c r="Q701" s="402"/>
      <c r="R701" s="402"/>
      <c r="S701" s="402"/>
      <c r="T701" s="402"/>
      <c r="U701" s="402"/>
      <c r="V701" s="402"/>
      <c r="W701" s="402"/>
      <c r="X701" s="402"/>
      <c r="Y701" s="402"/>
      <c r="Z701" s="402"/>
      <c r="AA701" s="402"/>
      <c r="AB701" s="402"/>
      <c r="AC701" s="402"/>
      <c r="AD701" s="402"/>
      <c r="AE701" s="402"/>
      <c r="AF701" s="402"/>
      <c r="AG701" s="402"/>
      <c r="AH701" s="403"/>
      <c r="AI701" s="403"/>
      <c r="AJ701" s="369"/>
      <c r="AK701" s="369"/>
      <c r="AL701" s="369"/>
    </row>
    <row r="702" spans="1:38" ht="15.75" customHeight="1">
      <c r="A702" s="375"/>
      <c r="B702" s="369"/>
      <c r="C702" s="369"/>
      <c r="D702" s="369"/>
      <c r="E702" s="369"/>
      <c r="F702" s="369"/>
      <c r="G702" s="369"/>
      <c r="H702" s="402"/>
      <c r="I702" s="402"/>
      <c r="J702" s="402"/>
      <c r="K702" s="402"/>
      <c r="L702" s="402"/>
      <c r="M702" s="402"/>
      <c r="N702" s="402"/>
      <c r="O702" s="402"/>
      <c r="P702" s="402"/>
      <c r="Q702" s="402"/>
      <c r="R702" s="402"/>
      <c r="S702" s="402"/>
      <c r="T702" s="402"/>
      <c r="U702" s="402"/>
      <c r="V702" s="402"/>
      <c r="W702" s="402"/>
      <c r="X702" s="402"/>
      <c r="Y702" s="402"/>
      <c r="Z702" s="402"/>
      <c r="AA702" s="402"/>
      <c r="AB702" s="402"/>
      <c r="AC702" s="402"/>
      <c r="AD702" s="402"/>
      <c r="AE702" s="402"/>
      <c r="AF702" s="402"/>
      <c r="AG702" s="402"/>
      <c r="AH702" s="403"/>
      <c r="AI702" s="403"/>
      <c r="AJ702" s="369"/>
      <c r="AK702" s="369"/>
      <c r="AL702" s="369"/>
    </row>
    <row r="703" spans="1:38" ht="15.75" customHeight="1">
      <c r="A703" s="375"/>
      <c r="B703" s="369"/>
      <c r="C703" s="369"/>
      <c r="D703" s="369"/>
      <c r="E703" s="369"/>
      <c r="F703" s="369"/>
      <c r="G703" s="369"/>
      <c r="H703" s="402"/>
      <c r="I703" s="402"/>
      <c r="J703" s="402"/>
      <c r="K703" s="402"/>
      <c r="L703" s="402"/>
      <c r="M703" s="402"/>
      <c r="N703" s="402"/>
      <c r="O703" s="402"/>
      <c r="P703" s="402"/>
      <c r="Q703" s="402"/>
      <c r="R703" s="402"/>
      <c r="S703" s="402"/>
      <c r="T703" s="402"/>
      <c r="U703" s="402"/>
      <c r="V703" s="402"/>
      <c r="W703" s="402"/>
      <c r="X703" s="402"/>
      <c r="Y703" s="402"/>
      <c r="Z703" s="402"/>
      <c r="AA703" s="402"/>
      <c r="AB703" s="402"/>
      <c r="AC703" s="402"/>
      <c r="AD703" s="402"/>
      <c r="AE703" s="402"/>
      <c r="AF703" s="402"/>
      <c r="AG703" s="402"/>
      <c r="AH703" s="403"/>
      <c r="AI703" s="403"/>
      <c r="AJ703" s="369"/>
      <c r="AK703" s="369"/>
      <c r="AL703" s="369"/>
    </row>
    <row r="704" spans="1:38" ht="15.75" customHeight="1">
      <c r="A704" s="375"/>
      <c r="B704" s="369"/>
      <c r="C704" s="369"/>
      <c r="D704" s="369"/>
      <c r="E704" s="369"/>
      <c r="F704" s="369"/>
      <c r="G704" s="369"/>
      <c r="H704" s="402"/>
      <c r="I704" s="402"/>
      <c r="J704" s="402"/>
      <c r="K704" s="402"/>
      <c r="L704" s="402"/>
      <c r="M704" s="402"/>
      <c r="N704" s="402"/>
      <c r="O704" s="402"/>
      <c r="P704" s="402"/>
      <c r="Q704" s="402"/>
      <c r="R704" s="402"/>
      <c r="S704" s="402"/>
      <c r="T704" s="402"/>
      <c r="U704" s="402"/>
      <c r="V704" s="402"/>
      <c r="W704" s="402"/>
      <c r="X704" s="402"/>
      <c r="Y704" s="402"/>
      <c r="Z704" s="402"/>
      <c r="AA704" s="402"/>
      <c r="AB704" s="402"/>
      <c r="AC704" s="402"/>
      <c r="AD704" s="402"/>
      <c r="AE704" s="402"/>
      <c r="AF704" s="402"/>
      <c r="AG704" s="402"/>
      <c r="AH704" s="403"/>
      <c r="AI704" s="403"/>
      <c r="AJ704" s="369"/>
      <c r="AK704" s="369"/>
      <c r="AL704" s="369"/>
    </row>
    <row r="705" spans="1:38" ht="15.75" customHeight="1">
      <c r="A705" s="375"/>
      <c r="B705" s="369"/>
      <c r="C705" s="369"/>
      <c r="D705" s="369"/>
      <c r="E705" s="369"/>
      <c r="F705" s="369"/>
      <c r="G705" s="369"/>
      <c r="H705" s="402"/>
      <c r="I705" s="402"/>
      <c r="J705" s="402"/>
      <c r="K705" s="402"/>
      <c r="L705" s="402"/>
      <c r="M705" s="402"/>
      <c r="N705" s="402"/>
      <c r="O705" s="402"/>
      <c r="P705" s="402"/>
      <c r="Q705" s="402"/>
      <c r="R705" s="402"/>
      <c r="S705" s="402"/>
      <c r="T705" s="402"/>
      <c r="U705" s="402"/>
      <c r="V705" s="402"/>
      <c r="W705" s="402"/>
      <c r="X705" s="402"/>
      <c r="Y705" s="402"/>
      <c r="Z705" s="402"/>
      <c r="AA705" s="402"/>
      <c r="AB705" s="402"/>
      <c r="AC705" s="402"/>
      <c r="AD705" s="402"/>
      <c r="AE705" s="402"/>
      <c r="AF705" s="402"/>
      <c r="AG705" s="402"/>
      <c r="AH705" s="403"/>
      <c r="AI705" s="403"/>
      <c r="AJ705" s="369"/>
      <c r="AK705" s="369"/>
      <c r="AL705" s="369"/>
    </row>
    <row r="706" spans="1:38" ht="15.75" customHeight="1">
      <c r="A706" s="375"/>
      <c r="B706" s="369"/>
      <c r="C706" s="369"/>
      <c r="D706" s="369"/>
      <c r="E706" s="369"/>
      <c r="F706" s="369"/>
      <c r="G706" s="369"/>
      <c r="H706" s="402"/>
      <c r="I706" s="402"/>
      <c r="J706" s="402"/>
      <c r="K706" s="402"/>
      <c r="L706" s="402"/>
      <c r="M706" s="402"/>
      <c r="N706" s="402"/>
      <c r="O706" s="402"/>
      <c r="P706" s="402"/>
      <c r="Q706" s="402"/>
      <c r="R706" s="402"/>
      <c r="S706" s="402"/>
      <c r="T706" s="402"/>
      <c r="U706" s="402"/>
      <c r="V706" s="402"/>
      <c r="W706" s="402"/>
      <c r="X706" s="402"/>
      <c r="Y706" s="402"/>
      <c r="Z706" s="402"/>
      <c r="AA706" s="402"/>
      <c r="AB706" s="402"/>
      <c r="AC706" s="402"/>
      <c r="AD706" s="402"/>
      <c r="AE706" s="402"/>
      <c r="AF706" s="402"/>
      <c r="AG706" s="402"/>
      <c r="AH706" s="403"/>
      <c r="AI706" s="403"/>
      <c r="AJ706" s="369"/>
      <c r="AK706" s="369"/>
      <c r="AL706" s="369"/>
    </row>
    <row r="707" spans="1:38" ht="15.75" customHeight="1">
      <c r="A707" s="375"/>
      <c r="B707" s="369"/>
      <c r="C707" s="369"/>
      <c r="D707" s="369"/>
      <c r="E707" s="369"/>
      <c r="F707" s="369"/>
      <c r="G707" s="369"/>
      <c r="H707" s="402"/>
      <c r="I707" s="402"/>
      <c r="J707" s="402"/>
      <c r="K707" s="402"/>
      <c r="L707" s="402"/>
      <c r="M707" s="402"/>
      <c r="N707" s="402"/>
      <c r="O707" s="402"/>
      <c r="P707" s="402"/>
      <c r="Q707" s="402"/>
      <c r="R707" s="402"/>
      <c r="S707" s="402"/>
      <c r="T707" s="402"/>
      <c r="U707" s="402"/>
      <c r="V707" s="402"/>
      <c r="W707" s="402"/>
      <c r="X707" s="402"/>
      <c r="Y707" s="402"/>
      <c r="Z707" s="402"/>
      <c r="AA707" s="402"/>
      <c r="AB707" s="402"/>
      <c r="AC707" s="402"/>
      <c r="AD707" s="402"/>
      <c r="AE707" s="402"/>
      <c r="AF707" s="402"/>
      <c r="AG707" s="402"/>
      <c r="AH707" s="403"/>
      <c r="AI707" s="403"/>
      <c r="AJ707" s="369"/>
      <c r="AK707" s="369"/>
      <c r="AL707" s="369"/>
    </row>
    <row r="708" spans="1:38" ht="15.75" customHeight="1">
      <c r="A708" s="375"/>
      <c r="B708" s="369"/>
      <c r="C708" s="369"/>
      <c r="D708" s="369"/>
      <c r="E708" s="369"/>
      <c r="F708" s="369"/>
      <c r="G708" s="369"/>
      <c r="H708" s="402"/>
      <c r="I708" s="402"/>
      <c r="J708" s="402"/>
      <c r="K708" s="402"/>
      <c r="L708" s="402"/>
      <c r="M708" s="402"/>
      <c r="N708" s="402"/>
      <c r="O708" s="402"/>
      <c r="P708" s="402"/>
      <c r="Q708" s="402"/>
      <c r="R708" s="402"/>
      <c r="S708" s="402"/>
      <c r="T708" s="402"/>
      <c r="U708" s="402"/>
      <c r="V708" s="402"/>
      <c r="W708" s="402"/>
      <c r="X708" s="402"/>
      <c r="Y708" s="402"/>
      <c r="Z708" s="402"/>
      <c r="AA708" s="402"/>
      <c r="AB708" s="402"/>
      <c r="AC708" s="402"/>
      <c r="AD708" s="402"/>
      <c r="AE708" s="402"/>
      <c r="AF708" s="402"/>
      <c r="AG708" s="402"/>
      <c r="AH708" s="403"/>
      <c r="AI708" s="403"/>
      <c r="AJ708" s="369"/>
      <c r="AK708" s="369"/>
      <c r="AL708" s="369"/>
    </row>
    <row r="709" spans="1:38" ht="15.75" customHeight="1">
      <c r="A709" s="375"/>
      <c r="B709" s="369"/>
      <c r="C709" s="369"/>
      <c r="D709" s="369"/>
      <c r="E709" s="369"/>
      <c r="F709" s="369"/>
      <c r="G709" s="369"/>
      <c r="H709" s="402"/>
      <c r="I709" s="402"/>
      <c r="J709" s="402"/>
      <c r="K709" s="402"/>
      <c r="L709" s="402"/>
      <c r="M709" s="402"/>
      <c r="N709" s="402"/>
      <c r="O709" s="402"/>
      <c r="P709" s="402"/>
      <c r="Q709" s="402"/>
      <c r="R709" s="402"/>
      <c r="S709" s="402"/>
      <c r="T709" s="402"/>
      <c r="U709" s="402"/>
      <c r="V709" s="402"/>
      <c r="W709" s="402"/>
      <c r="X709" s="402"/>
      <c r="Y709" s="402"/>
      <c r="Z709" s="402"/>
      <c r="AA709" s="402"/>
      <c r="AB709" s="402"/>
      <c r="AC709" s="402"/>
      <c r="AD709" s="402"/>
      <c r="AE709" s="402"/>
      <c r="AF709" s="402"/>
      <c r="AG709" s="402"/>
      <c r="AH709" s="403"/>
      <c r="AI709" s="403"/>
      <c r="AJ709" s="369"/>
      <c r="AK709" s="369"/>
      <c r="AL709" s="369"/>
    </row>
    <row r="710" spans="1:38" ht="15.75" customHeight="1">
      <c r="A710" s="375"/>
      <c r="B710" s="369"/>
      <c r="C710" s="369"/>
      <c r="D710" s="369"/>
      <c r="E710" s="369"/>
      <c r="F710" s="369"/>
      <c r="G710" s="369"/>
      <c r="H710" s="402"/>
      <c r="I710" s="402"/>
      <c r="J710" s="402"/>
      <c r="K710" s="402"/>
      <c r="L710" s="402"/>
      <c r="M710" s="402"/>
      <c r="N710" s="402"/>
      <c r="O710" s="402"/>
      <c r="P710" s="402"/>
      <c r="Q710" s="402"/>
      <c r="R710" s="402"/>
      <c r="S710" s="402"/>
      <c r="T710" s="402"/>
      <c r="U710" s="402"/>
      <c r="V710" s="402"/>
      <c r="W710" s="402"/>
      <c r="X710" s="402"/>
      <c r="Y710" s="402"/>
      <c r="Z710" s="402"/>
      <c r="AA710" s="402"/>
      <c r="AB710" s="402"/>
      <c r="AC710" s="402"/>
      <c r="AD710" s="402"/>
      <c r="AE710" s="402"/>
      <c r="AF710" s="402"/>
      <c r="AG710" s="402"/>
      <c r="AH710" s="403"/>
      <c r="AI710" s="403"/>
      <c r="AJ710" s="369"/>
      <c r="AK710" s="369"/>
      <c r="AL710" s="369"/>
    </row>
    <row r="711" spans="1:38" ht="15.75" customHeight="1">
      <c r="A711" s="375"/>
      <c r="B711" s="369"/>
      <c r="C711" s="369"/>
      <c r="D711" s="369"/>
      <c r="E711" s="369"/>
      <c r="F711" s="369"/>
      <c r="G711" s="369"/>
      <c r="H711" s="402"/>
      <c r="I711" s="402"/>
      <c r="J711" s="402"/>
      <c r="K711" s="402"/>
      <c r="L711" s="402"/>
      <c r="M711" s="402"/>
      <c r="N711" s="402"/>
      <c r="O711" s="402"/>
      <c r="P711" s="402"/>
      <c r="Q711" s="402"/>
      <c r="R711" s="402"/>
      <c r="S711" s="402"/>
      <c r="T711" s="402"/>
      <c r="U711" s="402"/>
      <c r="V711" s="402"/>
      <c r="W711" s="402"/>
      <c r="X711" s="402"/>
      <c r="Y711" s="402"/>
      <c r="Z711" s="402"/>
      <c r="AA711" s="402"/>
      <c r="AB711" s="402"/>
      <c r="AC711" s="402"/>
      <c r="AD711" s="402"/>
      <c r="AE711" s="402"/>
      <c r="AF711" s="402"/>
      <c r="AG711" s="402"/>
      <c r="AH711" s="403"/>
      <c r="AI711" s="403"/>
      <c r="AJ711" s="369"/>
      <c r="AK711" s="369"/>
      <c r="AL711" s="369"/>
    </row>
    <row r="712" spans="1:38" ht="15.75" customHeight="1">
      <c r="A712" s="375"/>
      <c r="B712" s="369"/>
      <c r="C712" s="369"/>
      <c r="D712" s="369"/>
      <c r="E712" s="369"/>
      <c r="F712" s="369"/>
      <c r="G712" s="369"/>
      <c r="H712" s="402"/>
      <c r="I712" s="402"/>
      <c r="J712" s="402"/>
      <c r="K712" s="402"/>
      <c r="L712" s="402"/>
      <c r="M712" s="402"/>
      <c r="N712" s="402"/>
      <c r="O712" s="402"/>
      <c r="P712" s="402"/>
      <c r="Q712" s="402"/>
      <c r="R712" s="402"/>
      <c r="S712" s="402"/>
      <c r="T712" s="402"/>
      <c r="U712" s="402"/>
      <c r="V712" s="402"/>
      <c r="W712" s="402"/>
      <c r="X712" s="402"/>
      <c r="Y712" s="402"/>
      <c r="Z712" s="402"/>
      <c r="AA712" s="402"/>
      <c r="AB712" s="402"/>
      <c r="AC712" s="402"/>
      <c r="AD712" s="402"/>
      <c r="AE712" s="402"/>
      <c r="AF712" s="402"/>
      <c r="AG712" s="402"/>
      <c r="AH712" s="403"/>
      <c r="AI712" s="403"/>
      <c r="AJ712" s="369"/>
      <c r="AK712" s="369"/>
      <c r="AL712" s="369"/>
    </row>
    <row r="713" spans="1:38" ht="15.75" customHeight="1">
      <c r="A713" s="375"/>
      <c r="B713" s="369"/>
      <c r="C713" s="369"/>
      <c r="D713" s="369"/>
      <c r="E713" s="369"/>
      <c r="F713" s="369"/>
      <c r="G713" s="369"/>
      <c r="H713" s="402"/>
      <c r="I713" s="402"/>
      <c r="J713" s="402"/>
      <c r="K713" s="402"/>
      <c r="L713" s="402"/>
      <c r="M713" s="402"/>
      <c r="N713" s="402"/>
      <c r="O713" s="402"/>
      <c r="P713" s="402"/>
      <c r="Q713" s="402"/>
      <c r="R713" s="402"/>
      <c r="S713" s="402"/>
      <c r="T713" s="402"/>
      <c r="U713" s="402"/>
      <c r="V713" s="402"/>
      <c r="W713" s="402"/>
      <c r="X713" s="402"/>
      <c r="Y713" s="402"/>
      <c r="Z713" s="402"/>
      <c r="AA713" s="402"/>
      <c r="AB713" s="402"/>
      <c r="AC713" s="402"/>
      <c r="AD713" s="402"/>
      <c r="AE713" s="402"/>
      <c r="AF713" s="402"/>
      <c r="AG713" s="402"/>
      <c r="AH713" s="403"/>
      <c r="AI713" s="403"/>
      <c r="AJ713" s="369"/>
      <c r="AK713" s="369"/>
      <c r="AL713" s="369"/>
    </row>
    <row r="714" spans="1:38" ht="15.75" customHeight="1">
      <c r="A714" s="375"/>
      <c r="B714" s="369"/>
      <c r="C714" s="369"/>
      <c r="D714" s="369"/>
      <c r="E714" s="369"/>
      <c r="F714" s="369"/>
      <c r="G714" s="369"/>
      <c r="H714" s="402"/>
      <c r="I714" s="402"/>
      <c r="J714" s="402"/>
      <c r="K714" s="402"/>
      <c r="L714" s="402"/>
      <c r="M714" s="402"/>
      <c r="N714" s="402"/>
      <c r="O714" s="402"/>
      <c r="P714" s="402"/>
      <c r="Q714" s="402"/>
      <c r="R714" s="402"/>
      <c r="S714" s="402"/>
      <c r="T714" s="402"/>
      <c r="U714" s="402"/>
      <c r="V714" s="402"/>
      <c r="W714" s="402"/>
      <c r="X714" s="402"/>
      <c r="Y714" s="402"/>
      <c r="Z714" s="402"/>
      <c r="AA714" s="402"/>
      <c r="AB714" s="402"/>
      <c r="AC714" s="402"/>
      <c r="AD714" s="402"/>
      <c r="AE714" s="402"/>
      <c r="AF714" s="402"/>
      <c r="AG714" s="402"/>
      <c r="AH714" s="403"/>
      <c r="AI714" s="403"/>
      <c r="AJ714" s="369"/>
      <c r="AK714" s="369"/>
      <c r="AL714" s="369"/>
    </row>
    <row r="715" spans="1:38" ht="15.75" customHeight="1">
      <c r="A715" s="375"/>
      <c r="B715" s="369"/>
      <c r="C715" s="369"/>
      <c r="D715" s="369"/>
      <c r="E715" s="369"/>
      <c r="F715" s="369"/>
      <c r="G715" s="369"/>
      <c r="H715" s="402"/>
      <c r="I715" s="402"/>
      <c r="J715" s="402"/>
      <c r="K715" s="402"/>
      <c r="L715" s="402"/>
      <c r="M715" s="402"/>
      <c r="N715" s="402"/>
      <c r="O715" s="402"/>
      <c r="P715" s="402"/>
      <c r="Q715" s="402"/>
      <c r="R715" s="402"/>
      <c r="S715" s="402"/>
      <c r="T715" s="402"/>
      <c r="U715" s="402"/>
      <c r="V715" s="402"/>
      <c r="W715" s="402"/>
      <c r="X715" s="402"/>
      <c r="Y715" s="402"/>
      <c r="Z715" s="402"/>
      <c r="AA715" s="402"/>
      <c r="AB715" s="402"/>
      <c r="AC715" s="402"/>
      <c r="AD715" s="402"/>
      <c r="AE715" s="402"/>
      <c r="AF715" s="402"/>
      <c r="AG715" s="402"/>
      <c r="AH715" s="403"/>
      <c r="AI715" s="403"/>
      <c r="AJ715" s="369"/>
      <c r="AK715" s="369"/>
      <c r="AL715" s="369"/>
    </row>
    <row r="716" spans="1:38" ht="15.75" customHeight="1">
      <c r="A716" s="375"/>
      <c r="B716" s="369"/>
      <c r="C716" s="369"/>
      <c r="D716" s="369"/>
      <c r="E716" s="369"/>
      <c r="F716" s="369"/>
      <c r="G716" s="369"/>
      <c r="H716" s="402"/>
      <c r="I716" s="402"/>
      <c r="J716" s="402"/>
      <c r="K716" s="402"/>
      <c r="L716" s="402"/>
      <c r="M716" s="402"/>
      <c r="N716" s="402"/>
      <c r="O716" s="402"/>
      <c r="P716" s="402"/>
      <c r="Q716" s="402"/>
      <c r="R716" s="402"/>
      <c r="S716" s="402"/>
      <c r="T716" s="402"/>
      <c r="U716" s="402"/>
      <c r="V716" s="402"/>
      <c r="W716" s="402"/>
      <c r="X716" s="402"/>
      <c r="Y716" s="402"/>
      <c r="Z716" s="402"/>
      <c r="AA716" s="402"/>
      <c r="AB716" s="402"/>
      <c r="AC716" s="402"/>
      <c r="AD716" s="402"/>
      <c r="AE716" s="402"/>
      <c r="AF716" s="402"/>
      <c r="AG716" s="402"/>
      <c r="AH716" s="403"/>
      <c r="AI716" s="403"/>
      <c r="AJ716" s="369"/>
      <c r="AK716" s="369"/>
      <c r="AL716" s="369"/>
    </row>
    <row r="717" spans="1:38" ht="15.75" customHeight="1">
      <c r="A717" s="375"/>
      <c r="B717" s="369"/>
      <c r="C717" s="369"/>
      <c r="D717" s="369"/>
      <c r="E717" s="369"/>
      <c r="F717" s="369"/>
      <c r="G717" s="369"/>
      <c r="H717" s="402"/>
      <c r="I717" s="402"/>
      <c r="J717" s="402"/>
      <c r="K717" s="402"/>
      <c r="L717" s="402"/>
      <c r="M717" s="402"/>
      <c r="N717" s="402"/>
      <c r="O717" s="402"/>
      <c r="P717" s="402"/>
      <c r="Q717" s="402"/>
      <c r="R717" s="402"/>
      <c r="S717" s="402"/>
      <c r="T717" s="402"/>
      <c r="U717" s="402"/>
      <c r="V717" s="402"/>
      <c r="W717" s="402"/>
      <c r="X717" s="402"/>
      <c r="Y717" s="402"/>
      <c r="Z717" s="402"/>
      <c r="AA717" s="402"/>
      <c r="AB717" s="402"/>
      <c r="AC717" s="402"/>
      <c r="AD717" s="402"/>
      <c r="AE717" s="402"/>
      <c r="AF717" s="402"/>
      <c r="AG717" s="402"/>
      <c r="AH717" s="403"/>
      <c r="AI717" s="403"/>
      <c r="AJ717" s="369"/>
      <c r="AK717" s="369"/>
      <c r="AL717" s="369"/>
    </row>
    <row r="718" spans="1:38" ht="15.75" customHeight="1">
      <c r="A718" s="375"/>
      <c r="B718" s="369"/>
      <c r="C718" s="369"/>
      <c r="D718" s="369"/>
      <c r="E718" s="369"/>
      <c r="F718" s="369"/>
      <c r="G718" s="369"/>
      <c r="H718" s="402"/>
      <c r="I718" s="402"/>
      <c r="J718" s="402"/>
      <c r="K718" s="402"/>
      <c r="L718" s="402"/>
      <c r="M718" s="402"/>
      <c r="N718" s="402"/>
      <c r="O718" s="402"/>
      <c r="P718" s="402"/>
      <c r="Q718" s="402"/>
      <c r="R718" s="402"/>
      <c r="S718" s="402"/>
      <c r="T718" s="402"/>
      <c r="U718" s="402"/>
      <c r="V718" s="402"/>
      <c r="W718" s="402"/>
      <c r="X718" s="402"/>
      <c r="Y718" s="402"/>
      <c r="Z718" s="402"/>
      <c r="AA718" s="402"/>
      <c r="AB718" s="402"/>
      <c r="AC718" s="402"/>
      <c r="AD718" s="402"/>
      <c r="AE718" s="402"/>
      <c r="AF718" s="402"/>
      <c r="AG718" s="402"/>
      <c r="AH718" s="403"/>
      <c r="AI718" s="403"/>
      <c r="AJ718" s="369"/>
      <c r="AK718" s="369"/>
      <c r="AL718" s="369"/>
    </row>
    <row r="719" spans="1:38" ht="15.75" customHeight="1">
      <c r="A719" s="375"/>
      <c r="B719" s="369"/>
      <c r="C719" s="369"/>
      <c r="D719" s="369"/>
      <c r="E719" s="369"/>
      <c r="F719" s="369"/>
      <c r="G719" s="369"/>
      <c r="H719" s="402"/>
      <c r="I719" s="402"/>
      <c r="J719" s="402"/>
      <c r="K719" s="402"/>
      <c r="L719" s="402"/>
      <c r="M719" s="402"/>
      <c r="N719" s="402"/>
      <c r="O719" s="402"/>
      <c r="P719" s="402"/>
      <c r="Q719" s="402"/>
      <c r="R719" s="402"/>
      <c r="S719" s="402"/>
      <c r="T719" s="402"/>
      <c r="U719" s="402"/>
      <c r="V719" s="402"/>
      <c r="W719" s="402"/>
      <c r="X719" s="402"/>
      <c r="Y719" s="402"/>
      <c r="Z719" s="402"/>
      <c r="AA719" s="402"/>
      <c r="AB719" s="402"/>
      <c r="AC719" s="402"/>
      <c r="AD719" s="402"/>
      <c r="AE719" s="402"/>
      <c r="AF719" s="402"/>
      <c r="AG719" s="402"/>
      <c r="AH719" s="403"/>
      <c r="AI719" s="403"/>
      <c r="AJ719" s="369"/>
      <c r="AK719" s="369"/>
      <c r="AL719" s="369"/>
    </row>
    <row r="720" spans="1:38" ht="15.75" customHeight="1">
      <c r="A720" s="375"/>
      <c r="B720" s="369"/>
      <c r="C720" s="369"/>
      <c r="D720" s="369"/>
      <c r="E720" s="369"/>
      <c r="F720" s="369"/>
      <c r="G720" s="369"/>
      <c r="H720" s="402"/>
      <c r="I720" s="402"/>
      <c r="J720" s="402"/>
      <c r="K720" s="402"/>
      <c r="L720" s="402"/>
      <c r="M720" s="402"/>
      <c r="N720" s="402"/>
      <c r="O720" s="402"/>
      <c r="P720" s="402"/>
      <c r="Q720" s="402"/>
      <c r="R720" s="402"/>
      <c r="S720" s="402"/>
      <c r="T720" s="402"/>
      <c r="U720" s="402"/>
      <c r="V720" s="402"/>
      <c r="W720" s="402"/>
      <c r="X720" s="402"/>
      <c r="Y720" s="402"/>
      <c r="Z720" s="402"/>
      <c r="AA720" s="402"/>
      <c r="AB720" s="402"/>
      <c r="AC720" s="402"/>
      <c r="AD720" s="402"/>
      <c r="AE720" s="402"/>
      <c r="AF720" s="402"/>
      <c r="AG720" s="402"/>
      <c r="AH720" s="403"/>
      <c r="AI720" s="403"/>
      <c r="AJ720" s="369"/>
      <c r="AK720" s="369"/>
      <c r="AL720" s="369"/>
    </row>
    <row r="721" spans="1:38" ht="15.75" customHeight="1">
      <c r="A721" s="375"/>
      <c r="B721" s="369"/>
      <c r="C721" s="369"/>
      <c r="D721" s="369"/>
      <c r="E721" s="369"/>
      <c r="F721" s="369"/>
      <c r="G721" s="369"/>
      <c r="H721" s="402"/>
      <c r="I721" s="402"/>
      <c r="J721" s="402"/>
      <c r="K721" s="402"/>
      <c r="L721" s="402"/>
      <c r="M721" s="402"/>
      <c r="N721" s="402"/>
      <c r="O721" s="402"/>
      <c r="P721" s="402"/>
      <c r="Q721" s="402"/>
      <c r="R721" s="402"/>
      <c r="S721" s="402"/>
      <c r="T721" s="402"/>
      <c r="U721" s="402"/>
      <c r="V721" s="402"/>
      <c r="W721" s="402"/>
      <c r="X721" s="402"/>
      <c r="Y721" s="402"/>
      <c r="Z721" s="402"/>
      <c r="AA721" s="402"/>
      <c r="AB721" s="402"/>
      <c r="AC721" s="402"/>
      <c r="AD721" s="402"/>
      <c r="AE721" s="402"/>
      <c r="AF721" s="402"/>
      <c r="AG721" s="402"/>
      <c r="AH721" s="403"/>
      <c r="AI721" s="403"/>
      <c r="AJ721" s="369"/>
      <c r="AK721" s="369"/>
      <c r="AL721" s="369"/>
    </row>
    <row r="722" spans="1:38" ht="15.75" customHeight="1">
      <c r="A722" s="375"/>
      <c r="B722" s="369"/>
      <c r="C722" s="369"/>
      <c r="D722" s="369"/>
      <c r="E722" s="369"/>
      <c r="F722" s="369"/>
      <c r="G722" s="369"/>
      <c r="H722" s="402"/>
      <c r="I722" s="402"/>
      <c r="J722" s="402"/>
      <c r="K722" s="402"/>
      <c r="L722" s="402"/>
      <c r="M722" s="402"/>
      <c r="N722" s="402"/>
      <c r="O722" s="402"/>
      <c r="P722" s="402"/>
      <c r="Q722" s="402"/>
      <c r="R722" s="402"/>
      <c r="S722" s="402"/>
      <c r="T722" s="402"/>
      <c r="U722" s="402"/>
      <c r="V722" s="402"/>
      <c r="W722" s="402"/>
      <c r="X722" s="402"/>
      <c r="Y722" s="402"/>
      <c r="Z722" s="402"/>
      <c r="AA722" s="402"/>
      <c r="AB722" s="402"/>
      <c r="AC722" s="402"/>
      <c r="AD722" s="402"/>
      <c r="AE722" s="402"/>
      <c r="AF722" s="402"/>
      <c r="AG722" s="402"/>
      <c r="AH722" s="403"/>
      <c r="AI722" s="403"/>
      <c r="AJ722" s="369"/>
      <c r="AK722" s="369"/>
      <c r="AL722" s="369"/>
    </row>
    <row r="723" spans="1:38" ht="15.75" customHeight="1">
      <c r="A723" s="375"/>
      <c r="B723" s="369"/>
      <c r="C723" s="369"/>
      <c r="D723" s="369"/>
      <c r="E723" s="369"/>
      <c r="F723" s="369"/>
      <c r="G723" s="369"/>
      <c r="H723" s="402"/>
      <c r="I723" s="402"/>
      <c r="J723" s="402"/>
      <c r="K723" s="402"/>
      <c r="L723" s="402"/>
      <c r="M723" s="402"/>
      <c r="N723" s="402"/>
      <c r="O723" s="402"/>
      <c r="P723" s="402"/>
      <c r="Q723" s="402"/>
      <c r="R723" s="402"/>
      <c r="S723" s="402"/>
      <c r="T723" s="402"/>
      <c r="U723" s="402"/>
      <c r="V723" s="402"/>
      <c r="W723" s="402"/>
      <c r="X723" s="402"/>
      <c r="Y723" s="402"/>
      <c r="Z723" s="402"/>
      <c r="AA723" s="402"/>
      <c r="AB723" s="402"/>
      <c r="AC723" s="402"/>
      <c r="AD723" s="402"/>
      <c r="AE723" s="402"/>
      <c r="AF723" s="402"/>
      <c r="AG723" s="402"/>
      <c r="AH723" s="403"/>
      <c r="AI723" s="403"/>
      <c r="AJ723" s="369"/>
      <c r="AK723" s="369"/>
      <c r="AL723" s="369"/>
    </row>
    <row r="724" spans="1:38" ht="15.75" customHeight="1">
      <c r="A724" s="375"/>
      <c r="B724" s="369"/>
      <c r="C724" s="369"/>
      <c r="D724" s="369"/>
      <c r="E724" s="369"/>
      <c r="F724" s="369"/>
      <c r="G724" s="369"/>
      <c r="H724" s="402"/>
      <c r="I724" s="402"/>
      <c r="J724" s="402"/>
      <c r="K724" s="402"/>
      <c r="L724" s="402"/>
      <c r="M724" s="402"/>
      <c r="N724" s="402"/>
      <c r="O724" s="402"/>
      <c r="P724" s="402"/>
      <c r="Q724" s="402"/>
      <c r="R724" s="402"/>
      <c r="S724" s="402"/>
      <c r="T724" s="402"/>
      <c r="U724" s="402"/>
      <c r="V724" s="402"/>
      <c r="W724" s="402"/>
      <c r="X724" s="402"/>
      <c r="Y724" s="402"/>
      <c r="Z724" s="402"/>
      <c r="AA724" s="402"/>
      <c r="AB724" s="402"/>
      <c r="AC724" s="402"/>
      <c r="AD724" s="402"/>
      <c r="AE724" s="402"/>
      <c r="AF724" s="402"/>
      <c r="AG724" s="402"/>
      <c r="AH724" s="403"/>
      <c r="AI724" s="403"/>
      <c r="AJ724" s="369"/>
      <c r="AK724" s="369"/>
      <c r="AL724" s="369"/>
    </row>
    <row r="725" spans="1:38" ht="15.75" customHeight="1">
      <c r="A725" s="375"/>
      <c r="B725" s="369"/>
      <c r="C725" s="369"/>
      <c r="D725" s="369"/>
      <c r="E725" s="369"/>
      <c r="F725" s="369"/>
      <c r="G725" s="369"/>
      <c r="H725" s="402"/>
      <c r="I725" s="402"/>
      <c r="J725" s="402"/>
      <c r="K725" s="402"/>
      <c r="L725" s="402"/>
      <c r="M725" s="402"/>
      <c r="N725" s="402"/>
      <c r="O725" s="402"/>
      <c r="P725" s="402"/>
      <c r="Q725" s="402"/>
      <c r="R725" s="402"/>
      <c r="S725" s="402"/>
      <c r="T725" s="402"/>
      <c r="U725" s="402"/>
      <c r="V725" s="402"/>
      <c r="W725" s="402"/>
      <c r="X725" s="402"/>
      <c r="Y725" s="402"/>
      <c r="Z725" s="402"/>
      <c r="AA725" s="402"/>
      <c r="AB725" s="402"/>
      <c r="AC725" s="402"/>
      <c r="AD725" s="402"/>
      <c r="AE725" s="402"/>
      <c r="AF725" s="402"/>
      <c r="AG725" s="402"/>
      <c r="AH725" s="403"/>
      <c r="AI725" s="403"/>
      <c r="AJ725" s="369"/>
      <c r="AK725" s="369"/>
      <c r="AL725" s="369"/>
    </row>
    <row r="726" spans="1:38" ht="15.75" customHeight="1">
      <c r="A726" s="375"/>
      <c r="B726" s="369"/>
      <c r="C726" s="369"/>
      <c r="D726" s="369"/>
      <c r="E726" s="369"/>
      <c r="F726" s="369"/>
      <c r="G726" s="369"/>
      <c r="H726" s="402"/>
      <c r="I726" s="402"/>
      <c r="J726" s="402"/>
      <c r="K726" s="402"/>
      <c r="L726" s="402"/>
      <c r="M726" s="402"/>
      <c r="N726" s="402"/>
      <c r="O726" s="402"/>
      <c r="P726" s="402"/>
      <c r="Q726" s="402"/>
      <c r="R726" s="402"/>
      <c r="S726" s="402"/>
      <c r="T726" s="402"/>
      <c r="U726" s="402"/>
      <c r="V726" s="402"/>
      <c r="W726" s="402"/>
      <c r="X726" s="402"/>
      <c r="Y726" s="402"/>
      <c r="Z726" s="402"/>
      <c r="AA726" s="402"/>
      <c r="AB726" s="402"/>
      <c r="AC726" s="402"/>
      <c r="AD726" s="402"/>
      <c r="AE726" s="402"/>
      <c r="AF726" s="402"/>
      <c r="AG726" s="402"/>
      <c r="AH726" s="403"/>
      <c r="AI726" s="403"/>
      <c r="AJ726" s="369"/>
      <c r="AK726" s="369"/>
      <c r="AL726" s="369"/>
    </row>
    <row r="727" spans="1:38" ht="15.75" customHeight="1">
      <c r="A727" s="375"/>
      <c r="B727" s="369"/>
      <c r="C727" s="369"/>
      <c r="D727" s="369"/>
      <c r="E727" s="369"/>
      <c r="F727" s="369"/>
      <c r="G727" s="369"/>
      <c r="H727" s="402"/>
      <c r="I727" s="402"/>
      <c r="J727" s="402"/>
      <c r="K727" s="402"/>
      <c r="L727" s="402"/>
      <c r="M727" s="402"/>
      <c r="N727" s="402"/>
      <c r="O727" s="402"/>
      <c r="P727" s="402"/>
      <c r="Q727" s="402"/>
      <c r="R727" s="402"/>
      <c r="S727" s="402"/>
      <c r="T727" s="402"/>
      <c r="U727" s="402"/>
      <c r="V727" s="402"/>
      <c r="W727" s="402"/>
      <c r="X727" s="402"/>
      <c r="Y727" s="402"/>
      <c r="Z727" s="402"/>
      <c r="AA727" s="402"/>
      <c r="AB727" s="402"/>
      <c r="AC727" s="402"/>
      <c r="AD727" s="402"/>
      <c r="AE727" s="402"/>
      <c r="AF727" s="402"/>
      <c r="AG727" s="402"/>
      <c r="AH727" s="403"/>
      <c r="AI727" s="403"/>
      <c r="AJ727" s="369"/>
      <c r="AK727" s="369"/>
      <c r="AL727" s="369"/>
    </row>
    <row r="728" spans="1:38" ht="15.75" customHeight="1">
      <c r="A728" s="375"/>
      <c r="B728" s="369"/>
      <c r="C728" s="369"/>
      <c r="D728" s="369"/>
      <c r="E728" s="369"/>
      <c r="F728" s="369"/>
      <c r="G728" s="369"/>
      <c r="H728" s="402"/>
      <c r="I728" s="402"/>
      <c r="J728" s="402"/>
      <c r="K728" s="402"/>
      <c r="L728" s="402"/>
      <c r="M728" s="402"/>
      <c r="N728" s="402"/>
      <c r="O728" s="402"/>
      <c r="P728" s="402"/>
      <c r="Q728" s="402"/>
      <c r="R728" s="402"/>
      <c r="S728" s="402"/>
      <c r="T728" s="402"/>
      <c r="U728" s="402"/>
      <c r="V728" s="402"/>
      <c r="W728" s="402"/>
      <c r="X728" s="402"/>
      <c r="Y728" s="402"/>
      <c r="Z728" s="402"/>
      <c r="AA728" s="402"/>
      <c r="AB728" s="402"/>
      <c r="AC728" s="402"/>
      <c r="AD728" s="402"/>
      <c r="AE728" s="402"/>
      <c r="AF728" s="402"/>
      <c r="AG728" s="402"/>
      <c r="AH728" s="403"/>
      <c r="AI728" s="403"/>
      <c r="AJ728" s="369"/>
      <c r="AK728" s="369"/>
      <c r="AL728" s="369"/>
    </row>
    <row r="729" spans="1:38" ht="15.75" customHeight="1">
      <c r="A729" s="375"/>
      <c r="B729" s="369"/>
      <c r="C729" s="369"/>
      <c r="D729" s="369"/>
      <c r="E729" s="369"/>
      <c r="F729" s="369"/>
      <c r="G729" s="369"/>
      <c r="H729" s="402"/>
      <c r="I729" s="402"/>
      <c r="J729" s="402"/>
      <c r="K729" s="402"/>
      <c r="L729" s="402"/>
      <c r="M729" s="402"/>
      <c r="N729" s="402"/>
      <c r="O729" s="402"/>
      <c r="P729" s="402"/>
      <c r="Q729" s="402"/>
      <c r="R729" s="402"/>
      <c r="S729" s="402"/>
      <c r="T729" s="402"/>
      <c r="U729" s="402"/>
      <c r="V729" s="402"/>
      <c r="W729" s="402"/>
      <c r="X729" s="402"/>
      <c r="Y729" s="402"/>
      <c r="Z729" s="402"/>
      <c r="AA729" s="402"/>
      <c r="AB729" s="402"/>
      <c r="AC729" s="402"/>
      <c r="AD729" s="402"/>
      <c r="AE729" s="402"/>
      <c r="AF729" s="402"/>
      <c r="AG729" s="402"/>
      <c r="AH729" s="403"/>
      <c r="AI729" s="403"/>
      <c r="AJ729" s="369"/>
      <c r="AK729" s="369"/>
      <c r="AL729" s="369"/>
    </row>
    <row r="730" spans="1:38" ht="15.75" customHeight="1">
      <c r="A730" s="375"/>
      <c r="B730" s="369"/>
      <c r="C730" s="369"/>
      <c r="D730" s="369"/>
      <c r="E730" s="369"/>
      <c r="F730" s="369"/>
      <c r="G730" s="369"/>
      <c r="H730" s="402"/>
      <c r="I730" s="402"/>
      <c r="J730" s="402"/>
      <c r="K730" s="402"/>
      <c r="L730" s="402"/>
      <c r="M730" s="402"/>
      <c r="N730" s="402"/>
      <c r="O730" s="402"/>
      <c r="P730" s="402"/>
      <c r="Q730" s="402"/>
      <c r="R730" s="402"/>
      <c r="S730" s="402"/>
      <c r="T730" s="402"/>
      <c r="U730" s="402"/>
      <c r="V730" s="402"/>
      <c r="W730" s="402"/>
      <c r="X730" s="402"/>
      <c r="Y730" s="402"/>
      <c r="Z730" s="402"/>
      <c r="AA730" s="402"/>
      <c r="AB730" s="402"/>
      <c r="AC730" s="402"/>
      <c r="AD730" s="402"/>
      <c r="AE730" s="402"/>
      <c r="AF730" s="402"/>
      <c r="AG730" s="402"/>
      <c r="AH730" s="403"/>
      <c r="AI730" s="403"/>
      <c r="AJ730" s="369"/>
      <c r="AK730" s="369"/>
      <c r="AL730" s="369"/>
    </row>
    <row r="731" spans="1:38" ht="15.75" customHeight="1">
      <c r="A731" s="375"/>
      <c r="B731" s="369"/>
      <c r="C731" s="369"/>
      <c r="D731" s="369"/>
      <c r="E731" s="369"/>
      <c r="F731" s="369"/>
      <c r="G731" s="369"/>
      <c r="H731" s="402"/>
      <c r="I731" s="402"/>
      <c r="J731" s="402"/>
      <c r="K731" s="402"/>
      <c r="L731" s="402"/>
      <c r="M731" s="402"/>
      <c r="N731" s="402"/>
      <c r="O731" s="402"/>
      <c r="P731" s="402"/>
      <c r="Q731" s="402"/>
      <c r="R731" s="402"/>
      <c r="S731" s="402"/>
      <c r="T731" s="402"/>
      <c r="U731" s="402"/>
      <c r="V731" s="402"/>
      <c r="W731" s="402"/>
      <c r="X731" s="402"/>
      <c r="Y731" s="402"/>
      <c r="Z731" s="402"/>
      <c r="AA731" s="402"/>
      <c r="AB731" s="402"/>
      <c r="AC731" s="402"/>
      <c r="AD731" s="402"/>
      <c r="AE731" s="402"/>
      <c r="AF731" s="402"/>
      <c r="AG731" s="402"/>
      <c r="AH731" s="403"/>
      <c r="AI731" s="403"/>
      <c r="AJ731" s="369"/>
      <c r="AK731" s="369"/>
      <c r="AL731" s="369"/>
    </row>
    <row r="732" spans="1:38" ht="15.75" customHeight="1">
      <c r="A732" s="375"/>
      <c r="B732" s="369"/>
      <c r="C732" s="369"/>
      <c r="D732" s="369"/>
      <c r="E732" s="369"/>
      <c r="F732" s="369"/>
      <c r="G732" s="369"/>
      <c r="H732" s="402"/>
      <c r="I732" s="402"/>
      <c r="J732" s="402"/>
      <c r="K732" s="402"/>
      <c r="L732" s="402"/>
      <c r="M732" s="402"/>
      <c r="N732" s="402"/>
      <c r="O732" s="402"/>
      <c r="P732" s="402"/>
      <c r="Q732" s="402"/>
      <c r="R732" s="402"/>
      <c r="S732" s="402"/>
      <c r="T732" s="402"/>
      <c r="U732" s="402"/>
      <c r="V732" s="402"/>
      <c r="W732" s="402"/>
      <c r="X732" s="402"/>
      <c r="Y732" s="402"/>
      <c r="Z732" s="402"/>
      <c r="AA732" s="402"/>
      <c r="AB732" s="402"/>
      <c r="AC732" s="402"/>
      <c r="AD732" s="402"/>
      <c r="AE732" s="402"/>
      <c r="AF732" s="402"/>
      <c r="AG732" s="402"/>
      <c r="AH732" s="403"/>
      <c r="AI732" s="403"/>
      <c r="AJ732" s="369"/>
      <c r="AK732" s="369"/>
      <c r="AL732" s="369"/>
    </row>
    <row r="733" spans="1:38" ht="15.75" customHeight="1">
      <c r="A733" s="375"/>
      <c r="B733" s="369"/>
      <c r="C733" s="369"/>
      <c r="D733" s="369"/>
      <c r="E733" s="369"/>
      <c r="F733" s="369"/>
      <c r="G733" s="369"/>
      <c r="H733" s="402"/>
      <c r="I733" s="402"/>
      <c r="J733" s="402"/>
      <c r="K733" s="402"/>
      <c r="L733" s="402"/>
      <c r="M733" s="402"/>
      <c r="N733" s="402"/>
      <c r="O733" s="402"/>
      <c r="P733" s="402"/>
      <c r="Q733" s="402"/>
      <c r="R733" s="402"/>
      <c r="S733" s="402"/>
      <c r="T733" s="402"/>
      <c r="U733" s="402"/>
      <c r="V733" s="402"/>
      <c r="W733" s="402"/>
      <c r="X733" s="402"/>
      <c r="Y733" s="402"/>
      <c r="Z733" s="402"/>
      <c r="AA733" s="402"/>
      <c r="AB733" s="402"/>
      <c r="AC733" s="402"/>
      <c r="AD733" s="402"/>
      <c r="AE733" s="402"/>
      <c r="AF733" s="402"/>
      <c r="AG733" s="402"/>
      <c r="AH733" s="403"/>
      <c r="AI733" s="403"/>
      <c r="AJ733" s="369"/>
      <c r="AK733" s="369"/>
      <c r="AL733" s="369"/>
    </row>
    <row r="734" spans="1:38" ht="15.75" customHeight="1">
      <c r="A734" s="375"/>
      <c r="B734" s="369"/>
      <c r="C734" s="369"/>
      <c r="D734" s="369"/>
      <c r="E734" s="369"/>
      <c r="F734" s="369"/>
      <c r="G734" s="369"/>
      <c r="H734" s="402"/>
      <c r="I734" s="402"/>
      <c r="J734" s="402"/>
      <c r="K734" s="402"/>
      <c r="L734" s="402"/>
      <c r="M734" s="402"/>
      <c r="N734" s="402"/>
      <c r="O734" s="402"/>
      <c r="P734" s="402"/>
      <c r="Q734" s="402"/>
      <c r="R734" s="402"/>
      <c r="S734" s="402"/>
      <c r="T734" s="402"/>
      <c r="U734" s="402"/>
      <c r="V734" s="402"/>
      <c r="W734" s="402"/>
      <c r="X734" s="402"/>
      <c r="Y734" s="402"/>
      <c r="Z734" s="402"/>
      <c r="AA734" s="402"/>
      <c r="AB734" s="402"/>
      <c r="AC734" s="402"/>
      <c r="AD734" s="402"/>
      <c r="AE734" s="402"/>
      <c r="AF734" s="402"/>
      <c r="AG734" s="402"/>
      <c r="AH734" s="403"/>
      <c r="AI734" s="403"/>
      <c r="AJ734" s="369"/>
      <c r="AK734" s="369"/>
      <c r="AL734" s="369"/>
    </row>
    <row r="735" spans="1:38" ht="15.75" customHeight="1">
      <c r="A735" s="375"/>
      <c r="B735" s="369"/>
      <c r="C735" s="369"/>
      <c r="D735" s="369"/>
      <c r="E735" s="369"/>
      <c r="F735" s="369"/>
      <c r="G735" s="369"/>
      <c r="H735" s="402"/>
      <c r="I735" s="402"/>
      <c r="J735" s="402"/>
      <c r="K735" s="402"/>
      <c r="L735" s="402"/>
      <c r="M735" s="402"/>
      <c r="N735" s="402"/>
      <c r="O735" s="402"/>
      <c r="P735" s="402"/>
      <c r="Q735" s="402"/>
      <c r="R735" s="402"/>
      <c r="S735" s="402"/>
      <c r="T735" s="402"/>
      <c r="U735" s="402"/>
      <c r="V735" s="402"/>
      <c r="W735" s="402"/>
      <c r="X735" s="402"/>
      <c r="Y735" s="402"/>
      <c r="Z735" s="402"/>
      <c r="AA735" s="402"/>
      <c r="AB735" s="402"/>
      <c r="AC735" s="402"/>
      <c r="AD735" s="402"/>
      <c r="AE735" s="402"/>
      <c r="AF735" s="402"/>
      <c r="AG735" s="402"/>
      <c r="AH735" s="403"/>
      <c r="AI735" s="403"/>
      <c r="AJ735" s="369"/>
      <c r="AK735" s="369"/>
      <c r="AL735" s="369"/>
    </row>
    <row r="736" spans="1:38" ht="15.75" customHeight="1">
      <c r="A736" s="375"/>
      <c r="B736" s="369"/>
      <c r="C736" s="369"/>
      <c r="D736" s="369"/>
      <c r="E736" s="369"/>
      <c r="F736" s="369"/>
      <c r="G736" s="369"/>
      <c r="H736" s="402"/>
      <c r="I736" s="402"/>
      <c r="J736" s="402"/>
      <c r="K736" s="402"/>
      <c r="L736" s="402"/>
      <c r="M736" s="402"/>
      <c r="N736" s="402"/>
      <c r="O736" s="402"/>
      <c r="P736" s="402"/>
      <c r="Q736" s="402"/>
      <c r="R736" s="402"/>
      <c r="S736" s="402"/>
      <c r="T736" s="402"/>
      <c r="U736" s="402"/>
      <c r="V736" s="402"/>
      <c r="W736" s="402"/>
      <c r="X736" s="402"/>
      <c r="Y736" s="402"/>
      <c r="Z736" s="402"/>
      <c r="AA736" s="402"/>
      <c r="AB736" s="402"/>
      <c r="AC736" s="402"/>
      <c r="AD736" s="402"/>
      <c r="AE736" s="402"/>
      <c r="AF736" s="402"/>
      <c r="AG736" s="402"/>
      <c r="AH736" s="403"/>
      <c r="AI736" s="403"/>
      <c r="AJ736" s="369"/>
      <c r="AK736" s="369"/>
      <c r="AL736" s="369"/>
    </row>
    <row r="737" spans="1:38" ht="15.75" customHeight="1">
      <c r="A737" s="375"/>
      <c r="B737" s="369"/>
      <c r="C737" s="369"/>
      <c r="D737" s="369"/>
      <c r="E737" s="369"/>
      <c r="F737" s="369"/>
      <c r="G737" s="369"/>
      <c r="H737" s="402"/>
      <c r="I737" s="402"/>
      <c r="J737" s="402"/>
      <c r="K737" s="402"/>
      <c r="L737" s="402"/>
      <c r="M737" s="402"/>
      <c r="N737" s="402"/>
      <c r="O737" s="402"/>
      <c r="P737" s="402"/>
      <c r="Q737" s="402"/>
      <c r="R737" s="402"/>
      <c r="S737" s="402"/>
      <c r="T737" s="402"/>
      <c r="U737" s="402"/>
      <c r="V737" s="402"/>
      <c r="W737" s="402"/>
      <c r="X737" s="402"/>
      <c r="Y737" s="402"/>
      <c r="Z737" s="402"/>
      <c r="AA737" s="402"/>
      <c r="AB737" s="402"/>
      <c r="AC737" s="402"/>
      <c r="AD737" s="402"/>
      <c r="AE737" s="402"/>
      <c r="AF737" s="402"/>
      <c r="AG737" s="402"/>
      <c r="AH737" s="403"/>
      <c r="AI737" s="403"/>
      <c r="AJ737" s="369"/>
      <c r="AK737" s="369"/>
      <c r="AL737" s="369"/>
    </row>
    <row r="738" spans="1:38" ht="15.75" customHeight="1">
      <c r="A738" s="375"/>
      <c r="B738" s="369"/>
      <c r="C738" s="369"/>
      <c r="D738" s="369"/>
      <c r="E738" s="369"/>
      <c r="F738" s="369"/>
      <c r="G738" s="369"/>
      <c r="H738" s="402"/>
      <c r="I738" s="402"/>
      <c r="J738" s="402"/>
      <c r="K738" s="402"/>
      <c r="L738" s="402"/>
      <c r="M738" s="402"/>
      <c r="N738" s="402"/>
      <c r="O738" s="402"/>
      <c r="P738" s="402"/>
      <c r="Q738" s="402"/>
      <c r="R738" s="402"/>
      <c r="S738" s="402"/>
      <c r="T738" s="402"/>
      <c r="U738" s="402"/>
      <c r="V738" s="402"/>
      <c r="W738" s="402"/>
      <c r="X738" s="402"/>
      <c r="Y738" s="402"/>
      <c r="Z738" s="402"/>
      <c r="AA738" s="402"/>
      <c r="AB738" s="402"/>
      <c r="AC738" s="402"/>
      <c r="AD738" s="402"/>
      <c r="AE738" s="402"/>
      <c r="AF738" s="402"/>
      <c r="AG738" s="402"/>
      <c r="AH738" s="403"/>
      <c r="AI738" s="403"/>
      <c r="AJ738" s="369"/>
      <c r="AK738" s="369"/>
      <c r="AL738" s="369"/>
    </row>
    <row r="739" spans="1:38" ht="15.75" customHeight="1">
      <c r="A739" s="375"/>
      <c r="B739" s="369"/>
      <c r="C739" s="369"/>
      <c r="D739" s="369"/>
      <c r="E739" s="369"/>
      <c r="F739" s="369"/>
      <c r="G739" s="369"/>
      <c r="H739" s="402"/>
      <c r="I739" s="402"/>
      <c r="J739" s="402"/>
      <c r="K739" s="402"/>
      <c r="L739" s="402"/>
      <c r="M739" s="402"/>
      <c r="N739" s="402"/>
      <c r="O739" s="402"/>
      <c r="P739" s="402"/>
      <c r="Q739" s="402"/>
      <c r="R739" s="402"/>
      <c r="S739" s="402"/>
      <c r="T739" s="402"/>
      <c r="U739" s="402"/>
      <c r="V739" s="402"/>
      <c r="W739" s="402"/>
      <c r="X739" s="402"/>
      <c r="Y739" s="402"/>
      <c r="Z739" s="402"/>
      <c r="AA739" s="402"/>
      <c r="AB739" s="402"/>
      <c r="AC739" s="402"/>
      <c r="AD739" s="402"/>
      <c r="AE739" s="402"/>
      <c r="AF739" s="402"/>
      <c r="AG739" s="402"/>
      <c r="AH739" s="403"/>
      <c r="AI739" s="403"/>
      <c r="AJ739" s="369"/>
      <c r="AK739" s="369"/>
      <c r="AL739" s="369"/>
    </row>
    <row r="740" spans="1:38" ht="15.75" customHeight="1">
      <c r="A740" s="375"/>
      <c r="B740" s="369"/>
      <c r="C740" s="369"/>
      <c r="D740" s="369"/>
      <c r="E740" s="369"/>
      <c r="F740" s="369"/>
      <c r="G740" s="369"/>
      <c r="H740" s="402"/>
      <c r="I740" s="402"/>
      <c r="J740" s="402"/>
      <c r="K740" s="402"/>
      <c r="L740" s="402"/>
      <c r="M740" s="402"/>
      <c r="N740" s="402"/>
      <c r="O740" s="402"/>
      <c r="P740" s="402"/>
      <c r="Q740" s="402"/>
      <c r="R740" s="402"/>
      <c r="S740" s="402"/>
      <c r="T740" s="402"/>
      <c r="U740" s="402"/>
      <c r="V740" s="402"/>
      <c r="W740" s="402"/>
      <c r="X740" s="402"/>
      <c r="Y740" s="402"/>
      <c r="Z740" s="402"/>
      <c r="AA740" s="402"/>
      <c r="AB740" s="402"/>
      <c r="AC740" s="402"/>
      <c r="AD740" s="402"/>
      <c r="AE740" s="402"/>
      <c r="AF740" s="402"/>
      <c r="AG740" s="402"/>
      <c r="AH740" s="403"/>
      <c r="AI740" s="403"/>
      <c r="AJ740" s="369"/>
      <c r="AK740" s="369"/>
      <c r="AL740" s="369"/>
    </row>
    <row r="741" spans="1:38" ht="15.75" customHeight="1">
      <c r="A741" s="375"/>
      <c r="B741" s="369"/>
      <c r="C741" s="369"/>
      <c r="D741" s="369"/>
      <c r="E741" s="369"/>
      <c r="F741" s="369"/>
      <c r="G741" s="369"/>
      <c r="H741" s="402"/>
      <c r="I741" s="402"/>
      <c r="J741" s="402"/>
      <c r="K741" s="402"/>
      <c r="L741" s="402"/>
      <c r="M741" s="402"/>
      <c r="N741" s="402"/>
      <c r="O741" s="402"/>
      <c r="P741" s="402"/>
      <c r="Q741" s="402"/>
      <c r="R741" s="402"/>
      <c r="S741" s="402"/>
      <c r="T741" s="402"/>
      <c r="U741" s="402"/>
      <c r="V741" s="402"/>
      <c r="W741" s="402"/>
      <c r="X741" s="402"/>
      <c r="Y741" s="402"/>
      <c r="Z741" s="402"/>
      <c r="AA741" s="402"/>
      <c r="AB741" s="402"/>
      <c r="AC741" s="402"/>
      <c r="AD741" s="402"/>
      <c r="AE741" s="402"/>
      <c r="AF741" s="402"/>
      <c r="AG741" s="402"/>
      <c r="AH741" s="403"/>
      <c r="AI741" s="403"/>
      <c r="AJ741" s="369"/>
      <c r="AK741" s="369"/>
      <c r="AL741" s="369"/>
    </row>
    <row r="742" spans="1:38" ht="15.75" customHeight="1">
      <c r="A742" s="375"/>
      <c r="B742" s="369"/>
      <c r="C742" s="369"/>
      <c r="D742" s="369"/>
      <c r="E742" s="369"/>
      <c r="F742" s="369"/>
      <c r="G742" s="369"/>
      <c r="H742" s="402"/>
      <c r="I742" s="402"/>
      <c r="J742" s="402"/>
      <c r="K742" s="402"/>
      <c r="L742" s="402"/>
      <c r="M742" s="402"/>
      <c r="N742" s="402"/>
      <c r="O742" s="402"/>
      <c r="P742" s="402"/>
      <c r="Q742" s="402"/>
      <c r="R742" s="402"/>
      <c r="S742" s="402"/>
      <c r="T742" s="402"/>
      <c r="U742" s="402"/>
      <c r="V742" s="402"/>
      <c r="W742" s="402"/>
      <c r="X742" s="402"/>
      <c r="Y742" s="402"/>
      <c r="Z742" s="402"/>
      <c r="AA742" s="402"/>
      <c r="AB742" s="402"/>
      <c r="AC742" s="402"/>
      <c r="AD742" s="402"/>
      <c r="AE742" s="402"/>
      <c r="AF742" s="402"/>
      <c r="AG742" s="402"/>
      <c r="AH742" s="403"/>
      <c r="AI742" s="403"/>
      <c r="AJ742" s="369"/>
      <c r="AK742" s="369"/>
      <c r="AL742" s="369"/>
    </row>
    <row r="743" spans="1:38" ht="15.75" customHeight="1">
      <c r="A743" s="375"/>
      <c r="B743" s="369"/>
      <c r="C743" s="369"/>
      <c r="D743" s="369"/>
      <c r="E743" s="369"/>
      <c r="F743" s="369"/>
      <c r="G743" s="369"/>
      <c r="H743" s="402"/>
      <c r="I743" s="402"/>
      <c r="J743" s="402"/>
      <c r="K743" s="402"/>
      <c r="L743" s="402"/>
      <c r="M743" s="402"/>
      <c r="N743" s="402"/>
      <c r="O743" s="402"/>
      <c r="P743" s="402"/>
      <c r="Q743" s="402"/>
      <c r="R743" s="402"/>
      <c r="S743" s="402"/>
      <c r="T743" s="402"/>
      <c r="U743" s="402"/>
      <c r="V743" s="402"/>
      <c r="W743" s="402"/>
      <c r="X743" s="402"/>
      <c r="Y743" s="402"/>
      <c r="Z743" s="402"/>
      <c r="AA743" s="402"/>
      <c r="AB743" s="402"/>
      <c r="AC743" s="402"/>
      <c r="AD743" s="402"/>
      <c r="AE743" s="402"/>
      <c r="AF743" s="402"/>
      <c r="AG743" s="402"/>
      <c r="AH743" s="403"/>
      <c r="AI743" s="403"/>
      <c r="AJ743" s="369"/>
      <c r="AK743" s="369"/>
      <c r="AL743" s="369"/>
    </row>
    <row r="744" spans="1:38" ht="15.75" customHeight="1">
      <c r="A744" s="375"/>
      <c r="B744" s="369"/>
      <c r="C744" s="369"/>
      <c r="D744" s="369"/>
      <c r="E744" s="369"/>
      <c r="F744" s="369"/>
      <c r="G744" s="369"/>
      <c r="H744" s="402"/>
      <c r="I744" s="402"/>
      <c r="J744" s="402"/>
      <c r="K744" s="402"/>
      <c r="L744" s="402"/>
      <c r="M744" s="402"/>
      <c r="N744" s="402"/>
      <c r="O744" s="402"/>
      <c r="P744" s="402"/>
      <c r="Q744" s="402"/>
      <c r="R744" s="402"/>
      <c r="S744" s="402"/>
      <c r="T744" s="402"/>
      <c r="U744" s="402"/>
      <c r="V744" s="402"/>
      <c r="W744" s="402"/>
      <c r="X744" s="402"/>
      <c r="Y744" s="402"/>
      <c r="Z744" s="402"/>
      <c r="AA744" s="402"/>
      <c r="AB744" s="402"/>
      <c r="AC744" s="402"/>
      <c r="AD744" s="402"/>
      <c r="AE744" s="402"/>
      <c r="AF744" s="402"/>
      <c r="AG744" s="402"/>
      <c r="AH744" s="403"/>
      <c r="AI744" s="403"/>
      <c r="AJ744" s="369"/>
      <c r="AK744" s="369"/>
      <c r="AL744" s="369"/>
    </row>
    <row r="745" spans="1:38" ht="15.75" customHeight="1">
      <c r="A745" s="375"/>
      <c r="B745" s="369"/>
      <c r="C745" s="369"/>
      <c r="D745" s="369"/>
      <c r="E745" s="369"/>
      <c r="F745" s="369"/>
      <c r="G745" s="369"/>
      <c r="H745" s="402"/>
      <c r="I745" s="402"/>
      <c r="J745" s="402"/>
      <c r="K745" s="402"/>
      <c r="L745" s="402"/>
      <c r="M745" s="402"/>
      <c r="N745" s="402"/>
      <c r="O745" s="402"/>
      <c r="P745" s="402"/>
      <c r="Q745" s="402"/>
      <c r="R745" s="402"/>
      <c r="S745" s="402"/>
      <c r="T745" s="402"/>
      <c r="U745" s="402"/>
      <c r="V745" s="402"/>
      <c r="W745" s="402"/>
      <c r="X745" s="402"/>
      <c r="Y745" s="402"/>
      <c r="Z745" s="402"/>
      <c r="AA745" s="402"/>
      <c r="AB745" s="402"/>
      <c r="AC745" s="402"/>
      <c r="AD745" s="402"/>
      <c r="AE745" s="402"/>
      <c r="AF745" s="402"/>
      <c r="AG745" s="402"/>
      <c r="AH745" s="403"/>
      <c r="AI745" s="403"/>
      <c r="AJ745" s="369"/>
      <c r="AK745" s="369"/>
      <c r="AL745" s="369"/>
    </row>
    <row r="746" spans="1:38" ht="15.75" customHeight="1">
      <c r="A746" s="375"/>
      <c r="B746" s="369"/>
      <c r="C746" s="369"/>
      <c r="D746" s="369"/>
      <c r="E746" s="369"/>
      <c r="F746" s="369"/>
      <c r="G746" s="369"/>
      <c r="H746" s="402"/>
      <c r="I746" s="402"/>
      <c r="J746" s="402"/>
      <c r="K746" s="402"/>
      <c r="L746" s="402"/>
      <c r="M746" s="402"/>
      <c r="N746" s="402"/>
      <c r="O746" s="402"/>
      <c r="P746" s="402"/>
      <c r="Q746" s="402"/>
      <c r="R746" s="402"/>
      <c r="S746" s="402"/>
      <c r="T746" s="402"/>
      <c r="U746" s="402"/>
      <c r="V746" s="402"/>
      <c r="W746" s="402"/>
      <c r="X746" s="402"/>
      <c r="Y746" s="402"/>
      <c r="Z746" s="402"/>
      <c r="AA746" s="402"/>
      <c r="AB746" s="402"/>
      <c r="AC746" s="402"/>
      <c r="AD746" s="402"/>
      <c r="AE746" s="402"/>
      <c r="AF746" s="402"/>
      <c r="AG746" s="402"/>
      <c r="AH746" s="403"/>
      <c r="AI746" s="403"/>
      <c r="AJ746" s="369"/>
      <c r="AK746" s="369"/>
      <c r="AL746" s="369"/>
    </row>
    <row r="747" spans="1:38" ht="15.75" customHeight="1">
      <c r="A747" s="375"/>
      <c r="B747" s="369"/>
      <c r="C747" s="369"/>
      <c r="D747" s="369"/>
      <c r="E747" s="369"/>
      <c r="F747" s="369"/>
      <c r="G747" s="369"/>
      <c r="H747" s="402"/>
      <c r="I747" s="402"/>
      <c r="J747" s="402"/>
      <c r="K747" s="402"/>
      <c r="L747" s="402"/>
      <c r="M747" s="402"/>
      <c r="N747" s="402"/>
      <c r="O747" s="402"/>
      <c r="P747" s="402"/>
      <c r="Q747" s="402"/>
      <c r="R747" s="402"/>
      <c r="S747" s="402"/>
      <c r="T747" s="402"/>
      <c r="U747" s="402"/>
      <c r="V747" s="402"/>
      <c r="W747" s="402"/>
      <c r="X747" s="402"/>
      <c r="Y747" s="402"/>
      <c r="Z747" s="402"/>
      <c r="AA747" s="402"/>
      <c r="AB747" s="402"/>
      <c r="AC747" s="402"/>
      <c r="AD747" s="402"/>
      <c r="AE747" s="402"/>
      <c r="AF747" s="402"/>
      <c r="AG747" s="402"/>
      <c r="AH747" s="403"/>
      <c r="AI747" s="403"/>
      <c r="AJ747" s="369"/>
      <c r="AK747" s="369"/>
      <c r="AL747" s="369"/>
    </row>
    <row r="748" spans="1:38" ht="15.75" customHeight="1">
      <c r="A748" s="375"/>
      <c r="B748" s="369"/>
      <c r="C748" s="369"/>
      <c r="D748" s="369"/>
      <c r="E748" s="369"/>
      <c r="F748" s="369"/>
      <c r="G748" s="369"/>
      <c r="H748" s="402"/>
      <c r="I748" s="402"/>
      <c r="J748" s="402"/>
      <c r="K748" s="402"/>
      <c r="L748" s="402"/>
      <c r="M748" s="402"/>
      <c r="N748" s="402"/>
      <c r="O748" s="402"/>
      <c r="P748" s="402"/>
      <c r="Q748" s="402"/>
      <c r="R748" s="402"/>
      <c r="S748" s="402"/>
      <c r="T748" s="402"/>
      <c r="U748" s="402"/>
      <c r="V748" s="402"/>
      <c r="W748" s="402"/>
      <c r="X748" s="402"/>
      <c r="Y748" s="402"/>
      <c r="Z748" s="402"/>
      <c r="AA748" s="402"/>
      <c r="AB748" s="402"/>
      <c r="AC748" s="402"/>
      <c r="AD748" s="402"/>
      <c r="AE748" s="402"/>
      <c r="AF748" s="402"/>
      <c r="AG748" s="402"/>
      <c r="AH748" s="403"/>
      <c r="AI748" s="403"/>
      <c r="AJ748" s="369"/>
      <c r="AK748" s="369"/>
      <c r="AL748" s="369"/>
    </row>
    <row r="749" spans="1:38" ht="15.75" customHeight="1">
      <c r="A749" s="375"/>
      <c r="B749" s="369"/>
      <c r="C749" s="369"/>
      <c r="D749" s="369"/>
      <c r="E749" s="369"/>
      <c r="F749" s="369"/>
      <c r="G749" s="369"/>
      <c r="H749" s="402"/>
      <c r="I749" s="402"/>
      <c r="J749" s="402"/>
      <c r="K749" s="402"/>
      <c r="L749" s="402"/>
      <c r="M749" s="402"/>
      <c r="N749" s="402"/>
      <c r="O749" s="402"/>
      <c r="P749" s="402"/>
      <c r="Q749" s="402"/>
      <c r="R749" s="402"/>
      <c r="S749" s="402"/>
      <c r="T749" s="402"/>
      <c r="U749" s="402"/>
      <c r="V749" s="402"/>
      <c r="W749" s="402"/>
      <c r="X749" s="402"/>
      <c r="Y749" s="402"/>
      <c r="Z749" s="402"/>
      <c r="AA749" s="402"/>
      <c r="AB749" s="402"/>
      <c r="AC749" s="402"/>
      <c r="AD749" s="402"/>
      <c r="AE749" s="402"/>
      <c r="AF749" s="402"/>
      <c r="AG749" s="402"/>
      <c r="AH749" s="403"/>
      <c r="AI749" s="403"/>
      <c r="AJ749" s="369"/>
      <c r="AK749" s="369"/>
      <c r="AL749" s="369"/>
    </row>
    <row r="750" spans="1:38" ht="15.75" customHeight="1">
      <c r="A750" s="375"/>
      <c r="B750" s="369"/>
      <c r="C750" s="369"/>
      <c r="D750" s="369"/>
      <c r="E750" s="369"/>
      <c r="F750" s="369"/>
      <c r="G750" s="369"/>
      <c r="H750" s="402"/>
      <c r="I750" s="402"/>
      <c r="J750" s="402"/>
      <c r="K750" s="402"/>
      <c r="L750" s="402"/>
      <c r="M750" s="402"/>
      <c r="N750" s="402"/>
      <c r="O750" s="402"/>
      <c r="P750" s="402"/>
      <c r="Q750" s="402"/>
      <c r="R750" s="402"/>
      <c r="S750" s="402"/>
      <c r="T750" s="402"/>
      <c r="U750" s="402"/>
      <c r="V750" s="402"/>
      <c r="W750" s="402"/>
      <c r="X750" s="402"/>
      <c r="Y750" s="402"/>
      <c r="Z750" s="402"/>
      <c r="AA750" s="402"/>
      <c r="AB750" s="402"/>
      <c r="AC750" s="402"/>
      <c r="AD750" s="402"/>
      <c r="AE750" s="402"/>
      <c r="AF750" s="402"/>
      <c r="AG750" s="402"/>
      <c r="AH750" s="403"/>
      <c r="AI750" s="403"/>
      <c r="AJ750" s="369"/>
      <c r="AK750" s="369"/>
      <c r="AL750" s="369"/>
    </row>
    <row r="751" spans="1:38" ht="15.75" customHeight="1">
      <c r="A751" s="375"/>
      <c r="B751" s="369"/>
      <c r="C751" s="369"/>
      <c r="D751" s="369"/>
      <c r="E751" s="369"/>
      <c r="F751" s="369"/>
      <c r="G751" s="369"/>
      <c r="H751" s="402"/>
      <c r="I751" s="402"/>
      <c r="J751" s="402"/>
      <c r="K751" s="402"/>
      <c r="L751" s="402"/>
      <c r="M751" s="402"/>
      <c r="N751" s="402"/>
      <c r="O751" s="402"/>
      <c r="P751" s="402"/>
      <c r="Q751" s="402"/>
      <c r="R751" s="402"/>
      <c r="S751" s="402"/>
      <c r="T751" s="402"/>
      <c r="U751" s="402"/>
      <c r="V751" s="402"/>
      <c r="W751" s="402"/>
      <c r="X751" s="402"/>
      <c r="Y751" s="402"/>
      <c r="Z751" s="402"/>
      <c r="AA751" s="402"/>
      <c r="AB751" s="402"/>
      <c r="AC751" s="402"/>
      <c r="AD751" s="402"/>
      <c r="AE751" s="402"/>
      <c r="AF751" s="402"/>
      <c r="AG751" s="402"/>
      <c r="AH751" s="403"/>
      <c r="AI751" s="403"/>
      <c r="AJ751" s="369"/>
      <c r="AK751" s="369"/>
      <c r="AL751" s="369"/>
    </row>
    <row r="752" spans="1:38" ht="15.75" customHeight="1">
      <c r="A752" s="375"/>
      <c r="B752" s="369"/>
      <c r="C752" s="369"/>
      <c r="D752" s="369"/>
      <c r="E752" s="369"/>
      <c r="F752" s="369"/>
      <c r="G752" s="369"/>
      <c r="H752" s="402"/>
      <c r="I752" s="402"/>
      <c r="J752" s="402"/>
      <c r="K752" s="402"/>
      <c r="L752" s="402"/>
      <c r="M752" s="402"/>
      <c r="N752" s="402"/>
      <c r="O752" s="402"/>
      <c r="P752" s="402"/>
      <c r="Q752" s="402"/>
      <c r="R752" s="402"/>
      <c r="S752" s="402"/>
      <c r="T752" s="402"/>
      <c r="U752" s="402"/>
      <c r="V752" s="402"/>
      <c r="W752" s="402"/>
      <c r="X752" s="402"/>
      <c r="Y752" s="402"/>
      <c r="Z752" s="402"/>
      <c r="AA752" s="402"/>
      <c r="AB752" s="402"/>
      <c r="AC752" s="402"/>
      <c r="AD752" s="402"/>
      <c r="AE752" s="402"/>
      <c r="AF752" s="402"/>
      <c r="AG752" s="402"/>
      <c r="AH752" s="403"/>
      <c r="AI752" s="403"/>
      <c r="AJ752" s="369"/>
      <c r="AK752" s="369"/>
      <c r="AL752" s="369"/>
    </row>
    <row r="753" spans="1:38" ht="15.75" customHeight="1">
      <c r="A753" s="375"/>
      <c r="B753" s="369"/>
      <c r="C753" s="369"/>
      <c r="D753" s="369"/>
      <c r="E753" s="369"/>
      <c r="F753" s="369"/>
      <c r="G753" s="369"/>
      <c r="H753" s="402"/>
      <c r="I753" s="402"/>
      <c r="J753" s="402"/>
      <c r="K753" s="402"/>
      <c r="L753" s="402"/>
      <c r="M753" s="402"/>
      <c r="N753" s="402"/>
      <c r="O753" s="402"/>
      <c r="P753" s="402"/>
      <c r="Q753" s="402"/>
      <c r="R753" s="402"/>
      <c r="S753" s="402"/>
      <c r="T753" s="402"/>
      <c r="U753" s="402"/>
      <c r="V753" s="402"/>
      <c r="W753" s="402"/>
      <c r="X753" s="402"/>
      <c r="Y753" s="402"/>
      <c r="Z753" s="402"/>
      <c r="AA753" s="402"/>
      <c r="AB753" s="402"/>
      <c r="AC753" s="402"/>
      <c r="AD753" s="402"/>
      <c r="AE753" s="402"/>
      <c r="AF753" s="402"/>
      <c r="AG753" s="402"/>
      <c r="AH753" s="403"/>
      <c r="AI753" s="403"/>
      <c r="AJ753" s="369"/>
      <c r="AK753" s="369"/>
      <c r="AL753" s="369"/>
    </row>
    <row r="754" spans="1:38" ht="15.75" customHeight="1">
      <c r="A754" s="375"/>
      <c r="B754" s="369"/>
      <c r="C754" s="369"/>
      <c r="D754" s="369"/>
      <c r="E754" s="369"/>
      <c r="F754" s="369"/>
      <c r="G754" s="369"/>
      <c r="H754" s="402"/>
      <c r="I754" s="402"/>
      <c r="J754" s="402"/>
      <c r="K754" s="402"/>
      <c r="L754" s="402"/>
      <c r="M754" s="402"/>
      <c r="N754" s="402"/>
      <c r="O754" s="402"/>
      <c r="P754" s="402"/>
      <c r="Q754" s="402"/>
      <c r="R754" s="402"/>
      <c r="S754" s="402"/>
      <c r="T754" s="402"/>
      <c r="U754" s="402"/>
      <c r="V754" s="402"/>
      <c r="W754" s="402"/>
      <c r="X754" s="402"/>
      <c r="Y754" s="402"/>
      <c r="Z754" s="402"/>
      <c r="AA754" s="402"/>
      <c r="AB754" s="402"/>
      <c r="AC754" s="402"/>
      <c r="AD754" s="402"/>
      <c r="AE754" s="402"/>
      <c r="AF754" s="402"/>
      <c r="AG754" s="402"/>
      <c r="AH754" s="403"/>
      <c r="AI754" s="403"/>
      <c r="AJ754" s="369"/>
      <c r="AK754" s="369"/>
      <c r="AL754" s="369"/>
    </row>
    <row r="755" spans="1:38" ht="15.75" customHeight="1">
      <c r="A755" s="375"/>
      <c r="B755" s="369"/>
      <c r="C755" s="369"/>
      <c r="D755" s="369"/>
      <c r="E755" s="369"/>
      <c r="F755" s="369"/>
      <c r="G755" s="369"/>
      <c r="H755" s="402"/>
      <c r="I755" s="402"/>
      <c r="J755" s="402"/>
      <c r="K755" s="402"/>
      <c r="L755" s="402"/>
      <c r="M755" s="402"/>
      <c r="N755" s="402"/>
      <c r="O755" s="402"/>
      <c r="P755" s="402"/>
      <c r="Q755" s="402"/>
      <c r="R755" s="402"/>
      <c r="S755" s="402"/>
      <c r="T755" s="402"/>
      <c r="U755" s="402"/>
      <c r="V755" s="402"/>
      <c r="W755" s="402"/>
      <c r="X755" s="402"/>
      <c r="Y755" s="402"/>
      <c r="Z755" s="402"/>
      <c r="AA755" s="402"/>
      <c r="AB755" s="402"/>
      <c r="AC755" s="402"/>
      <c r="AD755" s="402"/>
      <c r="AE755" s="402"/>
      <c r="AF755" s="402"/>
      <c r="AG755" s="402"/>
      <c r="AH755" s="403"/>
      <c r="AI755" s="403"/>
      <c r="AJ755" s="369"/>
      <c r="AK755" s="369"/>
      <c r="AL755" s="369"/>
    </row>
    <row r="756" spans="1:38" ht="15.75" customHeight="1">
      <c r="A756" s="375"/>
      <c r="B756" s="369"/>
      <c r="C756" s="369"/>
      <c r="D756" s="369"/>
      <c r="E756" s="369"/>
      <c r="F756" s="369"/>
      <c r="G756" s="369"/>
      <c r="H756" s="402"/>
      <c r="I756" s="402"/>
      <c r="J756" s="402"/>
      <c r="K756" s="402"/>
      <c r="L756" s="402"/>
      <c r="M756" s="402"/>
      <c r="N756" s="402"/>
      <c r="O756" s="402"/>
      <c r="P756" s="402"/>
      <c r="Q756" s="402"/>
      <c r="R756" s="402"/>
      <c r="S756" s="402"/>
      <c r="T756" s="402"/>
      <c r="U756" s="402"/>
      <c r="V756" s="402"/>
      <c r="W756" s="402"/>
      <c r="X756" s="402"/>
      <c r="Y756" s="402"/>
      <c r="Z756" s="402"/>
      <c r="AA756" s="402"/>
      <c r="AB756" s="402"/>
      <c r="AC756" s="402"/>
      <c r="AD756" s="402"/>
      <c r="AE756" s="402"/>
      <c r="AF756" s="402"/>
      <c r="AG756" s="402"/>
      <c r="AH756" s="403"/>
      <c r="AI756" s="403"/>
      <c r="AJ756" s="369"/>
      <c r="AK756" s="369"/>
      <c r="AL756" s="369"/>
    </row>
    <row r="757" spans="1:38" ht="15.75" customHeight="1">
      <c r="A757" s="375"/>
      <c r="B757" s="369"/>
      <c r="C757" s="369"/>
      <c r="D757" s="369"/>
      <c r="E757" s="369"/>
      <c r="F757" s="369"/>
      <c r="G757" s="369"/>
      <c r="H757" s="402"/>
      <c r="I757" s="402"/>
      <c r="J757" s="402"/>
      <c r="K757" s="402"/>
      <c r="L757" s="402"/>
      <c r="M757" s="402"/>
      <c r="N757" s="402"/>
      <c r="O757" s="402"/>
      <c r="P757" s="402"/>
      <c r="Q757" s="402"/>
      <c r="R757" s="402"/>
      <c r="S757" s="402"/>
      <c r="T757" s="402"/>
      <c r="U757" s="402"/>
      <c r="V757" s="402"/>
      <c r="W757" s="402"/>
      <c r="X757" s="402"/>
      <c r="Y757" s="402"/>
      <c r="Z757" s="402"/>
      <c r="AA757" s="402"/>
      <c r="AB757" s="402"/>
      <c r="AC757" s="402"/>
      <c r="AD757" s="402"/>
      <c r="AE757" s="402"/>
      <c r="AF757" s="402"/>
      <c r="AG757" s="402"/>
      <c r="AH757" s="403"/>
      <c r="AI757" s="403"/>
      <c r="AJ757" s="369"/>
      <c r="AK757" s="369"/>
      <c r="AL757" s="369"/>
    </row>
    <row r="758" spans="1:38" ht="15.75" customHeight="1">
      <c r="A758" s="375"/>
      <c r="B758" s="369"/>
      <c r="C758" s="369"/>
      <c r="D758" s="369"/>
      <c r="E758" s="369"/>
      <c r="F758" s="369"/>
      <c r="G758" s="369"/>
      <c r="H758" s="402"/>
      <c r="I758" s="402"/>
      <c r="J758" s="402"/>
      <c r="K758" s="402"/>
      <c r="L758" s="402"/>
      <c r="M758" s="402"/>
      <c r="N758" s="402"/>
      <c r="O758" s="402"/>
      <c r="P758" s="402"/>
      <c r="Q758" s="402"/>
      <c r="R758" s="402"/>
      <c r="S758" s="402"/>
      <c r="T758" s="402"/>
      <c r="U758" s="402"/>
      <c r="V758" s="402"/>
      <c r="W758" s="402"/>
      <c r="X758" s="402"/>
      <c r="Y758" s="402"/>
      <c r="Z758" s="402"/>
      <c r="AA758" s="402"/>
      <c r="AB758" s="402"/>
      <c r="AC758" s="402"/>
      <c r="AD758" s="402"/>
      <c r="AE758" s="402"/>
      <c r="AF758" s="402"/>
      <c r="AG758" s="402"/>
      <c r="AH758" s="403"/>
      <c r="AI758" s="403"/>
      <c r="AJ758" s="369"/>
      <c r="AK758" s="369"/>
      <c r="AL758" s="369"/>
    </row>
    <row r="759" spans="1:38" ht="15.75" customHeight="1">
      <c r="A759" s="375"/>
      <c r="B759" s="369"/>
      <c r="C759" s="369"/>
      <c r="D759" s="369"/>
      <c r="E759" s="369"/>
      <c r="F759" s="369"/>
      <c r="G759" s="369"/>
      <c r="H759" s="402"/>
      <c r="I759" s="402"/>
      <c r="J759" s="402"/>
      <c r="K759" s="402"/>
      <c r="L759" s="402"/>
      <c r="M759" s="402"/>
      <c r="N759" s="402"/>
      <c r="O759" s="402"/>
      <c r="P759" s="402"/>
      <c r="Q759" s="402"/>
      <c r="R759" s="402"/>
      <c r="S759" s="402"/>
      <c r="T759" s="402"/>
      <c r="U759" s="402"/>
      <c r="V759" s="402"/>
      <c r="W759" s="402"/>
      <c r="X759" s="402"/>
      <c r="Y759" s="402"/>
      <c r="Z759" s="402"/>
      <c r="AA759" s="402"/>
      <c r="AB759" s="402"/>
      <c r="AC759" s="402"/>
      <c r="AD759" s="402"/>
      <c r="AE759" s="402"/>
      <c r="AF759" s="402"/>
      <c r="AG759" s="402"/>
      <c r="AH759" s="403"/>
      <c r="AI759" s="403"/>
      <c r="AJ759" s="369"/>
      <c r="AK759" s="369"/>
      <c r="AL759" s="369"/>
    </row>
  </sheetData>
  <autoFilter ref="A5:AL559">
    <filterColumn colId="37">
      <customFilters>
        <customFilter val="*okres*"/>
        <customFilter val="*kraj*"/>
      </customFilters>
    </filterColumn>
  </autoFilter>
  <mergeCells count="19">
    <mergeCell ref="AJ4:AK4"/>
    <mergeCell ref="AP4:AQ4"/>
    <mergeCell ref="V4:W4"/>
    <mergeCell ref="X4:Y4"/>
    <mergeCell ref="Z4:AA4"/>
    <mergeCell ref="AB4:AC4"/>
    <mergeCell ref="AD4:AE4"/>
    <mergeCell ref="AH4:AI4"/>
    <mergeCell ref="AF4:AG4"/>
    <mergeCell ref="T4:U4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6:I6 K6 L6:W479 L480:O565 R480:R630 S480:S566 T480:W630 AH6:AK566 X6:AE559 P480:Q566">
    <cfRule type="expression" dxfId="1767" priority="133" stopIfTrue="1">
      <formula>"délka(B5)=3"</formula>
    </cfRule>
  </conditionalFormatting>
  <conditionalFormatting sqref="AL4:AL5">
    <cfRule type="containsText" dxfId="1766" priority="134" stopIfTrue="1" operator="containsText" text="okres">
      <formula>NOT(ISERROR(SEARCH(("okres"),(AL4))))</formula>
    </cfRule>
  </conditionalFormatting>
  <conditionalFormatting sqref="AL4:AL5">
    <cfRule type="containsText" dxfId="1765" priority="135" stopIfTrue="1" operator="containsText" text="kraj">
      <formula>NOT(ISERROR(SEARCH(("kraj"),(AL4))))</formula>
    </cfRule>
  </conditionalFormatting>
  <conditionalFormatting sqref="B6:W479 R480:R630 S480:S566 T480:W630 AH6:AK566 X6:AE559 B480:Q566">
    <cfRule type="cellIs" dxfId="1764" priority="136" stopIfTrue="1" operator="lessThan">
      <formula>0</formula>
    </cfRule>
  </conditionalFormatting>
  <conditionalFormatting sqref="A544">
    <cfRule type="containsText" dxfId="1763" priority="137" stopIfTrue="1" operator="containsText" text="okres">
      <formula>NOT(ISERROR(SEARCH(("okres"),(A544))))</formula>
    </cfRule>
  </conditionalFormatting>
  <conditionalFormatting sqref="A544">
    <cfRule type="containsText" dxfId="1762" priority="138" stopIfTrue="1" operator="containsText" text="kraj">
      <formula>NOT(ISERROR(SEARCH(("kraj"),(A544))))</formula>
    </cfRule>
  </conditionalFormatting>
  <conditionalFormatting sqref="A6">
    <cfRule type="expression" dxfId="1761" priority="139" stopIfTrue="1">
      <formula>"délka(B5)=3"</formula>
    </cfRule>
  </conditionalFormatting>
  <conditionalFormatting sqref="A6">
    <cfRule type="containsText" dxfId="1760" priority="140" stopIfTrue="1" operator="containsText" text="okres">
      <formula>NOT(ISERROR(SEARCH(("okres"),(A6))))</formula>
    </cfRule>
  </conditionalFormatting>
  <conditionalFormatting sqref="A6">
    <cfRule type="containsText" dxfId="1759" priority="141" stopIfTrue="1" operator="containsText" text="kraj">
      <formula>NOT(ISERROR(SEARCH(("kraj"),(A6))))</formula>
    </cfRule>
  </conditionalFormatting>
  <conditionalFormatting sqref="A7">
    <cfRule type="containsText" dxfId="1758" priority="142" stopIfTrue="1" operator="containsText" text="okres">
      <formula>NOT(ISERROR(SEARCH(("okres"),(A7))))</formula>
    </cfRule>
  </conditionalFormatting>
  <conditionalFormatting sqref="A7">
    <cfRule type="containsText" dxfId="1757" priority="143" stopIfTrue="1" operator="containsText" text="kraj">
      <formula>NOT(ISERROR(SEARCH(("kraj"),(A7))))</formula>
    </cfRule>
  </conditionalFormatting>
  <conditionalFormatting sqref="A13">
    <cfRule type="containsText" dxfId="1756" priority="144" stopIfTrue="1" operator="containsText" text="okres">
      <formula>NOT(ISERROR(SEARCH(("okres"),(A13))))</formula>
    </cfRule>
  </conditionalFormatting>
  <conditionalFormatting sqref="A13">
    <cfRule type="containsText" dxfId="1755" priority="145" stopIfTrue="1" operator="containsText" text="kraj">
      <formula>NOT(ISERROR(SEARCH(("kraj"),(A13))))</formula>
    </cfRule>
  </conditionalFormatting>
  <conditionalFormatting sqref="A17">
    <cfRule type="containsText" dxfId="1754" priority="146" stopIfTrue="1" operator="containsText" text="okres">
      <formula>NOT(ISERROR(SEARCH(("okres"),(A17))))</formula>
    </cfRule>
  </conditionalFormatting>
  <conditionalFormatting sqref="A17">
    <cfRule type="containsText" dxfId="1753" priority="147" stopIfTrue="1" operator="containsText" text="kraj">
      <formula>NOT(ISERROR(SEARCH(("kraj"),(A17))))</formula>
    </cfRule>
  </conditionalFormatting>
  <conditionalFormatting sqref="A25">
    <cfRule type="containsText" dxfId="1752" priority="148" stopIfTrue="1" operator="containsText" text="okres">
      <formula>NOT(ISERROR(SEARCH(("okres"),(A25))))</formula>
    </cfRule>
  </conditionalFormatting>
  <conditionalFormatting sqref="A25">
    <cfRule type="containsText" dxfId="1751" priority="149" stopIfTrue="1" operator="containsText" text="kraj">
      <formula>NOT(ISERROR(SEARCH(("kraj"),(A25))))</formula>
    </cfRule>
  </conditionalFormatting>
  <conditionalFormatting sqref="A31">
    <cfRule type="containsText" dxfId="1750" priority="150" stopIfTrue="1" operator="containsText" text="okres">
      <formula>NOT(ISERROR(SEARCH(("okres"),(A31))))</formula>
    </cfRule>
  </conditionalFormatting>
  <conditionalFormatting sqref="A31">
    <cfRule type="containsText" dxfId="1749" priority="151" stopIfTrue="1" operator="containsText" text="kraj">
      <formula>NOT(ISERROR(SEARCH(("kraj"),(A31))))</formula>
    </cfRule>
  </conditionalFormatting>
  <conditionalFormatting sqref="A43">
    <cfRule type="containsText" dxfId="1748" priority="152" stopIfTrue="1" operator="containsText" text="okres">
      <formula>NOT(ISERROR(SEARCH(("okres"),(A43))))</formula>
    </cfRule>
  </conditionalFormatting>
  <conditionalFormatting sqref="A43">
    <cfRule type="containsText" dxfId="1747" priority="153" stopIfTrue="1" operator="containsText" text="kraj">
      <formula>NOT(ISERROR(SEARCH(("kraj"),(A43))))</formula>
    </cfRule>
  </conditionalFormatting>
  <conditionalFormatting sqref="A50">
    <cfRule type="containsText" dxfId="1746" priority="154" stopIfTrue="1" operator="containsText" text="okres">
      <formula>NOT(ISERROR(SEARCH(("okres"),(A50))))</formula>
    </cfRule>
  </conditionalFormatting>
  <conditionalFormatting sqref="A50">
    <cfRule type="containsText" dxfId="1745" priority="155" stopIfTrue="1" operator="containsText" text="kraj">
      <formula>NOT(ISERROR(SEARCH(("kraj"),(A50))))</formula>
    </cfRule>
  </conditionalFormatting>
  <conditionalFormatting sqref="A56">
    <cfRule type="containsText" dxfId="1744" priority="156" stopIfTrue="1" operator="containsText" text="okres">
      <formula>NOT(ISERROR(SEARCH(("okres"),(A56))))</formula>
    </cfRule>
  </conditionalFormatting>
  <conditionalFormatting sqref="A56">
    <cfRule type="containsText" dxfId="1743" priority="157" stopIfTrue="1" operator="containsText" text="kraj">
      <formula>NOT(ISERROR(SEARCH(("kraj"),(A56))))</formula>
    </cfRule>
  </conditionalFormatting>
  <conditionalFormatting sqref="A65">
    <cfRule type="containsText" dxfId="1742" priority="158" stopIfTrue="1" operator="containsText" text="okres">
      <formula>NOT(ISERROR(SEARCH(("okres"),(A65))))</formula>
    </cfRule>
  </conditionalFormatting>
  <conditionalFormatting sqref="A65">
    <cfRule type="containsText" dxfId="1741" priority="159" stopIfTrue="1" operator="containsText" text="kraj">
      <formula>NOT(ISERROR(SEARCH(("kraj"),(A65))))</formula>
    </cfRule>
  </conditionalFormatting>
  <conditionalFormatting sqref="A66">
    <cfRule type="containsText" dxfId="1740" priority="160" stopIfTrue="1" operator="containsText" text="okres">
      <formula>NOT(ISERROR(SEARCH(("okres"),(A66))))</formula>
    </cfRule>
  </conditionalFormatting>
  <conditionalFormatting sqref="A66">
    <cfRule type="containsText" dxfId="1739" priority="161" stopIfTrue="1" operator="containsText" text="kraj">
      <formula>NOT(ISERROR(SEARCH(("kraj"),(A66))))</formula>
    </cfRule>
  </conditionalFormatting>
  <conditionalFormatting sqref="A71">
    <cfRule type="containsText" dxfId="1738" priority="162" stopIfTrue="1" operator="containsText" text="okres">
      <formula>NOT(ISERROR(SEARCH(("okres"),(A71))))</formula>
    </cfRule>
  </conditionalFormatting>
  <conditionalFormatting sqref="A71">
    <cfRule type="containsText" dxfId="1737" priority="163" stopIfTrue="1" operator="containsText" text="kraj">
      <formula>NOT(ISERROR(SEARCH(("kraj"),(A71))))</formula>
    </cfRule>
  </conditionalFormatting>
  <conditionalFormatting sqref="A85">
    <cfRule type="containsText" dxfId="1736" priority="164" stopIfTrue="1" operator="containsText" text="okres">
      <formula>NOT(ISERROR(SEARCH(("okres"),(A85))))</formula>
    </cfRule>
  </conditionalFormatting>
  <conditionalFormatting sqref="A85">
    <cfRule type="containsText" dxfId="1735" priority="165" stopIfTrue="1" operator="containsText" text="kraj">
      <formula>NOT(ISERROR(SEARCH(("kraj"),(A85))))</formula>
    </cfRule>
  </conditionalFormatting>
  <conditionalFormatting sqref="A98">
    <cfRule type="containsText" dxfId="1734" priority="166" stopIfTrue="1" operator="containsText" text="okres">
      <formula>NOT(ISERROR(SEARCH(("okres"),(A98))))</formula>
    </cfRule>
  </conditionalFormatting>
  <conditionalFormatting sqref="A98">
    <cfRule type="containsText" dxfId="1733" priority="167" stopIfTrue="1" operator="containsText" text="kraj">
      <formula>NOT(ISERROR(SEARCH(("kraj"),(A98))))</formula>
    </cfRule>
  </conditionalFormatting>
  <conditionalFormatting sqref="A105">
    <cfRule type="containsText" dxfId="1732" priority="168" stopIfTrue="1" operator="containsText" text="okres">
      <formula>NOT(ISERROR(SEARCH(("okres"),(A105))))</formula>
    </cfRule>
  </conditionalFormatting>
  <conditionalFormatting sqref="A105">
    <cfRule type="containsText" dxfId="1731" priority="169" stopIfTrue="1" operator="containsText" text="kraj">
      <formula>NOT(ISERROR(SEARCH(("kraj"),(A105))))</formula>
    </cfRule>
  </conditionalFormatting>
  <conditionalFormatting sqref="A111">
    <cfRule type="containsText" dxfId="1730" priority="170" stopIfTrue="1" operator="containsText" text="okres">
      <formula>NOT(ISERROR(SEARCH(("okres"),(A111))))</formula>
    </cfRule>
  </conditionalFormatting>
  <conditionalFormatting sqref="A111">
    <cfRule type="containsText" dxfId="1729" priority="171" stopIfTrue="1" operator="containsText" text="kraj">
      <formula>NOT(ISERROR(SEARCH(("kraj"),(A111))))</formula>
    </cfRule>
  </conditionalFormatting>
  <conditionalFormatting sqref="A117">
    <cfRule type="containsText" dxfId="1728" priority="172" stopIfTrue="1" operator="containsText" text="okres">
      <formula>NOT(ISERROR(SEARCH(("okres"),(A117))))</formula>
    </cfRule>
  </conditionalFormatting>
  <conditionalFormatting sqref="A117">
    <cfRule type="containsText" dxfId="1727" priority="173" stopIfTrue="1" operator="containsText" text="kraj">
      <formula>NOT(ISERROR(SEARCH(("kraj"),(A117))))</formula>
    </cfRule>
  </conditionalFormatting>
  <conditionalFormatting sqref="A125">
    <cfRule type="containsText" dxfId="1726" priority="174" stopIfTrue="1" operator="containsText" text="okres">
      <formula>NOT(ISERROR(SEARCH(("okres"),(A125))))</formula>
    </cfRule>
  </conditionalFormatting>
  <conditionalFormatting sqref="A125">
    <cfRule type="containsText" dxfId="1725" priority="175" stopIfTrue="1" operator="containsText" text="kraj">
      <formula>NOT(ISERROR(SEARCH(("kraj"),(A125))))</formula>
    </cfRule>
  </conditionalFormatting>
  <conditionalFormatting sqref="A137">
    <cfRule type="containsText" dxfId="1724" priority="176" stopIfTrue="1" operator="containsText" text="okres">
      <formula>NOT(ISERROR(SEARCH(("okres"),(A137))))</formula>
    </cfRule>
  </conditionalFormatting>
  <conditionalFormatting sqref="A137">
    <cfRule type="containsText" dxfId="1723" priority="177" stopIfTrue="1" operator="containsText" text="kraj">
      <formula>NOT(ISERROR(SEARCH(("kraj"),(A137))))</formula>
    </cfRule>
  </conditionalFormatting>
  <conditionalFormatting sqref="A144">
    <cfRule type="containsText" dxfId="1722" priority="178" stopIfTrue="1" operator="containsText" text="okres">
      <formula>NOT(ISERROR(SEARCH(("okres"),(A144))))</formula>
    </cfRule>
  </conditionalFormatting>
  <conditionalFormatting sqref="A144">
    <cfRule type="containsText" dxfId="1721" priority="179" stopIfTrue="1" operator="containsText" text="kraj">
      <formula>NOT(ISERROR(SEARCH(("kraj"),(A144))))</formula>
    </cfRule>
  </conditionalFormatting>
  <conditionalFormatting sqref="A150">
    <cfRule type="containsText" dxfId="1720" priority="180" stopIfTrue="1" operator="containsText" text="okres">
      <formula>NOT(ISERROR(SEARCH(("okres"),(A150))))</formula>
    </cfRule>
  </conditionalFormatting>
  <conditionalFormatting sqref="A150">
    <cfRule type="containsText" dxfId="1719" priority="181" stopIfTrue="1" operator="containsText" text="kraj">
      <formula>NOT(ISERROR(SEARCH(("kraj"),(A150))))</formula>
    </cfRule>
  </conditionalFormatting>
  <conditionalFormatting sqref="A168">
    <cfRule type="containsText" dxfId="1718" priority="182" stopIfTrue="1" operator="containsText" text="okres">
      <formula>NOT(ISERROR(SEARCH(("okres"),(A168))))</formula>
    </cfRule>
  </conditionalFormatting>
  <conditionalFormatting sqref="A168">
    <cfRule type="containsText" dxfId="1717" priority="183" stopIfTrue="1" operator="containsText" text="kraj">
      <formula>NOT(ISERROR(SEARCH(("kraj"),(A168))))</formula>
    </cfRule>
  </conditionalFormatting>
  <conditionalFormatting sqref="A173">
    <cfRule type="containsText" dxfId="1716" priority="184" stopIfTrue="1" operator="containsText" text="okres">
      <formula>NOT(ISERROR(SEARCH(("okres"),(A173))))</formula>
    </cfRule>
  </conditionalFormatting>
  <conditionalFormatting sqref="A173">
    <cfRule type="containsText" dxfId="1715" priority="185" stopIfTrue="1" operator="containsText" text="kraj">
      <formula>NOT(ISERROR(SEARCH(("kraj"),(A173))))</formula>
    </cfRule>
  </conditionalFormatting>
  <conditionalFormatting sqref="A181">
    <cfRule type="containsText" dxfId="1714" priority="186" stopIfTrue="1" operator="containsText" text="okres">
      <formula>NOT(ISERROR(SEARCH(("okres"),(A181))))</formula>
    </cfRule>
  </conditionalFormatting>
  <conditionalFormatting sqref="A181">
    <cfRule type="containsText" dxfId="1713" priority="187" stopIfTrue="1" operator="containsText" text="kraj">
      <formula>NOT(ISERROR(SEARCH(("kraj"),(A181))))</formula>
    </cfRule>
  </conditionalFormatting>
  <conditionalFormatting sqref="A182">
    <cfRule type="containsText" dxfId="1712" priority="188" stopIfTrue="1" operator="containsText" text="okres">
      <formula>NOT(ISERROR(SEARCH(("okres"),(A182))))</formula>
    </cfRule>
  </conditionalFormatting>
  <conditionalFormatting sqref="A182">
    <cfRule type="containsText" dxfId="1711" priority="189" stopIfTrue="1" operator="containsText" text="kraj">
      <formula>NOT(ISERROR(SEARCH(("kraj"),(A182))))</formula>
    </cfRule>
  </conditionalFormatting>
  <conditionalFormatting sqref="A187">
    <cfRule type="containsText" dxfId="1710" priority="190" stopIfTrue="1" operator="containsText" text="okres">
      <formula>NOT(ISERROR(SEARCH(("okres"),(A187))))</formula>
    </cfRule>
  </conditionalFormatting>
  <conditionalFormatting sqref="A187">
    <cfRule type="containsText" dxfId="1709" priority="191" stopIfTrue="1" operator="containsText" text="kraj">
      <formula>NOT(ISERROR(SEARCH(("kraj"),(A187))))</formula>
    </cfRule>
  </conditionalFormatting>
  <conditionalFormatting sqref="A193">
    <cfRule type="containsText" dxfId="1708" priority="192" stopIfTrue="1" operator="containsText" text="okres">
      <formula>NOT(ISERROR(SEARCH(("okres"),(A193))))</formula>
    </cfRule>
  </conditionalFormatting>
  <conditionalFormatting sqref="A193">
    <cfRule type="containsText" dxfId="1707" priority="193" stopIfTrue="1" operator="containsText" text="kraj">
      <formula>NOT(ISERROR(SEARCH(("kraj"),(A193))))</formula>
    </cfRule>
  </conditionalFormatting>
  <conditionalFormatting sqref="A202">
    <cfRule type="containsText" dxfId="1706" priority="194" stopIfTrue="1" operator="containsText" text="okres">
      <formula>NOT(ISERROR(SEARCH(("okres"),(A202))))</formula>
    </cfRule>
  </conditionalFormatting>
  <conditionalFormatting sqref="A202">
    <cfRule type="containsText" dxfId="1705" priority="195" stopIfTrue="1" operator="containsText" text="kraj">
      <formula>NOT(ISERROR(SEARCH(("kraj"),(A202))))</formula>
    </cfRule>
  </conditionalFormatting>
  <conditionalFormatting sqref="A208">
    <cfRule type="containsText" dxfId="1704" priority="196" stopIfTrue="1" operator="containsText" text="okres">
      <formula>NOT(ISERROR(SEARCH(("okres"),(A208))))</formula>
    </cfRule>
  </conditionalFormatting>
  <conditionalFormatting sqref="A208">
    <cfRule type="containsText" dxfId="1703" priority="197" stopIfTrue="1" operator="containsText" text="kraj">
      <formula>NOT(ISERROR(SEARCH(("kraj"),(A208))))</formula>
    </cfRule>
  </conditionalFormatting>
  <conditionalFormatting sqref="A227">
    <cfRule type="containsText" dxfId="1702" priority="198" stopIfTrue="1" operator="containsText" text="okres">
      <formula>NOT(ISERROR(SEARCH(("okres"),(A227))))</formula>
    </cfRule>
  </conditionalFormatting>
  <conditionalFormatting sqref="A227">
    <cfRule type="containsText" dxfId="1701" priority="199" stopIfTrue="1" operator="containsText" text="kraj">
      <formula>NOT(ISERROR(SEARCH(("kraj"),(A227))))</formula>
    </cfRule>
  </conditionalFormatting>
  <conditionalFormatting sqref="A238">
    <cfRule type="containsText" dxfId="1700" priority="200" stopIfTrue="1" operator="containsText" text="okres">
      <formula>NOT(ISERROR(SEARCH(("okres"),(A238))))</formula>
    </cfRule>
  </conditionalFormatting>
  <conditionalFormatting sqref="A238">
    <cfRule type="containsText" dxfId="1699" priority="201" stopIfTrue="1" operator="containsText" text="kraj">
      <formula>NOT(ISERROR(SEARCH(("kraj"),(A238))))</formula>
    </cfRule>
  </conditionalFormatting>
  <conditionalFormatting sqref="A244">
    <cfRule type="containsText" dxfId="1698" priority="202" stopIfTrue="1" operator="containsText" text="okres">
      <formula>NOT(ISERROR(SEARCH(("okres"),(A244))))</formula>
    </cfRule>
  </conditionalFormatting>
  <conditionalFormatting sqref="A244">
    <cfRule type="containsText" dxfId="1697" priority="203" stopIfTrue="1" operator="containsText" text="kraj">
      <formula>NOT(ISERROR(SEARCH(("kraj"),(A244))))</formula>
    </cfRule>
  </conditionalFormatting>
  <conditionalFormatting sqref="A250">
    <cfRule type="containsText" dxfId="1696" priority="204" stopIfTrue="1" operator="containsText" text="okres">
      <formula>NOT(ISERROR(SEARCH(("okres"),(A250))))</formula>
    </cfRule>
  </conditionalFormatting>
  <conditionalFormatting sqref="A250">
    <cfRule type="containsText" dxfId="1695" priority="205" stopIfTrue="1" operator="containsText" text="kraj">
      <formula>NOT(ISERROR(SEARCH(("kraj"),(A250))))</formula>
    </cfRule>
  </conditionalFormatting>
  <conditionalFormatting sqref="A236">
    <cfRule type="containsText" dxfId="1694" priority="206" stopIfTrue="1" operator="containsText" text="okres">
      <formula>NOT(ISERROR(SEARCH(("okres"),(A236))))</formula>
    </cfRule>
  </conditionalFormatting>
  <conditionalFormatting sqref="A236">
    <cfRule type="containsText" dxfId="1693" priority="207" stopIfTrue="1" operator="containsText" text="kraj">
      <formula>NOT(ISERROR(SEARCH(("kraj"),(A236))))</formula>
    </cfRule>
  </conditionalFormatting>
  <conditionalFormatting sqref="A291">
    <cfRule type="containsText" dxfId="1692" priority="210" stopIfTrue="1" operator="containsText" text="okres">
      <formula>NOT(ISERROR(SEARCH(("okres"),(A291))))</formula>
    </cfRule>
  </conditionalFormatting>
  <conditionalFormatting sqref="A291">
    <cfRule type="containsText" dxfId="1691" priority="211" stopIfTrue="1" operator="containsText" text="kraj">
      <formula>NOT(ISERROR(SEARCH(("kraj"),(A291))))</formula>
    </cfRule>
  </conditionalFormatting>
  <conditionalFormatting sqref="A282">
    <cfRule type="containsText" dxfId="1690" priority="212" stopIfTrue="1" operator="containsText" text="okres">
      <formula>NOT(ISERROR(SEARCH(("okres"),(A282))))</formula>
    </cfRule>
  </conditionalFormatting>
  <conditionalFormatting sqref="A282">
    <cfRule type="containsText" dxfId="1689" priority="213" stopIfTrue="1" operator="containsText" text="kraj">
      <formula>NOT(ISERROR(SEARCH(("kraj"),(A282))))</formula>
    </cfRule>
  </conditionalFormatting>
  <conditionalFormatting sqref="A302">
    <cfRule type="containsText" dxfId="1688" priority="214" stopIfTrue="1" operator="containsText" text="okres">
      <formula>NOT(ISERROR(SEARCH(("okres"),(A302))))</formula>
    </cfRule>
  </conditionalFormatting>
  <conditionalFormatting sqref="A302">
    <cfRule type="containsText" dxfId="1687" priority="215" stopIfTrue="1" operator="containsText" text="kraj">
      <formula>NOT(ISERROR(SEARCH(("kraj"),(A302))))</formula>
    </cfRule>
  </conditionalFormatting>
  <conditionalFormatting sqref="A286">
    <cfRule type="containsText" dxfId="1686" priority="216" stopIfTrue="1" operator="containsText" text="okres">
      <formula>NOT(ISERROR(SEARCH(("okres"),(A286))))</formula>
    </cfRule>
  </conditionalFormatting>
  <conditionalFormatting sqref="A286">
    <cfRule type="containsText" dxfId="1685" priority="217" stopIfTrue="1" operator="containsText" text="kraj">
      <formula>NOT(ISERROR(SEARCH(("kraj"),(A286))))</formula>
    </cfRule>
  </conditionalFormatting>
  <conditionalFormatting sqref="A308">
    <cfRule type="containsText" dxfId="1684" priority="218" stopIfTrue="1" operator="containsText" text="okres">
      <formula>NOT(ISERROR(SEARCH(("okres"),(A308))))</formula>
    </cfRule>
  </conditionalFormatting>
  <conditionalFormatting sqref="A308">
    <cfRule type="containsText" dxfId="1683" priority="219" stopIfTrue="1" operator="containsText" text="kraj">
      <formula>NOT(ISERROR(SEARCH(("kraj"),(A308))))</formula>
    </cfRule>
  </conditionalFormatting>
  <conditionalFormatting sqref="A324">
    <cfRule type="containsText" dxfId="1682" priority="220" stopIfTrue="1" operator="containsText" text="okres">
      <formula>NOT(ISERROR(SEARCH(("okres"),(A324))))</formula>
    </cfRule>
  </conditionalFormatting>
  <conditionalFormatting sqref="A324">
    <cfRule type="containsText" dxfId="1681" priority="221" stopIfTrue="1" operator="containsText" text="kraj">
      <formula>NOT(ISERROR(SEARCH(("kraj"),(A324))))</formula>
    </cfRule>
  </conditionalFormatting>
  <conditionalFormatting sqref="A315">
    <cfRule type="containsText" dxfId="1680" priority="222" stopIfTrue="1" operator="containsText" text="okres">
      <formula>NOT(ISERROR(SEARCH(("okres"),(A315))))</formula>
    </cfRule>
  </conditionalFormatting>
  <conditionalFormatting sqref="A315">
    <cfRule type="containsText" dxfId="1679" priority="223" stopIfTrue="1" operator="containsText" text="kraj">
      <formula>NOT(ISERROR(SEARCH(("kraj"),(A315))))</formula>
    </cfRule>
  </conditionalFormatting>
  <conditionalFormatting sqref="A337">
    <cfRule type="containsText" dxfId="1678" priority="224" stopIfTrue="1" operator="containsText" text="okres">
      <formula>NOT(ISERROR(SEARCH(("okres"),(A337))))</formula>
    </cfRule>
  </conditionalFormatting>
  <conditionalFormatting sqref="A337">
    <cfRule type="containsText" dxfId="1677" priority="225" stopIfTrue="1" operator="containsText" text="kraj">
      <formula>NOT(ISERROR(SEARCH(("kraj"),(A337))))</formula>
    </cfRule>
  </conditionalFormatting>
  <conditionalFormatting sqref="A343">
    <cfRule type="containsText" dxfId="1676" priority="226" stopIfTrue="1" operator="containsText" text="okres">
      <formula>NOT(ISERROR(SEARCH(("okres"),(A343))))</formula>
    </cfRule>
  </conditionalFormatting>
  <conditionalFormatting sqref="A343">
    <cfRule type="containsText" dxfId="1675" priority="227" stopIfTrue="1" operator="containsText" text="kraj">
      <formula>NOT(ISERROR(SEARCH(("kraj"),(A343))))</formula>
    </cfRule>
  </conditionalFormatting>
  <conditionalFormatting sqref="A367">
    <cfRule type="containsText" dxfId="1674" priority="228" stopIfTrue="1" operator="containsText" text="okres">
      <formula>NOT(ISERROR(SEARCH(("okres"),(A367))))</formula>
    </cfRule>
  </conditionalFormatting>
  <conditionalFormatting sqref="A367">
    <cfRule type="containsText" dxfId="1673" priority="229" stopIfTrue="1" operator="containsText" text="kraj">
      <formula>NOT(ISERROR(SEARCH(("kraj"),(A367))))</formula>
    </cfRule>
  </conditionalFormatting>
  <conditionalFormatting sqref="A374">
    <cfRule type="containsText" dxfId="1672" priority="230" stopIfTrue="1" operator="containsText" text="okres">
      <formula>NOT(ISERROR(SEARCH(("okres"),(A374))))</formula>
    </cfRule>
  </conditionalFormatting>
  <conditionalFormatting sqref="A374">
    <cfRule type="containsText" dxfId="1671" priority="231" stopIfTrue="1" operator="containsText" text="kraj">
      <formula>NOT(ISERROR(SEARCH(("kraj"),(A374))))</formula>
    </cfRule>
  </conditionalFormatting>
  <conditionalFormatting sqref="A361">
    <cfRule type="containsText" dxfId="1670" priority="232" stopIfTrue="1" operator="containsText" text="okres">
      <formula>NOT(ISERROR(SEARCH(("okres"),(A361))))</formula>
    </cfRule>
  </conditionalFormatting>
  <conditionalFormatting sqref="A361">
    <cfRule type="containsText" dxfId="1669" priority="233" stopIfTrue="1" operator="containsText" text="kraj">
      <formula>NOT(ISERROR(SEARCH(("kraj"),(A361))))</formula>
    </cfRule>
  </conditionalFormatting>
  <conditionalFormatting sqref="A388">
    <cfRule type="containsText" dxfId="1668" priority="234" stopIfTrue="1" operator="containsText" text="okres">
      <formula>NOT(ISERROR(SEARCH(("okres"),(A388))))</formula>
    </cfRule>
  </conditionalFormatting>
  <conditionalFormatting sqref="A388">
    <cfRule type="containsText" dxfId="1667" priority="235" stopIfTrue="1" operator="containsText" text="kraj">
      <formula>NOT(ISERROR(SEARCH(("kraj"),(A388))))</formula>
    </cfRule>
  </conditionalFormatting>
  <conditionalFormatting sqref="A397">
    <cfRule type="containsText" dxfId="1666" priority="236" stopIfTrue="1" operator="containsText" text="okres">
      <formula>NOT(ISERROR(SEARCH(("okres"),(A397))))</formula>
    </cfRule>
  </conditionalFormatting>
  <conditionalFormatting sqref="A397">
    <cfRule type="containsText" dxfId="1665" priority="237" stopIfTrue="1" operator="containsText" text="kraj">
      <formula>NOT(ISERROR(SEARCH(("kraj"),(A397))))</formula>
    </cfRule>
  </conditionalFormatting>
  <conditionalFormatting sqref="A405">
    <cfRule type="containsText" dxfId="1664" priority="238" stopIfTrue="1" operator="containsText" text="okres">
      <formula>NOT(ISERROR(SEARCH(("okres"),(A405))))</formula>
    </cfRule>
  </conditionalFormatting>
  <conditionalFormatting sqref="A405">
    <cfRule type="containsText" dxfId="1663" priority="239" stopIfTrue="1" operator="containsText" text="kraj">
      <formula>NOT(ISERROR(SEARCH(("kraj"),(A405))))</formula>
    </cfRule>
  </conditionalFormatting>
  <conditionalFormatting sqref="A420">
    <cfRule type="containsText" dxfId="1662" priority="240" stopIfTrue="1" operator="containsText" text="okres">
      <formula>NOT(ISERROR(SEARCH(("okres"),(A420))))</formula>
    </cfRule>
  </conditionalFormatting>
  <conditionalFormatting sqref="A420">
    <cfRule type="containsText" dxfId="1661" priority="241" stopIfTrue="1" operator="containsText" text="kraj">
      <formula>NOT(ISERROR(SEARCH(("kraj"),(A420))))</formula>
    </cfRule>
  </conditionalFormatting>
  <conditionalFormatting sqref="A382">
    <cfRule type="containsText" dxfId="1660" priority="244" stopIfTrue="1" operator="containsText" text="okres">
      <formula>NOT(ISERROR(SEARCH(("okres"),(A382))))</formula>
    </cfRule>
  </conditionalFormatting>
  <conditionalFormatting sqref="A382">
    <cfRule type="containsText" dxfId="1659" priority="245" stopIfTrue="1" operator="containsText" text="kraj">
      <formula>NOT(ISERROR(SEARCH(("kraj"),(A382))))</formula>
    </cfRule>
  </conditionalFormatting>
  <conditionalFormatting sqref="A441">
    <cfRule type="containsText" dxfId="1658" priority="246" stopIfTrue="1" operator="containsText" text="okres">
      <formula>NOT(ISERROR(SEARCH(("okres"),(A441))))</formula>
    </cfRule>
  </conditionalFormatting>
  <conditionalFormatting sqref="A441">
    <cfRule type="containsText" dxfId="1657" priority="247" stopIfTrue="1" operator="containsText" text="kraj">
      <formula>NOT(ISERROR(SEARCH(("kraj"),(A441))))</formula>
    </cfRule>
  </conditionalFormatting>
  <conditionalFormatting sqref="A442">
    <cfRule type="containsText" dxfId="1656" priority="248" stopIfTrue="1" operator="containsText" text="okres">
      <formula>NOT(ISERROR(SEARCH(("okres"),(A442))))</formula>
    </cfRule>
  </conditionalFormatting>
  <conditionalFormatting sqref="A442">
    <cfRule type="containsText" dxfId="1655" priority="249" stopIfTrue="1" operator="containsText" text="kraj">
      <formula>NOT(ISERROR(SEARCH(("kraj"),(A442))))</formula>
    </cfRule>
  </conditionalFormatting>
  <conditionalFormatting sqref="A455">
    <cfRule type="containsText" dxfId="1654" priority="250" stopIfTrue="1" operator="containsText" text="okres">
      <formula>NOT(ISERROR(SEARCH(("okres"),(A455))))</formula>
    </cfRule>
  </conditionalFormatting>
  <conditionalFormatting sqref="A455">
    <cfRule type="containsText" dxfId="1653" priority="251" stopIfTrue="1" operator="containsText" text="kraj">
      <formula>NOT(ISERROR(SEARCH(("kraj"),(A455))))</formula>
    </cfRule>
  </conditionalFormatting>
  <conditionalFormatting sqref="A462">
    <cfRule type="containsText" dxfId="1652" priority="252" stopIfTrue="1" operator="containsText" text="okres">
      <formula>NOT(ISERROR(SEARCH(("okres"),(A462))))</formula>
    </cfRule>
  </conditionalFormatting>
  <conditionalFormatting sqref="A462">
    <cfRule type="containsText" dxfId="1651" priority="253" stopIfTrue="1" operator="containsText" text="kraj">
      <formula>NOT(ISERROR(SEARCH(("kraj"),(A462))))</formula>
    </cfRule>
  </conditionalFormatting>
  <conditionalFormatting sqref="A468">
    <cfRule type="containsText" dxfId="1650" priority="254" stopIfTrue="1" operator="containsText" text="okres">
      <formula>NOT(ISERROR(SEARCH(("okres"),(A468))))</formula>
    </cfRule>
  </conditionalFormatting>
  <conditionalFormatting sqref="A468">
    <cfRule type="containsText" dxfId="1649" priority="255" stopIfTrue="1" operator="containsText" text="kraj">
      <formula>NOT(ISERROR(SEARCH(("kraj"),(A468))))</formula>
    </cfRule>
  </conditionalFormatting>
  <conditionalFormatting sqref="A480">
    <cfRule type="containsText" dxfId="1648" priority="256" stopIfTrue="1" operator="containsText" text="okres">
      <formula>NOT(ISERROR(SEARCH(("okres"),(A480))))</formula>
    </cfRule>
  </conditionalFormatting>
  <conditionalFormatting sqref="A480">
    <cfRule type="containsText" dxfId="1647" priority="257" stopIfTrue="1" operator="containsText" text="kraj">
      <formula>NOT(ISERROR(SEARCH(("kraj"),(A480))))</formula>
    </cfRule>
  </conditionalFormatting>
  <conditionalFormatting sqref="A481">
    <cfRule type="containsText" dxfId="1646" priority="258" stopIfTrue="1" operator="containsText" text="okres">
      <formula>NOT(ISERROR(SEARCH(("okres"),(A481))))</formula>
    </cfRule>
  </conditionalFormatting>
  <conditionalFormatting sqref="A481">
    <cfRule type="containsText" dxfId="1645" priority="259" stopIfTrue="1" operator="containsText" text="kraj">
      <formula>NOT(ISERROR(SEARCH(("kraj"),(A481))))</formula>
    </cfRule>
  </conditionalFormatting>
  <conditionalFormatting sqref="A487">
    <cfRule type="containsText" dxfId="1644" priority="260" stopIfTrue="1" operator="containsText" text="okres">
      <formula>NOT(ISERROR(SEARCH(("okres"),(A487))))</formula>
    </cfRule>
  </conditionalFormatting>
  <conditionalFormatting sqref="A487">
    <cfRule type="containsText" dxfId="1643" priority="261" stopIfTrue="1" operator="containsText" text="kraj">
      <formula>NOT(ISERROR(SEARCH(("kraj"),(A487))))</formula>
    </cfRule>
  </conditionalFormatting>
  <conditionalFormatting sqref="A495">
    <cfRule type="containsText" dxfId="1642" priority="262" stopIfTrue="1" operator="containsText" text="okres">
      <formula>NOT(ISERROR(SEARCH(("okres"),(A495))))</formula>
    </cfRule>
  </conditionalFormatting>
  <conditionalFormatting sqref="A495">
    <cfRule type="containsText" dxfId="1641" priority="263" stopIfTrue="1" operator="containsText" text="kraj">
      <formula>NOT(ISERROR(SEARCH(("kraj"),(A495))))</formula>
    </cfRule>
  </conditionalFormatting>
  <conditionalFormatting sqref="A500">
    <cfRule type="containsText" dxfId="1640" priority="264" stopIfTrue="1" operator="containsText" text="okres">
      <formula>NOT(ISERROR(SEARCH(("okres"),(A500))))</formula>
    </cfRule>
  </conditionalFormatting>
  <conditionalFormatting sqref="A500">
    <cfRule type="containsText" dxfId="1639" priority="265" stopIfTrue="1" operator="containsText" text="kraj">
      <formula>NOT(ISERROR(SEARCH(("kraj"),(A500))))</formula>
    </cfRule>
  </conditionalFormatting>
  <conditionalFormatting sqref="A515">
    <cfRule type="containsText" dxfId="1638" priority="266" stopIfTrue="1" operator="containsText" text="okres">
      <formula>NOT(ISERROR(SEARCH(("okres"),(A515))))</formula>
    </cfRule>
  </conditionalFormatting>
  <conditionalFormatting sqref="A515">
    <cfRule type="containsText" dxfId="1637" priority="267" stopIfTrue="1" operator="containsText" text="kraj">
      <formula>NOT(ISERROR(SEARCH(("kraj"),(A515))))</formula>
    </cfRule>
  </conditionalFormatting>
  <conditionalFormatting sqref="A516">
    <cfRule type="containsText" dxfId="1636" priority="268" stopIfTrue="1" operator="containsText" text="okres">
      <formula>NOT(ISERROR(SEARCH(("okres"),(A516))))</formula>
    </cfRule>
  </conditionalFormatting>
  <conditionalFormatting sqref="A516">
    <cfRule type="containsText" dxfId="1635" priority="269" stopIfTrue="1" operator="containsText" text="kraj">
      <formula>NOT(ISERROR(SEARCH(("kraj"),(A516))))</formula>
    </cfRule>
  </conditionalFormatting>
  <conditionalFormatting sqref="A521">
    <cfRule type="containsText" dxfId="1634" priority="270" stopIfTrue="1" operator="containsText" text="okres">
      <formula>NOT(ISERROR(SEARCH(("okres"),(A521))))</formula>
    </cfRule>
  </conditionalFormatting>
  <conditionalFormatting sqref="A521">
    <cfRule type="containsText" dxfId="1633" priority="271" stopIfTrue="1" operator="containsText" text="kraj">
      <formula>NOT(ISERROR(SEARCH(("kraj"),(A521))))</formula>
    </cfRule>
  </conditionalFormatting>
  <conditionalFormatting sqref="A531">
    <cfRule type="containsText" dxfId="1632" priority="272" stopIfTrue="1" operator="containsText" text="okres">
      <formula>NOT(ISERROR(SEARCH(("okres"),(A531))))</formula>
    </cfRule>
  </conditionalFormatting>
  <conditionalFormatting sqref="A531">
    <cfRule type="containsText" dxfId="1631" priority="273" stopIfTrue="1" operator="containsText" text="kraj">
      <formula>NOT(ISERROR(SEARCH(("kraj"),(A531))))</formula>
    </cfRule>
  </conditionalFormatting>
  <conditionalFormatting sqref="A536">
    <cfRule type="containsText" dxfId="1630" priority="274" stopIfTrue="1" operator="containsText" text="okres">
      <formula>NOT(ISERROR(SEARCH(("okres"),(A536))))</formula>
    </cfRule>
  </conditionalFormatting>
  <conditionalFormatting sqref="A536">
    <cfRule type="containsText" dxfId="1629" priority="275" stopIfTrue="1" operator="containsText" text="kraj">
      <formula>NOT(ISERROR(SEARCH(("kraj"),(A536))))</formula>
    </cfRule>
  </conditionalFormatting>
  <conditionalFormatting sqref="A553">
    <cfRule type="containsText" dxfId="1628" priority="276" stopIfTrue="1" operator="containsText" text="okres">
      <formula>NOT(ISERROR(SEARCH(("okres"),(A553))))</formula>
    </cfRule>
  </conditionalFormatting>
  <conditionalFormatting sqref="A553">
    <cfRule type="containsText" dxfId="1627" priority="277" stopIfTrue="1" operator="containsText" text="kraj">
      <formula>NOT(ISERROR(SEARCH(("kraj"),(A553))))</formula>
    </cfRule>
  </conditionalFormatting>
  <conditionalFormatting sqref="AL6:AL32 AL34:AL74 AL76:AL78 AL137:AL254 AL268:AL377 AL394:AL424 AL559 AL80:AL134 AL256:AL266 AL379:AL392 AL525:AL557 AL426:AL474 AO389:AO557 AL476:AL523">
    <cfRule type="containsText" dxfId="1626" priority="278" operator="containsText" text="okres">
      <formula>NOT(ISERROR(SEARCH(("okres"),(AL6))))</formula>
    </cfRule>
  </conditionalFormatting>
  <conditionalFormatting sqref="AL6:AL32 AL34:AL74 AL76:AL78 AL137:AL254 AL268:AL377 AL394:AL424 AL559 AL80:AL134 AL256:AL266 AL379:AL392 AL525:AL557 AL426:AL474 AO389:AO557 AL476:AL523">
    <cfRule type="containsText" dxfId="1625" priority="279" operator="containsText" text="okres">
      <formula>NOT(ISERROR(SEARCH(("okres"),(AL6))))</formula>
    </cfRule>
  </conditionalFormatting>
  <conditionalFormatting sqref="AL6:AL32 AL34:AL74 AL76:AL78 AL137:AL254 AL268:AL377 AL394:AL424 AL559 AL80:AL134 AL256:AL266 AL379:AL392 AL525:AL557 AL426:AL474 AO389:AO557 AL476:AL523">
    <cfRule type="containsText" dxfId="1624" priority="280" operator="containsText" text="kraj Praha">
      <formula>NOT(ISERROR(SEARCH(("kraj Praha"),(AL6))))</formula>
    </cfRule>
  </conditionalFormatting>
  <conditionalFormatting sqref="AL6:AL32 AL34:AL74 AL76:AL78 AL137:AL254 AL268:AL377 AL394:AL424 AL559 AL80:AL134 AL256:AL266 AL379:AL392 AL525:AL557 AL426:AL474 AO389:AO557 AL476:AL523">
    <cfRule type="containsText" dxfId="1623" priority="281" operator="containsText" text="kraj">
      <formula>NOT(ISERROR(SEARCH(("kraj"),(AL6))))</formula>
    </cfRule>
  </conditionalFormatting>
  <conditionalFormatting sqref="X560:AG630">
    <cfRule type="expression" dxfId="1622" priority="284" stopIfTrue="1">
      <formula>"délka(B5)=3"</formula>
    </cfRule>
  </conditionalFormatting>
  <conditionalFormatting sqref="X560:AG630">
    <cfRule type="cellIs" dxfId="1621" priority="285" stopIfTrue="1" operator="lessThan">
      <formula>0</formula>
    </cfRule>
  </conditionalFormatting>
  <conditionalFormatting sqref="A390 A392 A395">
    <cfRule type="containsText" dxfId="1620" priority="286" stopIfTrue="1" operator="containsText" text="okres">
      <formula>NOT(ISERROR(SEARCH(("okres"),(A390))))</formula>
    </cfRule>
  </conditionalFormatting>
  <conditionalFormatting sqref="A390 A392 A395">
    <cfRule type="containsText" dxfId="1619" priority="287" stopIfTrue="1" operator="containsText" text="kraj">
      <formula>NOT(ISERROR(SEARCH(("kraj"),(A390))))</formula>
    </cfRule>
  </conditionalFormatting>
  <conditionalFormatting sqref="AL33">
    <cfRule type="containsText" dxfId="1618" priority="129" operator="containsText" text="okres">
      <formula>NOT(ISERROR(SEARCH(("okres"),(AL33))))</formula>
    </cfRule>
  </conditionalFormatting>
  <conditionalFormatting sqref="AL33">
    <cfRule type="containsText" dxfId="1617" priority="130" operator="containsText" text="okres">
      <formula>NOT(ISERROR(SEARCH(("okres"),(AL33))))</formula>
    </cfRule>
  </conditionalFormatting>
  <conditionalFormatting sqref="AL33">
    <cfRule type="containsText" dxfId="1616" priority="131" operator="containsText" text="kraj Praha">
      <formula>NOT(ISERROR(SEARCH(("kraj Praha"),(AL33))))</formula>
    </cfRule>
  </conditionalFormatting>
  <conditionalFormatting sqref="AL33">
    <cfRule type="containsText" dxfId="1615" priority="132" operator="containsText" text="kraj">
      <formula>NOT(ISERROR(SEARCH(("kraj"),(AL33))))</formula>
    </cfRule>
  </conditionalFormatting>
  <conditionalFormatting sqref="AL75">
    <cfRule type="containsText" dxfId="1614" priority="125" operator="containsText" text="okres">
      <formula>NOT(ISERROR(SEARCH(("okres"),(AL75))))</formula>
    </cfRule>
  </conditionalFormatting>
  <conditionalFormatting sqref="AL75">
    <cfRule type="containsText" dxfId="1613" priority="126" operator="containsText" text="okres">
      <formula>NOT(ISERROR(SEARCH(("okres"),(AL75))))</formula>
    </cfRule>
  </conditionalFormatting>
  <conditionalFormatting sqref="AL75">
    <cfRule type="containsText" dxfId="1612" priority="127" operator="containsText" text="kraj Praha">
      <formula>NOT(ISERROR(SEARCH(("kraj Praha"),(AL75))))</formula>
    </cfRule>
  </conditionalFormatting>
  <conditionalFormatting sqref="AL75">
    <cfRule type="containsText" dxfId="1611" priority="128" operator="containsText" text="kraj">
      <formula>NOT(ISERROR(SEARCH(("kraj"),(AL75))))</formula>
    </cfRule>
  </conditionalFormatting>
  <conditionalFormatting sqref="AL267">
    <cfRule type="containsText" dxfId="1610" priority="121" operator="containsText" text="okres">
      <formula>NOT(ISERROR(SEARCH(("okres"),(AL267))))</formula>
    </cfRule>
  </conditionalFormatting>
  <conditionalFormatting sqref="AL267">
    <cfRule type="containsText" dxfId="1609" priority="122" operator="containsText" text="okres">
      <formula>NOT(ISERROR(SEARCH(("okres"),(AL267))))</formula>
    </cfRule>
  </conditionalFormatting>
  <conditionalFormatting sqref="AL267">
    <cfRule type="containsText" dxfId="1608" priority="123" operator="containsText" text="kraj Praha">
      <formula>NOT(ISERROR(SEARCH(("kraj Praha"),(AL267))))</formula>
    </cfRule>
  </conditionalFormatting>
  <conditionalFormatting sqref="AL267">
    <cfRule type="containsText" dxfId="1607" priority="124" operator="containsText" text="kraj">
      <formula>NOT(ISERROR(SEARCH(("kraj"),(AL267))))</formula>
    </cfRule>
  </conditionalFormatting>
  <conditionalFormatting sqref="AO4:AO5">
    <cfRule type="containsText" dxfId="1606" priority="119" stopIfTrue="1" operator="containsText" text="okres">
      <formula>NOT(ISERROR(SEARCH(("okres"),(AO4))))</formula>
    </cfRule>
  </conditionalFormatting>
  <conditionalFormatting sqref="AO4:AO5">
    <cfRule type="containsText" dxfId="1605" priority="120" stopIfTrue="1" operator="containsText" text="kraj">
      <formula>NOT(ISERROR(SEARCH(("kraj"),(AO4))))</formula>
    </cfRule>
  </conditionalFormatting>
  <conditionalFormatting sqref="AO135">
    <cfRule type="containsText" dxfId="1604" priority="95" operator="containsText" text="okres">
      <formula>NOT(ISERROR(SEARCH(("okres"),(AO135))))</formula>
    </cfRule>
  </conditionalFormatting>
  <conditionalFormatting sqref="AO6:AO21 AO23:AO32 AO34:AO74 AO76:AO134 AO559 AO137:AO387">
    <cfRule type="containsText" dxfId="1603" priority="115" operator="containsText" text="okres">
      <formula>NOT(ISERROR(SEARCH(("okres"),(AO6))))</formula>
    </cfRule>
  </conditionalFormatting>
  <conditionalFormatting sqref="AO6:AO21 AO23:AO32 AO34:AO74 AO76:AO134 AO559 AO137:AO387">
    <cfRule type="containsText" dxfId="1602" priority="116" operator="containsText" text="okres">
      <formula>NOT(ISERROR(SEARCH(("okres"),(AO6))))</formula>
    </cfRule>
  </conditionalFormatting>
  <conditionalFormatting sqref="AO6:AO21 AO23:AO32 AO34:AO74 AO76:AO134 AO559 AO137:AO387">
    <cfRule type="containsText" dxfId="1601" priority="117" operator="containsText" text="kraj Praha">
      <formula>NOT(ISERROR(SEARCH(("kraj Praha"),(AO6))))</formula>
    </cfRule>
  </conditionalFormatting>
  <conditionalFormatting sqref="AO6:AO21 AO23:AO32 AO34:AO74 AO76:AO134 AO559 AO137:AO387">
    <cfRule type="containsText" dxfId="1600" priority="118" operator="containsText" text="kraj">
      <formula>NOT(ISERROR(SEARCH(("kraj"),(AO6))))</formula>
    </cfRule>
  </conditionalFormatting>
  <conditionalFormatting sqref="AO22">
    <cfRule type="containsText" dxfId="1599" priority="111" operator="containsText" text="okres">
      <formula>NOT(ISERROR(SEARCH(("okres"),(AO22))))</formula>
    </cfRule>
  </conditionalFormatting>
  <conditionalFormatting sqref="AO22">
    <cfRule type="containsText" dxfId="1598" priority="112" operator="containsText" text="okres">
      <formula>NOT(ISERROR(SEARCH(("okres"),(AO22))))</formula>
    </cfRule>
  </conditionalFormatting>
  <conditionalFormatting sqref="AO22">
    <cfRule type="containsText" dxfId="1597" priority="113" operator="containsText" text="kraj Praha">
      <formula>NOT(ISERROR(SEARCH(("kraj Praha"),(AO22))))</formula>
    </cfRule>
  </conditionalFormatting>
  <conditionalFormatting sqref="AO22">
    <cfRule type="containsText" dxfId="1596" priority="114" operator="containsText" text="kraj">
      <formula>NOT(ISERROR(SEARCH(("kraj"),(AO22))))</formula>
    </cfRule>
  </conditionalFormatting>
  <conditionalFormatting sqref="AO33">
    <cfRule type="containsText" dxfId="1595" priority="107" operator="containsText" text="okres">
      <formula>NOT(ISERROR(SEARCH(("okres"),(AO33))))</formula>
    </cfRule>
  </conditionalFormatting>
  <conditionalFormatting sqref="AO33">
    <cfRule type="containsText" dxfId="1594" priority="108" operator="containsText" text="okres">
      <formula>NOT(ISERROR(SEARCH(("okres"),(AO33))))</formula>
    </cfRule>
  </conditionalFormatting>
  <conditionalFormatting sqref="AO33">
    <cfRule type="containsText" dxfId="1593" priority="109" operator="containsText" text="kraj Praha">
      <formula>NOT(ISERROR(SEARCH(("kraj Praha"),(AO33))))</formula>
    </cfRule>
  </conditionalFormatting>
  <conditionalFormatting sqref="AO33">
    <cfRule type="containsText" dxfId="1592" priority="110" operator="containsText" text="kraj">
      <formula>NOT(ISERROR(SEARCH(("kraj"),(AO33))))</formula>
    </cfRule>
  </conditionalFormatting>
  <conditionalFormatting sqref="AO75">
    <cfRule type="containsText" dxfId="1591" priority="103" operator="containsText" text="okres">
      <formula>NOT(ISERROR(SEARCH(("okres"),(AO75))))</formula>
    </cfRule>
  </conditionalFormatting>
  <conditionalFormatting sqref="AO75">
    <cfRule type="containsText" dxfId="1590" priority="104" operator="containsText" text="okres">
      <formula>NOT(ISERROR(SEARCH(("okres"),(AO75))))</formula>
    </cfRule>
  </conditionalFormatting>
  <conditionalFormatting sqref="AO75">
    <cfRule type="containsText" dxfId="1589" priority="105" operator="containsText" text="kraj Praha">
      <formula>NOT(ISERROR(SEARCH(("kraj Praha"),(AO75))))</formula>
    </cfRule>
  </conditionalFormatting>
  <conditionalFormatting sqref="AO75">
    <cfRule type="containsText" dxfId="1588" priority="106" operator="containsText" text="kraj">
      <formula>NOT(ISERROR(SEARCH(("kraj"),(AO75))))</formula>
    </cfRule>
  </conditionalFormatting>
  <conditionalFormatting sqref="AO135">
    <cfRule type="containsText" dxfId="1587" priority="96" operator="containsText" text="okres">
      <formula>NOT(ISERROR(SEARCH(("okres"),(AO135))))</formula>
    </cfRule>
  </conditionalFormatting>
  <conditionalFormatting sqref="AO135">
    <cfRule type="containsText" dxfId="1586" priority="97" operator="containsText" text="kraj Praha">
      <formula>NOT(ISERROR(SEARCH(("kraj Praha"),(AO135))))</formula>
    </cfRule>
  </conditionalFormatting>
  <conditionalFormatting sqref="AO135">
    <cfRule type="containsText" dxfId="1585" priority="98" operator="containsText" text="kraj">
      <formula>NOT(ISERROR(SEARCH(("kraj"),(AO135))))</formula>
    </cfRule>
  </conditionalFormatting>
  <conditionalFormatting sqref="AO558">
    <cfRule type="containsText" dxfId="1584" priority="99" operator="containsText" text="okres">
      <formula>NOT(ISERROR(SEARCH(("okres"),(AO558))))</formula>
    </cfRule>
  </conditionalFormatting>
  <conditionalFormatting sqref="AO558">
    <cfRule type="containsText" dxfId="1583" priority="100" operator="containsText" text="okres">
      <formula>NOT(ISERROR(SEARCH(("okres"),(AO558))))</formula>
    </cfRule>
  </conditionalFormatting>
  <conditionalFormatting sqref="AO558">
    <cfRule type="containsText" dxfId="1582" priority="101" operator="containsText" text="kraj Praha">
      <formula>NOT(ISERROR(SEARCH(("kraj Praha"),(AO558))))</formula>
    </cfRule>
  </conditionalFormatting>
  <conditionalFormatting sqref="AO558">
    <cfRule type="containsText" dxfId="1581" priority="102" operator="containsText" text="kraj">
      <formula>NOT(ISERROR(SEARCH(("kraj"),(AO558))))</formula>
    </cfRule>
  </conditionalFormatting>
  <conditionalFormatting sqref="AL135">
    <cfRule type="containsText" dxfId="1580" priority="89" operator="containsText" text="okres">
      <formula>NOT(ISERROR(SEARCH(("okres"),(AL135))))</formula>
    </cfRule>
  </conditionalFormatting>
  <conditionalFormatting sqref="AL135">
    <cfRule type="containsText" dxfId="1579" priority="90" operator="containsText" text="okres">
      <formula>NOT(ISERROR(SEARCH(("okres"),(AL135))))</formula>
    </cfRule>
  </conditionalFormatting>
  <conditionalFormatting sqref="AL135">
    <cfRule type="containsText" dxfId="1578" priority="91" operator="containsText" text="kraj Praha">
      <formula>NOT(ISERROR(SEARCH(("kraj Praha"),(AL135))))</formula>
    </cfRule>
  </conditionalFormatting>
  <conditionalFormatting sqref="AL135">
    <cfRule type="containsText" dxfId="1577" priority="92" operator="containsText" text="kraj">
      <formula>NOT(ISERROR(SEARCH(("kraj"),(AL135))))</formula>
    </cfRule>
  </conditionalFormatting>
  <conditionalFormatting sqref="AO136">
    <cfRule type="containsText" dxfId="1576" priority="85" operator="containsText" text="okres">
      <formula>NOT(ISERROR(SEARCH(("okres"),(AO136))))</formula>
    </cfRule>
  </conditionalFormatting>
  <conditionalFormatting sqref="AO136">
    <cfRule type="containsText" dxfId="1575" priority="86" operator="containsText" text="okres">
      <formula>NOT(ISERROR(SEARCH(("okres"),(AO136))))</formula>
    </cfRule>
  </conditionalFormatting>
  <conditionalFormatting sqref="AO136">
    <cfRule type="containsText" dxfId="1574" priority="87" operator="containsText" text="kraj Praha">
      <formula>NOT(ISERROR(SEARCH(("kraj Praha"),(AO136))))</formula>
    </cfRule>
  </conditionalFormatting>
  <conditionalFormatting sqref="AO136">
    <cfRule type="containsText" dxfId="1573" priority="88" operator="containsText" text="kraj">
      <formula>NOT(ISERROR(SEARCH(("kraj"),(AO136))))</formula>
    </cfRule>
  </conditionalFormatting>
  <conditionalFormatting sqref="AL136">
    <cfRule type="containsText" dxfId="1572" priority="81" operator="containsText" text="okres">
      <formula>NOT(ISERROR(SEARCH(("okres"),(AL136))))</formula>
    </cfRule>
  </conditionalFormatting>
  <conditionalFormatting sqref="AL136">
    <cfRule type="containsText" dxfId="1571" priority="82" operator="containsText" text="okres">
      <formula>NOT(ISERROR(SEARCH(("okres"),(AL136))))</formula>
    </cfRule>
  </conditionalFormatting>
  <conditionalFormatting sqref="AL136">
    <cfRule type="containsText" dxfId="1570" priority="83" operator="containsText" text="kraj Praha">
      <formula>NOT(ISERROR(SEARCH(("kraj Praha"),(AL136))))</formula>
    </cfRule>
  </conditionalFormatting>
  <conditionalFormatting sqref="AL136">
    <cfRule type="containsText" dxfId="1569" priority="84" operator="containsText" text="kraj">
      <formula>NOT(ISERROR(SEARCH(("kraj"),(AL136))))</formula>
    </cfRule>
  </conditionalFormatting>
  <conditionalFormatting sqref="A393">
    <cfRule type="containsText" dxfId="1568" priority="79" stopIfTrue="1" operator="containsText" text="okres">
      <formula>NOT(ISERROR(SEARCH(("okres"),(A393))))</formula>
    </cfRule>
  </conditionalFormatting>
  <conditionalFormatting sqref="A393">
    <cfRule type="containsText" dxfId="1567" priority="80" stopIfTrue="1" operator="containsText" text="kraj">
      <formula>NOT(ISERROR(SEARCH(("kraj"),(A393))))</formula>
    </cfRule>
  </conditionalFormatting>
  <conditionalFormatting sqref="AL393">
    <cfRule type="containsText" dxfId="1566" priority="75" operator="containsText" text="okres">
      <formula>NOT(ISERROR(SEARCH(("okres"),(AL393))))</formula>
    </cfRule>
  </conditionalFormatting>
  <conditionalFormatting sqref="AL393">
    <cfRule type="containsText" dxfId="1565" priority="76" operator="containsText" text="okres">
      <formula>NOT(ISERROR(SEARCH(("okres"),(AL393))))</formula>
    </cfRule>
  </conditionalFormatting>
  <conditionalFormatting sqref="AL393">
    <cfRule type="containsText" dxfId="1564" priority="77" operator="containsText" text="kraj Praha">
      <formula>NOT(ISERROR(SEARCH(("kraj Praha"),(AL393))))</formula>
    </cfRule>
  </conditionalFormatting>
  <conditionalFormatting sqref="AL393">
    <cfRule type="containsText" dxfId="1563" priority="78" operator="containsText" text="kraj">
      <formula>NOT(ISERROR(SEARCH(("kraj"),(AL393))))</formula>
    </cfRule>
  </conditionalFormatting>
  <conditionalFormatting sqref="AL558">
    <cfRule type="containsText" dxfId="1562" priority="71" operator="containsText" text="okres">
      <formula>NOT(ISERROR(SEARCH(("okres"),(AL558))))</formula>
    </cfRule>
  </conditionalFormatting>
  <conditionalFormatting sqref="AL558">
    <cfRule type="containsText" dxfId="1561" priority="72" operator="containsText" text="okres">
      <formula>NOT(ISERROR(SEARCH(("okres"),(AL558))))</formula>
    </cfRule>
  </conditionalFormatting>
  <conditionalFormatting sqref="AL558">
    <cfRule type="containsText" dxfId="1560" priority="73" operator="containsText" text="kraj Praha">
      <formula>NOT(ISERROR(SEARCH(("kraj Praha"),(AL558))))</formula>
    </cfRule>
  </conditionalFormatting>
  <conditionalFormatting sqref="AL558">
    <cfRule type="containsText" dxfId="1559" priority="74" operator="containsText" text="kraj">
      <formula>NOT(ISERROR(SEARCH(("kraj"),(AL558))))</formula>
    </cfRule>
  </conditionalFormatting>
  <conditionalFormatting sqref="AO388">
    <cfRule type="containsText" dxfId="1558" priority="67" operator="containsText" text="okres">
      <formula>NOT(ISERROR(SEARCH(("okres"),(AO388))))</formula>
    </cfRule>
  </conditionalFormatting>
  <conditionalFormatting sqref="AO388">
    <cfRule type="containsText" dxfId="1557" priority="68" operator="containsText" text="okres">
      <formula>NOT(ISERROR(SEARCH(("okres"),(AO388))))</formula>
    </cfRule>
  </conditionalFormatting>
  <conditionalFormatting sqref="AO388">
    <cfRule type="containsText" dxfId="1556" priority="69" operator="containsText" text="kraj Praha">
      <formula>NOT(ISERROR(SEARCH(("kraj Praha"),(AO388))))</formula>
    </cfRule>
  </conditionalFormatting>
  <conditionalFormatting sqref="AO388">
    <cfRule type="containsText" dxfId="1555" priority="70" operator="containsText" text="kraj">
      <formula>NOT(ISERROR(SEARCH(("kraj"),(AO388))))</formula>
    </cfRule>
  </conditionalFormatting>
  <conditionalFormatting sqref="AL79">
    <cfRule type="containsText" dxfId="1554" priority="25" operator="containsText" text="okres">
      <formula>NOT(ISERROR(SEARCH(("okres"),(AL79))))</formula>
    </cfRule>
  </conditionalFormatting>
  <conditionalFormatting sqref="AL79">
    <cfRule type="containsText" dxfId="1553" priority="26" operator="containsText" text="okres">
      <formula>NOT(ISERROR(SEARCH(("okres"),(AL79))))</formula>
    </cfRule>
  </conditionalFormatting>
  <conditionalFormatting sqref="AL79">
    <cfRule type="containsText" dxfId="1552" priority="27" operator="containsText" text="kraj Praha">
      <formula>NOT(ISERROR(SEARCH(("kraj Praha"),(AL79))))</formula>
    </cfRule>
  </conditionalFormatting>
  <conditionalFormatting sqref="AL79">
    <cfRule type="containsText" dxfId="1551" priority="28" operator="containsText" text="kraj">
      <formula>NOT(ISERROR(SEARCH(("kraj"),(AL79))))</formula>
    </cfRule>
  </conditionalFormatting>
  <conditionalFormatting sqref="AL255">
    <cfRule type="containsText" dxfId="1550" priority="21" operator="containsText" text="okres">
      <formula>NOT(ISERROR(SEARCH(("okres"),(AL255))))</formula>
    </cfRule>
  </conditionalFormatting>
  <conditionalFormatting sqref="AL255">
    <cfRule type="containsText" dxfId="1549" priority="22" operator="containsText" text="okres">
      <formula>NOT(ISERROR(SEARCH(("okres"),(AL255))))</formula>
    </cfRule>
  </conditionalFormatting>
  <conditionalFormatting sqref="AL255">
    <cfRule type="containsText" dxfId="1548" priority="23" operator="containsText" text="kraj Praha">
      <formula>NOT(ISERROR(SEARCH(("kraj Praha"),(AL255))))</formula>
    </cfRule>
  </conditionalFormatting>
  <conditionalFormatting sqref="AL255">
    <cfRule type="containsText" dxfId="1547" priority="24" operator="containsText" text="kraj">
      <formula>NOT(ISERROR(SEARCH(("kraj"),(AL255))))</formula>
    </cfRule>
  </conditionalFormatting>
  <conditionalFormatting sqref="A377:A379">
    <cfRule type="containsText" dxfId="1546" priority="19" stopIfTrue="1" operator="containsText" text="okres">
      <formula>NOT(ISERROR(SEARCH(("okres"),(A377))))</formula>
    </cfRule>
  </conditionalFormatting>
  <conditionalFormatting sqref="A377:A379">
    <cfRule type="containsText" dxfId="1545" priority="20" stopIfTrue="1" operator="containsText" text="kraj">
      <formula>NOT(ISERROR(SEARCH(("kraj"),(A377))))</formula>
    </cfRule>
  </conditionalFormatting>
  <conditionalFormatting sqref="AL378">
    <cfRule type="containsText" dxfId="1544" priority="15" operator="containsText" text="okres">
      <formula>NOT(ISERROR(SEARCH(("okres"),(AL378))))</formula>
    </cfRule>
  </conditionalFormatting>
  <conditionalFormatting sqref="AL378">
    <cfRule type="containsText" dxfId="1543" priority="16" operator="containsText" text="okres">
      <formula>NOT(ISERROR(SEARCH(("okres"),(AL378))))</formula>
    </cfRule>
  </conditionalFormatting>
  <conditionalFormatting sqref="AL378">
    <cfRule type="containsText" dxfId="1542" priority="17" operator="containsText" text="kraj Praha">
      <formula>NOT(ISERROR(SEARCH(("kraj Praha"),(AL378))))</formula>
    </cfRule>
  </conditionalFormatting>
  <conditionalFormatting sqref="AL378">
    <cfRule type="containsText" dxfId="1541" priority="18" operator="containsText" text="kraj">
      <formula>NOT(ISERROR(SEARCH(("kraj"),(AL378))))</formula>
    </cfRule>
  </conditionalFormatting>
  <conditionalFormatting sqref="AL425">
    <cfRule type="containsText" dxfId="1540" priority="11" operator="containsText" text="okres">
      <formula>NOT(ISERROR(SEARCH(("okres"),(AL425))))</formula>
    </cfRule>
  </conditionalFormatting>
  <conditionalFormatting sqref="AL425">
    <cfRule type="containsText" dxfId="1539" priority="12" operator="containsText" text="okres">
      <formula>NOT(ISERROR(SEARCH(("okres"),(AL425))))</formula>
    </cfRule>
  </conditionalFormatting>
  <conditionalFormatting sqref="AL425">
    <cfRule type="containsText" dxfId="1538" priority="13" operator="containsText" text="kraj Praha">
      <formula>NOT(ISERROR(SEARCH(("kraj Praha"),(AL425))))</formula>
    </cfRule>
  </conditionalFormatting>
  <conditionalFormatting sqref="AL425">
    <cfRule type="containsText" dxfId="1537" priority="14" operator="containsText" text="kraj">
      <formula>NOT(ISERROR(SEARCH(("kraj"),(AL425))))</formula>
    </cfRule>
  </conditionalFormatting>
  <conditionalFormatting sqref="AL475">
    <cfRule type="containsText" dxfId="1536" priority="7" operator="containsText" text="okres">
      <formula>NOT(ISERROR(SEARCH(("okres"),(AL475))))</formula>
    </cfRule>
  </conditionalFormatting>
  <conditionalFormatting sqref="AL475">
    <cfRule type="containsText" dxfId="1535" priority="8" operator="containsText" text="okres">
      <formula>NOT(ISERROR(SEARCH(("okres"),(AL475))))</formula>
    </cfRule>
  </conditionalFormatting>
  <conditionalFormatting sqref="AL475">
    <cfRule type="containsText" dxfId="1534" priority="9" operator="containsText" text="kraj Praha">
      <formula>NOT(ISERROR(SEARCH(("kraj Praha"),(AL475))))</formula>
    </cfRule>
  </conditionalFormatting>
  <conditionalFormatting sqref="AL475">
    <cfRule type="containsText" dxfId="1533" priority="10" operator="containsText" text="kraj">
      <formula>NOT(ISERROR(SEARCH(("kraj"),(AL475))))</formula>
    </cfRule>
  </conditionalFormatting>
  <conditionalFormatting sqref="A523:A525">
    <cfRule type="containsText" dxfId="1532" priority="5" stopIfTrue="1" operator="containsText" text="okres">
      <formula>NOT(ISERROR(SEARCH(("okres"),(A523))))</formula>
    </cfRule>
  </conditionalFormatting>
  <conditionalFormatting sqref="A523:A525">
    <cfRule type="containsText" dxfId="1531" priority="6" stopIfTrue="1" operator="containsText" text="kraj">
      <formula>NOT(ISERROR(SEARCH(("kraj"),(A523))))</formula>
    </cfRule>
  </conditionalFormatting>
  <conditionalFormatting sqref="AL524">
    <cfRule type="containsText" dxfId="1530" priority="1" operator="containsText" text="okres">
      <formula>NOT(ISERROR(SEARCH(("okres"),(AL524))))</formula>
    </cfRule>
  </conditionalFormatting>
  <conditionalFormatting sqref="AL524">
    <cfRule type="containsText" dxfId="1529" priority="2" operator="containsText" text="okres">
      <formula>NOT(ISERROR(SEARCH(("okres"),(AL524))))</formula>
    </cfRule>
  </conditionalFormatting>
  <conditionalFormatting sqref="AL524">
    <cfRule type="containsText" dxfId="1528" priority="3" operator="containsText" text="kraj Praha">
      <formula>NOT(ISERROR(SEARCH(("kraj Praha"),(AL524))))</formula>
    </cfRule>
  </conditionalFormatting>
  <conditionalFormatting sqref="AL524">
    <cfRule type="containsText" dxfId="1527" priority="4" operator="containsText" text="kraj">
      <formula>NOT(ISERROR(SEARCH(("kraj"),(AL524))))</formula>
    </cfRule>
  </conditionalFormatting>
  <pageMargins left="0.78740157499999996" right="0.78740157499999996" top="0.984251969" bottom="0.984251969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Z1007"/>
  <sheetViews>
    <sheetView workbookViewId="0">
      <pane xSplit="1" ySplit="5" topLeftCell="B411" activePane="bottomRight" state="frozen"/>
      <selection pane="topRight" activeCell="B1" sqref="B1"/>
      <selection pane="bottomLeft" activeCell="A6" sqref="A6"/>
      <selection pane="bottomRight" activeCell="Q437" sqref="P437:Q462"/>
    </sheetView>
  </sheetViews>
  <sheetFormatPr defaultColWidth="14.44140625" defaultRowHeight="15" customHeight="1"/>
  <cols>
    <col min="1" max="1" width="9" customWidth="1"/>
    <col min="2" max="2" width="17.109375" style="504" hidden="1" customWidth="1"/>
    <col min="3" max="3" width="15.109375" style="504" hidden="1" customWidth="1"/>
    <col min="4" max="4" width="17.109375" style="504" hidden="1" customWidth="1"/>
    <col min="5" max="5" width="15.109375" style="504" hidden="1" customWidth="1"/>
    <col min="6" max="6" width="17.109375" style="504" hidden="1" customWidth="1"/>
    <col min="7" max="7" width="15.109375" style="504" hidden="1" customWidth="1"/>
    <col min="8" max="8" width="17.109375" style="504" hidden="1" customWidth="1"/>
    <col min="9" max="9" width="15.109375" style="504" hidden="1" customWidth="1"/>
    <col min="10" max="11" width="15.109375" style="304" hidden="1" customWidth="1"/>
    <col min="12" max="13" width="15.109375" style="504" hidden="1" customWidth="1"/>
    <col min="14" max="14" width="17.109375" hidden="1" customWidth="1"/>
    <col min="15" max="15" width="15.109375" hidden="1" customWidth="1"/>
    <col min="16" max="16" width="17.109375" style="404" customWidth="1"/>
    <col min="17" max="17" width="15.109375" style="404" customWidth="1"/>
    <col min="18" max="18" width="52.5546875" customWidth="1"/>
    <col min="19" max="19" width="9.109375" customWidth="1"/>
    <col min="20" max="22" width="9.109375" hidden="1" customWidth="1"/>
    <col min="23" max="23" width="52" hidden="1" customWidth="1"/>
  </cols>
  <sheetData>
    <row r="1" spans="1:26" ht="19.8">
      <c r="A1" s="288" t="s">
        <v>1071</v>
      </c>
      <c r="B1" s="291"/>
      <c r="C1" s="291"/>
      <c r="D1" s="291"/>
      <c r="E1" s="291"/>
      <c r="F1" s="291"/>
      <c r="G1" s="291"/>
      <c r="H1" s="291"/>
      <c r="I1" s="291"/>
      <c r="J1" s="290"/>
      <c r="K1" s="290"/>
      <c r="L1" s="291"/>
      <c r="M1" s="291"/>
      <c r="N1" s="291"/>
      <c r="O1" s="291"/>
      <c r="P1" s="291"/>
      <c r="Q1" s="291"/>
      <c r="R1" s="3"/>
      <c r="S1" s="3"/>
      <c r="T1" s="3"/>
      <c r="U1" s="3"/>
      <c r="V1" s="3"/>
    </row>
    <row r="2" spans="1:26" ht="14.4">
      <c r="A2" s="301" t="s">
        <v>1072</v>
      </c>
      <c r="B2" s="291"/>
      <c r="C2" s="291"/>
      <c r="D2" s="291"/>
      <c r="E2" s="291"/>
      <c r="F2" s="291"/>
      <c r="G2" s="291"/>
      <c r="H2" s="291"/>
      <c r="I2" s="291"/>
      <c r="J2" s="290"/>
      <c r="K2" s="290"/>
      <c r="L2" s="291"/>
      <c r="M2" s="291"/>
      <c r="N2" s="291"/>
      <c r="O2" s="291"/>
      <c r="P2" s="291"/>
      <c r="Q2" s="291"/>
      <c r="R2" s="3"/>
      <c r="S2" s="3"/>
      <c r="T2" s="3"/>
      <c r="U2" s="3"/>
      <c r="V2" s="3"/>
    </row>
    <row r="3" spans="1:26" thickBot="1">
      <c r="A3" s="301"/>
      <c r="B3" s="291"/>
      <c r="C3" s="291"/>
      <c r="D3" s="291"/>
      <c r="E3" s="291"/>
      <c r="F3" s="291"/>
      <c r="G3" s="291"/>
      <c r="H3" s="291"/>
      <c r="I3" s="291"/>
      <c r="J3" s="290"/>
      <c r="K3" s="290"/>
      <c r="L3" s="291"/>
      <c r="M3" s="291"/>
      <c r="N3" s="291"/>
      <c r="O3" s="291"/>
      <c r="P3" s="291"/>
      <c r="Q3" s="291"/>
      <c r="R3" s="3"/>
      <c r="S3" s="3"/>
      <c r="T3" s="3"/>
      <c r="U3" s="3"/>
      <c r="V3" s="3"/>
    </row>
    <row r="4" spans="1:26" ht="14.4">
      <c r="A4" s="293"/>
      <c r="B4" s="678">
        <v>2016</v>
      </c>
      <c r="C4" s="679"/>
      <c r="D4" s="680">
        <v>2017</v>
      </c>
      <c r="E4" s="679"/>
      <c r="F4" s="680">
        <v>2018</v>
      </c>
      <c r="G4" s="679"/>
      <c r="H4" s="680">
        <v>2019</v>
      </c>
      <c r="I4" s="681"/>
      <c r="J4" s="682">
        <v>2020</v>
      </c>
      <c r="K4" s="683"/>
      <c r="L4" s="682">
        <v>2021</v>
      </c>
      <c r="M4" s="683"/>
      <c r="N4" s="682">
        <v>2022</v>
      </c>
      <c r="O4" s="683"/>
      <c r="P4" s="682">
        <v>2023</v>
      </c>
      <c r="Q4" s="683"/>
      <c r="R4" s="293"/>
      <c r="S4" s="3"/>
      <c r="T4" s="3"/>
      <c r="U4" s="676">
        <v>2023</v>
      </c>
      <c r="V4" s="677"/>
    </row>
    <row r="5" spans="1:26" thickBot="1">
      <c r="A5" s="474" t="s">
        <v>59</v>
      </c>
      <c r="B5" s="473" t="s">
        <v>1073</v>
      </c>
      <c r="C5" s="295" t="s">
        <v>1074</v>
      </c>
      <c r="D5" s="296" t="s">
        <v>1073</v>
      </c>
      <c r="E5" s="303" t="s">
        <v>1074</v>
      </c>
      <c r="F5" s="296" t="s">
        <v>1075</v>
      </c>
      <c r="G5" s="303" t="s">
        <v>1074</v>
      </c>
      <c r="H5" s="296" t="s">
        <v>1075</v>
      </c>
      <c r="I5" s="297" t="s">
        <v>1074</v>
      </c>
      <c r="J5" s="296" t="s">
        <v>1075</v>
      </c>
      <c r="K5" s="295" t="s">
        <v>1074</v>
      </c>
      <c r="L5" s="296" t="s">
        <v>1075</v>
      </c>
      <c r="M5" s="295" t="s">
        <v>1074</v>
      </c>
      <c r="N5" s="296" t="s">
        <v>1075</v>
      </c>
      <c r="O5" s="295" t="s">
        <v>1074</v>
      </c>
      <c r="P5" s="296" t="s">
        <v>1075</v>
      </c>
      <c r="Q5" s="297" t="s">
        <v>1074</v>
      </c>
      <c r="R5" s="298" t="s">
        <v>60</v>
      </c>
      <c r="S5" s="290"/>
      <c r="T5" s="302" t="s">
        <v>59</v>
      </c>
      <c r="U5" s="407" t="s">
        <v>1076</v>
      </c>
      <c r="V5" s="408" t="s">
        <v>1077</v>
      </c>
      <c r="W5" s="319" t="s">
        <v>1101</v>
      </c>
      <c r="X5" s="304"/>
      <c r="Y5" s="304"/>
      <c r="Z5" s="304"/>
    </row>
    <row r="6" spans="1:26" ht="14.4" hidden="1">
      <c r="A6" s="475">
        <v>110</v>
      </c>
      <c r="B6" s="314">
        <v>665</v>
      </c>
      <c r="C6" s="511">
        <v>3.6240000000000001</v>
      </c>
      <c r="D6" s="481">
        <v>696</v>
      </c>
      <c r="E6" s="481">
        <v>3.72</v>
      </c>
      <c r="F6" s="481">
        <v>760</v>
      </c>
      <c r="G6" s="511">
        <v>3.8580000000000001</v>
      </c>
      <c r="H6" s="481">
        <v>724</v>
      </c>
      <c r="I6" s="511">
        <v>3.9380000000000002</v>
      </c>
      <c r="J6" s="512">
        <v>673</v>
      </c>
      <c r="K6" s="513">
        <v>4.0861812778603266</v>
      </c>
      <c r="L6" s="481">
        <v>578</v>
      </c>
      <c r="M6" s="511">
        <v>4.2525951557093427</v>
      </c>
      <c r="N6" s="481">
        <v>744</v>
      </c>
      <c r="O6" s="511">
        <v>4.282258064516129</v>
      </c>
      <c r="P6" s="514">
        <v>883</v>
      </c>
      <c r="Q6" s="515">
        <v>4.483578708946772</v>
      </c>
      <c r="R6" s="516" t="s">
        <v>61</v>
      </c>
      <c r="S6" s="3"/>
      <c r="T6" s="317" t="s">
        <v>63</v>
      </c>
      <c r="U6" s="409">
        <v>20</v>
      </c>
      <c r="V6" s="409">
        <v>3.85</v>
      </c>
      <c r="W6" s="404" t="str">
        <f>VLOOKUP(T6,A:R,18,0)</f>
        <v>středisko Dvojka Praha</v>
      </c>
    </row>
    <row r="7" spans="1:26" ht="14.4">
      <c r="A7" s="310">
        <v>112</v>
      </c>
      <c r="B7" s="517">
        <v>71</v>
      </c>
      <c r="C7" s="518">
        <v>3.31</v>
      </c>
      <c r="D7" s="484">
        <v>75</v>
      </c>
      <c r="E7" s="484">
        <v>3.8</v>
      </c>
      <c r="F7" s="484">
        <v>89</v>
      </c>
      <c r="G7" s="518">
        <v>3.4940000000000002</v>
      </c>
      <c r="H7" s="484">
        <v>79</v>
      </c>
      <c r="I7" s="518">
        <v>3.4303797468354431</v>
      </c>
      <c r="J7" s="519">
        <v>83</v>
      </c>
      <c r="K7" s="520">
        <v>4.1927710843373491</v>
      </c>
      <c r="L7" s="484">
        <v>56</v>
      </c>
      <c r="M7" s="518">
        <v>4.125</v>
      </c>
      <c r="N7" s="484">
        <v>88</v>
      </c>
      <c r="O7" s="518">
        <v>3.9318181818181817</v>
      </c>
      <c r="P7" s="476">
        <v>87</v>
      </c>
      <c r="Q7" s="521">
        <v>3.9195402298850577</v>
      </c>
      <c r="R7" s="522" t="s">
        <v>62</v>
      </c>
      <c r="S7" s="3"/>
      <c r="T7" s="317" t="s">
        <v>65</v>
      </c>
      <c r="U7" s="409">
        <v>17</v>
      </c>
      <c r="V7" s="409">
        <v>4.4705882352941178</v>
      </c>
      <c r="W7" s="404" t="str">
        <f>VLOOKUP(T7,A:R,18,0)</f>
        <v>středisko Polaris Praha</v>
      </c>
    </row>
    <row r="8" spans="1:26" ht="14.4" hidden="1">
      <c r="A8" s="310" t="s">
        <v>63</v>
      </c>
      <c r="B8" s="517">
        <v>10</v>
      </c>
      <c r="C8" s="518">
        <v>3.2</v>
      </c>
      <c r="D8" s="484">
        <v>9</v>
      </c>
      <c r="E8" s="484">
        <v>3</v>
      </c>
      <c r="F8" s="484">
        <v>20</v>
      </c>
      <c r="G8" s="518">
        <v>3.4</v>
      </c>
      <c r="H8" s="484">
        <v>11</v>
      </c>
      <c r="I8" s="518">
        <v>2.9090909090909092</v>
      </c>
      <c r="J8" s="519">
        <v>14</v>
      </c>
      <c r="K8" s="520">
        <v>4.7142857142857144</v>
      </c>
      <c r="L8" s="484">
        <v>8</v>
      </c>
      <c r="M8" s="518">
        <v>2.25</v>
      </c>
      <c r="N8" s="484">
        <v>16</v>
      </c>
      <c r="O8" s="518">
        <v>3.5</v>
      </c>
      <c r="P8" s="476">
        <v>20</v>
      </c>
      <c r="Q8" s="521">
        <v>3.85</v>
      </c>
      <c r="R8" s="523" t="s">
        <v>64</v>
      </c>
      <c r="S8" s="3"/>
      <c r="T8" s="317" t="s">
        <v>67</v>
      </c>
      <c r="U8" s="409">
        <v>10</v>
      </c>
      <c r="V8" s="409">
        <v>4.2</v>
      </c>
      <c r="W8" s="509" t="str">
        <f t="shared" ref="W8:W71" si="0">VLOOKUP(T8,A:R,18,0)</f>
        <v>středisko Maják Praha</v>
      </c>
    </row>
    <row r="9" spans="1:26" ht="14.4" hidden="1">
      <c r="A9" s="310" t="s">
        <v>65</v>
      </c>
      <c r="B9" s="517">
        <v>14</v>
      </c>
      <c r="C9" s="518">
        <v>3.9289999999999998</v>
      </c>
      <c r="D9" s="484">
        <v>17</v>
      </c>
      <c r="E9" s="484">
        <v>5.1760000000000002</v>
      </c>
      <c r="F9" s="484">
        <v>19</v>
      </c>
      <c r="G9" s="518">
        <v>4.0529999999999999</v>
      </c>
      <c r="H9" s="484">
        <v>16</v>
      </c>
      <c r="I9" s="518">
        <v>4.8125</v>
      </c>
      <c r="J9" s="519">
        <v>15</v>
      </c>
      <c r="K9" s="520">
        <v>4.333333333333333</v>
      </c>
      <c r="L9" s="484">
        <v>10</v>
      </c>
      <c r="M9" s="518">
        <v>5.5</v>
      </c>
      <c r="N9" s="484">
        <v>21</v>
      </c>
      <c r="O9" s="518">
        <v>3.9523809523809526</v>
      </c>
      <c r="P9" s="476">
        <v>17</v>
      </c>
      <c r="Q9" s="521">
        <v>4.4705882352941178</v>
      </c>
      <c r="R9" s="523" t="s">
        <v>66</v>
      </c>
      <c r="S9" s="3"/>
      <c r="T9" s="317" t="s">
        <v>69</v>
      </c>
      <c r="U9" s="409">
        <v>14</v>
      </c>
      <c r="V9" s="409">
        <v>4.1428571428571432</v>
      </c>
      <c r="W9" s="509" t="str">
        <f t="shared" si="0"/>
        <v>středisko Bratří Mašínů Praha</v>
      </c>
    </row>
    <row r="10" spans="1:26" ht="14.4" hidden="1">
      <c r="A10" s="310" t="s">
        <v>67</v>
      </c>
      <c r="B10" s="517">
        <v>8</v>
      </c>
      <c r="C10" s="518">
        <v>4.875</v>
      </c>
      <c r="D10" s="484">
        <v>9</v>
      </c>
      <c r="E10" s="484">
        <v>3.556</v>
      </c>
      <c r="F10" s="484">
        <v>14</v>
      </c>
      <c r="G10" s="518">
        <v>3.3570000000000002</v>
      </c>
      <c r="H10" s="484">
        <v>15</v>
      </c>
      <c r="I10" s="518">
        <v>3</v>
      </c>
      <c r="J10" s="519">
        <v>15</v>
      </c>
      <c r="K10" s="520">
        <v>4.0666666666666664</v>
      </c>
      <c r="L10" s="484">
        <v>16</v>
      </c>
      <c r="M10" s="518">
        <v>2.8125</v>
      </c>
      <c r="N10" s="484">
        <v>12</v>
      </c>
      <c r="O10" s="518">
        <v>4.5</v>
      </c>
      <c r="P10" s="476">
        <v>10</v>
      </c>
      <c r="Q10" s="521">
        <v>4.2</v>
      </c>
      <c r="R10" s="523" t="s">
        <v>68</v>
      </c>
      <c r="S10" s="3"/>
      <c r="T10" s="317" t="s">
        <v>71</v>
      </c>
      <c r="U10" s="409">
        <v>26</v>
      </c>
      <c r="V10" s="409">
        <v>3.3846153846153846</v>
      </c>
      <c r="W10" s="509" t="str">
        <f t="shared" si="0"/>
        <v>středisko Arcus Praha</v>
      </c>
    </row>
    <row r="11" spans="1:26" ht="14.4" hidden="1">
      <c r="A11" s="310" t="s">
        <v>69</v>
      </c>
      <c r="B11" s="517">
        <v>11</v>
      </c>
      <c r="C11" s="518">
        <v>2.9089999999999998</v>
      </c>
      <c r="D11" s="484">
        <v>19</v>
      </c>
      <c r="E11" s="484">
        <v>3.5259999999999998</v>
      </c>
      <c r="F11" s="484">
        <v>19</v>
      </c>
      <c r="G11" s="518">
        <v>3.5259999999999998</v>
      </c>
      <c r="H11" s="484">
        <v>14</v>
      </c>
      <c r="I11" s="518">
        <v>4.2142857142857144</v>
      </c>
      <c r="J11" s="519">
        <v>11</v>
      </c>
      <c r="K11" s="520">
        <v>4.4545454545454541</v>
      </c>
      <c r="L11" s="484">
        <v>8</v>
      </c>
      <c r="M11" s="518">
        <v>5.5</v>
      </c>
      <c r="N11" s="484">
        <v>18</v>
      </c>
      <c r="O11" s="518">
        <v>4</v>
      </c>
      <c r="P11" s="476">
        <v>14</v>
      </c>
      <c r="Q11" s="521">
        <v>4.1428571428571432</v>
      </c>
      <c r="R11" s="523" t="s">
        <v>70</v>
      </c>
      <c r="S11" s="3"/>
      <c r="T11" s="317" t="s">
        <v>74</v>
      </c>
      <c r="U11" s="409">
        <v>28</v>
      </c>
      <c r="V11" s="409">
        <v>3.5</v>
      </c>
      <c r="W11" s="509" t="str">
        <f t="shared" si="0"/>
        <v>4. přístav Jana Nerudy Praha</v>
      </c>
    </row>
    <row r="12" spans="1:26" ht="14.4" hidden="1">
      <c r="A12" s="310" t="s">
        <v>71</v>
      </c>
      <c r="B12" s="517">
        <v>28</v>
      </c>
      <c r="C12" s="518">
        <v>2.75</v>
      </c>
      <c r="D12" s="484">
        <v>21</v>
      </c>
      <c r="E12" s="484">
        <v>3.3809999999999998</v>
      </c>
      <c r="F12" s="484">
        <v>17</v>
      </c>
      <c r="G12" s="518">
        <v>3.0590000000000002</v>
      </c>
      <c r="H12" s="484">
        <v>23</v>
      </c>
      <c r="I12" s="518">
        <v>2.5217391304347827</v>
      </c>
      <c r="J12" s="519">
        <v>28</v>
      </c>
      <c r="K12" s="520">
        <v>3.8214285714285716</v>
      </c>
      <c r="L12" s="484">
        <v>14</v>
      </c>
      <c r="M12" s="518">
        <v>4.9285714285714288</v>
      </c>
      <c r="N12" s="484">
        <v>21</v>
      </c>
      <c r="O12" s="518">
        <v>3.8571428571428572</v>
      </c>
      <c r="P12" s="476">
        <v>26</v>
      </c>
      <c r="Q12" s="521">
        <v>3.3846153846153846</v>
      </c>
      <c r="R12" s="523" t="s">
        <v>72</v>
      </c>
      <c r="S12" s="3"/>
      <c r="T12" s="317" t="s">
        <v>76</v>
      </c>
      <c r="U12" s="409">
        <v>10</v>
      </c>
      <c r="V12" s="409">
        <v>2.9</v>
      </c>
      <c r="W12" s="509" t="str">
        <f t="shared" si="0"/>
        <v>přístav Pětka Praha</v>
      </c>
    </row>
    <row r="13" spans="1:26" ht="14.4">
      <c r="A13" s="310">
        <v>113</v>
      </c>
      <c r="B13" s="517">
        <v>33</v>
      </c>
      <c r="C13" s="518">
        <v>3.121</v>
      </c>
      <c r="D13" s="484">
        <v>46</v>
      </c>
      <c r="E13" s="484">
        <v>3.2610000000000001</v>
      </c>
      <c r="F13" s="484">
        <v>38</v>
      </c>
      <c r="G13" s="518">
        <v>3.3679999999999999</v>
      </c>
      <c r="H13" s="484">
        <v>51</v>
      </c>
      <c r="I13" s="518">
        <v>3.5490196078431371</v>
      </c>
      <c r="J13" s="519">
        <v>41</v>
      </c>
      <c r="K13" s="520">
        <v>4.4634146341463419</v>
      </c>
      <c r="L13" s="484">
        <v>49</v>
      </c>
      <c r="M13" s="518">
        <v>3.7346938775510203</v>
      </c>
      <c r="N13" s="484">
        <v>51</v>
      </c>
      <c r="O13" s="518">
        <v>3.8823529411764706</v>
      </c>
      <c r="P13" s="476">
        <v>54</v>
      </c>
      <c r="Q13" s="521">
        <v>3.6481481481481484</v>
      </c>
      <c r="R13" s="523" t="s">
        <v>73</v>
      </c>
      <c r="S13" s="3"/>
      <c r="T13" s="317" t="s">
        <v>78</v>
      </c>
      <c r="U13" s="409">
        <v>16</v>
      </c>
      <c r="V13" s="409">
        <v>4.375</v>
      </c>
      <c r="W13" s="509" t="str">
        <f t="shared" si="0"/>
        <v>61. středisko Vítkov Praha</v>
      </c>
    </row>
    <row r="14" spans="1:26" ht="14.4" hidden="1">
      <c r="A14" s="310" t="s">
        <v>74</v>
      </c>
      <c r="B14" s="517">
        <v>22</v>
      </c>
      <c r="C14" s="518">
        <v>3.3639999999999999</v>
      </c>
      <c r="D14" s="484">
        <v>20</v>
      </c>
      <c r="E14" s="484">
        <v>3.8</v>
      </c>
      <c r="F14" s="484">
        <v>18</v>
      </c>
      <c r="G14" s="518">
        <v>3.278</v>
      </c>
      <c r="H14" s="484">
        <v>24</v>
      </c>
      <c r="I14" s="518">
        <v>4.291666666666667</v>
      </c>
      <c r="J14" s="519">
        <v>21</v>
      </c>
      <c r="K14" s="520">
        <v>3.8095238095238093</v>
      </c>
      <c r="L14" s="484">
        <v>34</v>
      </c>
      <c r="M14" s="518">
        <v>3.6176470588235294</v>
      </c>
      <c r="N14" s="484">
        <v>29</v>
      </c>
      <c r="O14" s="518">
        <v>3.7586206896551726</v>
      </c>
      <c r="P14" s="476">
        <v>28</v>
      </c>
      <c r="Q14" s="521">
        <v>3.5</v>
      </c>
      <c r="R14" s="523" t="s">
        <v>75</v>
      </c>
      <c r="S14" s="3"/>
      <c r="T14" s="317" t="s">
        <v>81</v>
      </c>
      <c r="U14" s="409">
        <v>26</v>
      </c>
      <c r="V14" s="409">
        <v>3.3461538461538463</v>
      </c>
      <c r="W14" s="509" t="str">
        <f t="shared" si="0"/>
        <v>5. středisko Modřany</v>
      </c>
    </row>
    <row r="15" spans="1:26" ht="14.4" hidden="1">
      <c r="A15" s="310" t="s">
        <v>76</v>
      </c>
      <c r="B15" s="517">
        <v>5</v>
      </c>
      <c r="C15" s="518">
        <v>3.6</v>
      </c>
      <c r="D15" s="484">
        <v>11</v>
      </c>
      <c r="E15" s="484">
        <v>2.4550000000000001</v>
      </c>
      <c r="F15" s="484">
        <v>9</v>
      </c>
      <c r="G15" s="518">
        <v>4.2220000000000004</v>
      </c>
      <c r="H15" s="484">
        <v>10</v>
      </c>
      <c r="I15" s="518">
        <v>3.6</v>
      </c>
      <c r="J15" s="519">
        <v>7</v>
      </c>
      <c r="K15" s="520">
        <v>6.7142857142857144</v>
      </c>
      <c r="L15" s="484">
        <v>6</v>
      </c>
      <c r="M15" s="518">
        <v>3</v>
      </c>
      <c r="N15" s="484">
        <v>10</v>
      </c>
      <c r="O15" s="518">
        <v>4.5</v>
      </c>
      <c r="P15" s="476">
        <v>10</v>
      </c>
      <c r="Q15" s="521">
        <v>2.9</v>
      </c>
      <c r="R15" s="523" t="s">
        <v>77</v>
      </c>
      <c r="S15" s="3"/>
      <c r="T15" s="317" t="s">
        <v>83</v>
      </c>
      <c r="U15" s="409">
        <v>70</v>
      </c>
      <c r="V15" s="409">
        <v>5.0857142857142854</v>
      </c>
      <c r="W15" s="509" t="str">
        <f t="shared" si="0"/>
        <v>7. středisko Blaník Praha</v>
      </c>
    </row>
    <row r="16" spans="1:26" ht="14.4" hidden="1">
      <c r="A16" s="310" t="s">
        <v>78</v>
      </c>
      <c r="B16" s="517">
        <v>6</v>
      </c>
      <c r="C16" s="518">
        <v>1.833</v>
      </c>
      <c r="D16" s="484">
        <v>15</v>
      </c>
      <c r="E16" s="484">
        <v>3.133</v>
      </c>
      <c r="F16" s="484">
        <v>11</v>
      </c>
      <c r="G16" s="518">
        <v>2.8180000000000001</v>
      </c>
      <c r="H16" s="484">
        <v>17</v>
      </c>
      <c r="I16" s="518">
        <v>2.4705882352941178</v>
      </c>
      <c r="J16" s="519">
        <v>13</v>
      </c>
      <c r="K16" s="520">
        <v>4.3076923076923075</v>
      </c>
      <c r="L16" s="484">
        <v>9</v>
      </c>
      <c r="M16" s="518">
        <v>4.666666666666667</v>
      </c>
      <c r="N16" s="484">
        <v>12</v>
      </c>
      <c r="O16" s="518">
        <v>3.6666666666666665</v>
      </c>
      <c r="P16" s="476">
        <v>16</v>
      </c>
      <c r="Q16" s="521">
        <v>4.375</v>
      </c>
      <c r="R16" s="523" t="s">
        <v>79</v>
      </c>
      <c r="S16" s="3"/>
      <c r="T16" s="317" t="s">
        <v>85</v>
      </c>
      <c r="U16" s="409">
        <v>17</v>
      </c>
      <c r="V16" s="409">
        <v>4.7647058823529411</v>
      </c>
      <c r="W16" s="509" t="str">
        <f t="shared" si="0"/>
        <v>středisko Platan Praha</v>
      </c>
    </row>
    <row r="17" spans="1:23" ht="14.4">
      <c r="A17" s="310">
        <v>114</v>
      </c>
      <c r="B17" s="517">
        <v>125</v>
      </c>
      <c r="C17" s="518">
        <v>3.512</v>
      </c>
      <c r="D17" s="484">
        <v>122</v>
      </c>
      <c r="E17" s="484">
        <v>3.7949999999999999</v>
      </c>
      <c r="F17" s="484">
        <v>134</v>
      </c>
      <c r="G17" s="518">
        <v>4</v>
      </c>
      <c r="H17" s="484">
        <v>133</v>
      </c>
      <c r="I17" s="518">
        <v>4.0150375939849621</v>
      </c>
      <c r="J17" s="519">
        <v>107</v>
      </c>
      <c r="K17" s="520">
        <v>3.7289719626168223</v>
      </c>
      <c r="L17" s="484">
        <v>122</v>
      </c>
      <c r="M17" s="518">
        <v>4.5081967213114753</v>
      </c>
      <c r="N17" s="484">
        <v>146</v>
      </c>
      <c r="O17" s="518">
        <v>4.1301369863013697</v>
      </c>
      <c r="P17" s="476">
        <v>165</v>
      </c>
      <c r="Q17" s="521">
        <v>4.7333333333333334</v>
      </c>
      <c r="R17" s="523" t="s">
        <v>80</v>
      </c>
      <c r="S17" s="3"/>
      <c r="T17" s="317" t="s">
        <v>87</v>
      </c>
      <c r="U17" s="409">
        <v>27</v>
      </c>
      <c r="V17" s="409">
        <v>4.2222222222222223</v>
      </c>
      <c r="W17" s="509" t="str">
        <f t="shared" si="0"/>
        <v>34. středisko Ostříž Praha</v>
      </c>
    </row>
    <row r="18" spans="1:23" ht="14.4" hidden="1">
      <c r="A18" s="310" t="s">
        <v>81</v>
      </c>
      <c r="B18" s="517">
        <v>12</v>
      </c>
      <c r="C18" s="518">
        <v>3.5830000000000002</v>
      </c>
      <c r="D18" s="484">
        <v>8</v>
      </c>
      <c r="E18" s="484">
        <v>4.125</v>
      </c>
      <c r="F18" s="484">
        <v>21</v>
      </c>
      <c r="G18" s="518">
        <v>3.4289999999999998</v>
      </c>
      <c r="H18" s="484">
        <v>10</v>
      </c>
      <c r="I18" s="518">
        <v>3.2</v>
      </c>
      <c r="J18" s="519">
        <v>18</v>
      </c>
      <c r="K18" s="520">
        <v>3.3888888888888888</v>
      </c>
      <c r="L18" s="484">
        <v>13</v>
      </c>
      <c r="M18" s="518">
        <v>4.2307692307692308</v>
      </c>
      <c r="N18" s="484">
        <v>16</v>
      </c>
      <c r="O18" s="518">
        <v>2.375</v>
      </c>
      <c r="P18" s="476">
        <v>26</v>
      </c>
      <c r="Q18" s="521">
        <v>3.3461538461538463</v>
      </c>
      <c r="R18" s="523" t="s">
        <v>82</v>
      </c>
      <c r="S18" s="3"/>
      <c r="T18" s="317" t="s">
        <v>89</v>
      </c>
      <c r="U18" s="409">
        <v>6</v>
      </c>
      <c r="V18" s="409">
        <v>5.833333333333333</v>
      </c>
      <c r="W18" s="509" t="str">
        <f t="shared" si="0"/>
        <v>středisko Keya Praha</v>
      </c>
    </row>
    <row r="19" spans="1:23" ht="14.4" hidden="1">
      <c r="A19" s="310" t="s">
        <v>83</v>
      </c>
      <c r="B19" s="517">
        <v>55</v>
      </c>
      <c r="C19" s="518">
        <v>4.109</v>
      </c>
      <c r="D19" s="484">
        <v>54</v>
      </c>
      <c r="E19" s="484">
        <v>4.1849999999999996</v>
      </c>
      <c r="F19" s="484">
        <v>57</v>
      </c>
      <c r="G19" s="518">
        <v>4.9119999999999999</v>
      </c>
      <c r="H19" s="484">
        <v>69</v>
      </c>
      <c r="I19" s="518">
        <v>4.7971014492753623</v>
      </c>
      <c r="J19" s="519">
        <v>42</v>
      </c>
      <c r="K19" s="520">
        <v>3.5</v>
      </c>
      <c r="L19" s="484">
        <v>57</v>
      </c>
      <c r="M19" s="518">
        <v>4.6491228070175437</v>
      </c>
      <c r="N19" s="484">
        <v>57</v>
      </c>
      <c r="O19" s="518">
        <v>4.2456140350877192</v>
      </c>
      <c r="P19" s="476">
        <v>70</v>
      </c>
      <c r="Q19" s="521">
        <v>5.0857142857142854</v>
      </c>
      <c r="R19" s="523" t="s">
        <v>84</v>
      </c>
      <c r="S19" s="3"/>
      <c r="T19" s="317" t="s">
        <v>91</v>
      </c>
      <c r="U19" s="409">
        <v>8</v>
      </c>
      <c r="V19" s="409">
        <v>4.375</v>
      </c>
      <c r="W19" s="509" t="str">
        <f t="shared" si="0"/>
        <v>středisko Paprsek Praha-Kunratice</v>
      </c>
    </row>
    <row r="20" spans="1:23" ht="14.4" hidden="1">
      <c r="A20" s="310" t="s">
        <v>85</v>
      </c>
      <c r="B20" s="517">
        <v>17</v>
      </c>
      <c r="C20" s="518">
        <v>2.8820000000000001</v>
      </c>
      <c r="D20" s="484">
        <v>17</v>
      </c>
      <c r="E20" s="484">
        <v>3.1179999999999999</v>
      </c>
      <c r="F20" s="484">
        <v>16</v>
      </c>
      <c r="G20" s="518">
        <v>3.375</v>
      </c>
      <c r="H20" s="484">
        <v>18</v>
      </c>
      <c r="I20" s="518">
        <v>2.8333333333333335</v>
      </c>
      <c r="J20" s="519">
        <v>12</v>
      </c>
      <c r="K20" s="520">
        <v>3.5</v>
      </c>
      <c r="L20" s="484">
        <v>12</v>
      </c>
      <c r="M20" s="518">
        <v>4.583333333333333</v>
      </c>
      <c r="N20" s="484">
        <v>11</v>
      </c>
      <c r="O20" s="518">
        <v>4.2727272727272725</v>
      </c>
      <c r="P20" s="476">
        <v>17</v>
      </c>
      <c r="Q20" s="521">
        <v>4.7647058823529411</v>
      </c>
      <c r="R20" s="523" t="s">
        <v>86</v>
      </c>
      <c r="S20" s="3"/>
      <c r="T20" s="317" t="s">
        <v>93</v>
      </c>
      <c r="U20" s="409">
        <v>11</v>
      </c>
      <c r="V20" s="409">
        <v>6.6363636363636367</v>
      </c>
      <c r="W20" s="509" t="str">
        <f t="shared" si="0"/>
        <v>středisko Trilobit Praha</v>
      </c>
    </row>
    <row r="21" spans="1:23" ht="15.75" hidden="1" customHeight="1">
      <c r="A21" s="310" t="s">
        <v>87</v>
      </c>
      <c r="B21" s="517">
        <v>31</v>
      </c>
      <c r="C21" s="518">
        <v>2.774</v>
      </c>
      <c r="D21" s="484">
        <v>25</v>
      </c>
      <c r="E21" s="484">
        <v>3.36</v>
      </c>
      <c r="F21" s="484">
        <v>34</v>
      </c>
      <c r="G21" s="518">
        <v>3.2349999999999999</v>
      </c>
      <c r="H21" s="484">
        <v>27</v>
      </c>
      <c r="I21" s="518">
        <v>3.4814814814814814</v>
      </c>
      <c r="J21" s="519">
        <v>24</v>
      </c>
      <c r="K21" s="520">
        <v>4.625</v>
      </c>
      <c r="L21" s="484">
        <v>23</v>
      </c>
      <c r="M21" s="518">
        <v>4.3478260869565215</v>
      </c>
      <c r="N21" s="484">
        <v>31</v>
      </c>
      <c r="O21" s="518">
        <v>4.4516129032258061</v>
      </c>
      <c r="P21" s="476">
        <v>27</v>
      </c>
      <c r="Q21" s="521">
        <v>4.2222222222222223</v>
      </c>
      <c r="R21" s="523" t="s">
        <v>88</v>
      </c>
      <c r="S21" s="3"/>
      <c r="T21" s="317" t="s">
        <v>96</v>
      </c>
      <c r="U21" s="409">
        <v>8</v>
      </c>
      <c r="V21" s="409">
        <v>5.75</v>
      </c>
      <c r="W21" s="509" t="str">
        <f t="shared" si="0"/>
        <v>středisko 55 Vatra Praha</v>
      </c>
    </row>
    <row r="22" spans="1:23" ht="15.75" hidden="1" customHeight="1">
      <c r="A22" s="310" t="s">
        <v>89</v>
      </c>
      <c r="B22" s="517"/>
      <c r="C22" s="518"/>
      <c r="D22" s="484"/>
      <c r="E22" s="484"/>
      <c r="F22" s="484"/>
      <c r="G22" s="518"/>
      <c r="H22" s="484"/>
      <c r="I22" s="518"/>
      <c r="J22" s="524"/>
      <c r="K22" s="524"/>
      <c r="L22" s="484">
        <v>6</v>
      </c>
      <c r="M22" s="518">
        <v>5.833333333333333</v>
      </c>
      <c r="N22" s="484">
        <v>5</v>
      </c>
      <c r="O22" s="518">
        <v>5.2</v>
      </c>
      <c r="P22" s="476">
        <v>6</v>
      </c>
      <c r="Q22" s="521">
        <v>5.833333333333333</v>
      </c>
      <c r="R22" s="523" t="s">
        <v>90</v>
      </c>
      <c r="S22" s="3"/>
      <c r="T22" s="317" t="s">
        <v>98</v>
      </c>
      <c r="U22" s="409">
        <v>24</v>
      </c>
      <c r="V22" s="409">
        <v>5.083333333333333</v>
      </c>
      <c r="W22" s="509" t="str">
        <f t="shared" si="0"/>
        <v>středisko Hiawatha Praha</v>
      </c>
    </row>
    <row r="23" spans="1:23" ht="15.75" hidden="1" customHeight="1">
      <c r="A23" s="310" t="s">
        <v>91</v>
      </c>
      <c r="B23" s="517">
        <v>4</v>
      </c>
      <c r="C23" s="518">
        <v>3.25</v>
      </c>
      <c r="D23" s="484">
        <v>9</v>
      </c>
      <c r="E23" s="484">
        <v>3.8889999999999998</v>
      </c>
      <c r="F23" s="484">
        <v>5</v>
      </c>
      <c r="G23" s="518">
        <v>2.8</v>
      </c>
      <c r="H23" s="484">
        <v>5</v>
      </c>
      <c r="I23" s="518">
        <v>2.8</v>
      </c>
      <c r="J23" s="519">
        <v>6</v>
      </c>
      <c r="K23" s="520">
        <v>3.8333333333333335</v>
      </c>
      <c r="L23" s="484">
        <v>10</v>
      </c>
      <c r="M23" s="518">
        <v>3.6</v>
      </c>
      <c r="N23" s="484">
        <v>13</v>
      </c>
      <c r="O23" s="518">
        <v>4.3076923076923075</v>
      </c>
      <c r="P23" s="476">
        <v>8</v>
      </c>
      <c r="Q23" s="521">
        <v>4.375</v>
      </c>
      <c r="R23" s="523" t="s">
        <v>92</v>
      </c>
      <c r="S23" s="3"/>
      <c r="T23" s="317" t="s">
        <v>100</v>
      </c>
      <c r="U23" s="409">
        <v>10</v>
      </c>
      <c r="V23" s="409">
        <v>5.6</v>
      </c>
      <c r="W23" s="509" t="str">
        <f t="shared" si="0"/>
        <v>středisko Mawadani Praha 5</v>
      </c>
    </row>
    <row r="24" spans="1:23" ht="15.75" hidden="1" customHeight="1">
      <c r="A24" s="310" t="s">
        <v>93</v>
      </c>
      <c r="B24" s="517">
        <v>6</v>
      </c>
      <c r="C24" s="518">
        <v>3.6669999999999998</v>
      </c>
      <c r="D24" s="484">
        <v>9</v>
      </c>
      <c r="E24" s="484">
        <v>3.556</v>
      </c>
      <c r="F24" s="484">
        <v>1</v>
      </c>
      <c r="G24" s="518">
        <v>6</v>
      </c>
      <c r="H24" s="484">
        <v>4</v>
      </c>
      <c r="I24" s="518">
        <v>3</v>
      </c>
      <c r="J24" s="519">
        <v>5</v>
      </c>
      <c r="K24" s="520">
        <v>3</v>
      </c>
      <c r="L24" s="484">
        <v>1</v>
      </c>
      <c r="M24" s="518">
        <v>4</v>
      </c>
      <c r="N24" s="484">
        <v>13</v>
      </c>
      <c r="O24" s="518">
        <v>4.3076923076923075</v>
      </c>
      <c r="P24" s="476">
        <v>11</v>
      </c>
      <c r="Q24" s="521">
        <v>6.6363636363636367</v>
      </c>
      <c r="R24" s="523" t="s">
        <v>94</v>
      </c>
      <c r="S24" s="3"/>
      <c r="T24" s="317" t="s">
        <v>102</v>
      </c>
      <c r="U24" s="409">
        <v>11</v>
      </c>
      <c r="V24" s="409">
        <v>4.9090909090909092</v>
      </c>
      <c r="W24" s="509" t="str">
        <f t="shared" si="0"/>
        <v>středisko 5. květen Radotín</v>
      </c>
    </row>
    <row r="25" spans="1:23" ht="15.75" customHeight="1">
      <c r="A25" s="310">
        <v>115</v>
      </c>
      <c r="B25" s="517">
        <v>43</v>
      </c>
      <c r="C25" s="518">
        <v>3.907</v>
      </c>
      <c r="D25" s="484">
        <v>51</v>
      </c>
      <c r="E25" s="484">
        <v>4.0780000000000003</v>
      </c>
      <c r="F25" s="484">
        <v>76</v>
      </c>
      <c r="G25" s="518">
        <v>3.7759999999999998</v>
      </c>
      <c r="H25" s="484">
        <v>63</v>
      </c>
      <c r="I25" s="518">
        <v>1.9523809523809523</v>
      </c>
      <c r="J25" s="519">
        <v>57</v>
      </c>
      <c r="K25" s="520">
        <v>3.6842105263157894</v>
      </c>
      <c r="L25" s="484">
        <v>38</v>
      </c>
      <c r="M25" s="518">
        <v>4.7894736842105265</v>
      </c>
      <c r="N25" s="484">
        <v>65</v>
      </c>
      <c r="O25" s="518">
        <v>4.7076923076923078</v>
      </c>
      <c r="P25" s="476">
        <v>72</v>
      </c>
      <c r="Q25" s="521">
        <v>5.25</v>
      </c>
      <c r="R25" s="523" t="s">
        <v>95</v>
      </c>
      <c r="S25" s="3"/>
      <c r="T25" s="317" t="s">
        <v>104</v>
      </c>
      <c r="U25" s="409">
        <v>19</v>
      </c>
      <c r="V25" s="409">
        <v>5.2631578947368425</v>
      </c>
      <c r="W25" s="509" t="str">
        <f t="shared" si="0"/>
        <v>středisko Bílý Albatros Praha</v>
      </c>
    </row>
    <row r="26" spans="1:23" ht="15.75" hidden="1" customHeight="1">
      <c r="A26" s="310" t="s">
        <v>96</v>
      </c>
      <c r="B26" s="517">
        <v>2</v>
      </c>
      <c r="C26" s="518">
        <v>4</v>
      </c>
      <c r="D26" s="484">
        <v>6</v>
      </c>
      <c r="E26" s="484">
        <v>4.6669999999999998</v>
      </c>
      <c r="F26" s="484">
        <v>5</v>
      </c>
      <c r="G26" s="518">
        <v>2.8</v>
      </c>
      <c r="H26" s="484">
        <v>5</v>
      </c>
      <c r="I26" s="518">
        <v>6</v>
      </c>
      <c r="J26" s="519">
        <v>1</v>
      </c>
      <c r="K26" s="520">
        <v>4</v>
      </c>
      <c r="L26" s="484">
        <v>2</v>
      </c>
      <c r="M26" s="518">
        <v>4.5</v>
      </c>
      <c r="N26" s="484">
        <v>1</v>
      </c>
      <c r="O26" s="518">
        <v>4</v>
      </c>
      <c r="P26" s="476">
        <v>8</v>
      </c>
      <c r="Q26" s="521">
        <v>5.75</v>
      </c>
      <c r="R26" s="523" t="s">
        <v>97</v>
      </c>
      <c r="S26" s="3"/>
      <c r="T26" s="317" t="s">
        <v>107</v>
      </c>
      <c r="U26" s="409">
        <v>28</v>
      </c>
      <c r="V26" s="409">
        <v>4.6785714285714288</v>
      </c>
      <c r="W26" s="509" t="str">
        <f t="shared" si="0"/>
        <v>středisko Vočko Praha</v>
      </c>
    </row>
    <row r="27" spans="1:23" ht="15.75" hidden="1" customHeight="1">
      <c r="A27" s="310" t="s">
        <v>98</v>
      </c>
      <c r="B27" s="517">
        <v>25</v>
      </c>
      <c r="C27" s="518">
        <v>3.48</v>
      </c>
      <c r="D27" s="484">
        <v>19</v>
      </c>
      <c r="E27" s="484">
        <v>4.2110000000000003</v>
      </c>
      <c r="F27" s="484">
        <v>31</v>
      </c>
      <c r="G27" s="518">
        <v>4.516</v>
      </c>
      <c r="H27" s="484">
        <v>18</v>
      </c>
      <c r="I27" s="518">
        <v>4</v>
      </c>
      <c r="J27" s="519">
        <v>25</v>
      </c>
      <c r="K27" s="520">
        <v>3.84</v>
      </c>
      <c r="L27" s="484">
        <v>11</v>
      </c>
      <c r="M27" s="518">
        <v>5.5454545454545459</v>
      </c>
      <c r="N27" s="484">
        <v>26</v>
      </c>
      <c r="O27" s="518">
        <v>3.5769230769230771</v>
      </c>
      <c r="P27" s="476">
        <v>24</v>
      </c>
      <c r="Q27" s="521">
        <v>5.083333333333333</v>
      </c>
      <c r="R27" s="523" t="s">
        <v>99</v>
      </c>
      <c r="S27" s="3"/>
      <c r="T27" s="317" t="s">
        <v>109</v>
      </c>
      <c r="U27" s="409">
        <v>7</v>
      </c>
      <c r="V27" s="409">
        <v>3</v>
      </c>
      <c r="W27" s="509" t="str">
        <f t="shared" si="0"/>
        <v>středisko Osmička Libčice nad Vltavou</v>
      </c>
    </row>
    <row r="28" spans="1:23" ht="15.75" hidden="1" customHeight="1">
      <c r="A28" s="310" t="s">
        <v>100</v>
      </c>
      <c r="B28" s="517">
        <v>4</v>
      </c>
      <c r="C28" s="518">
        <v>5</v>
      </c>
      <c r="D28" s="484">
        <v>7</v>
      </c>
      <c r="E28" s="484">
        <v>2.1429999999999998</v>
      </c>
      <c r="F28" s="484">
        <v>10</v>
      </c>
      <c r="G28" s="518">
        <v>3.1</v>
      </c>
      <c r="H28" s="484">
        <v>3</v>
      </c>
      <c r="I28" s="518">
        <v>2.6666666666666665</v>
      </c>
      <c r="J28" s="519">
        <v>5</v>
      </c>
      <c r="K28" s="520">
        <v>3.6</v>
      </c>
      <c r="L28" s="484">
        <v>10</v>
      </c>
      <c r="M28" s="518">
        <v>5</v>
      </c>
      <c r="N28" s="484">
        <v>12</v>
      </c>
      <c r="O28" s="518">
        <v>5.833333333333333</v>
      </c>
      <c r="P28" s="476">
        <v>10</v>
      </c>
      <c r="Q28" s="521">
        <v>5.6</v>
      </c>
      <c r="R28" s="523" t="s">
        <v>101</v>
      </c>
      <c r="S28" s="3"/>
      <c r="T28" s="317" t="s">
        <v>110</v>
      </c>
      <c r="U28" s="409">
        <v>10</v>
      </c>
      <c r="V28" s="409">
        <v>4.2</v>
      </c>
      <c r="W28" s="509" t="str">
        <f t="shared" si="0"/>
        <v>10. středisko Bílá Hora Praha</v>
      </c>
    </row>
    <row r="29" spans="1:23" ht="15.75" hidden="1" customHeight="1">
      <c r="A29" s="310" t="s">
        <v>102</v>
      </c>
      <c r="B29" s="517">
        <v>12</v>
      </c>
      <c r="C29" s="518">
        <v>4.4169999999999998</v>
      </c>
      <c r="D29" s="484">
        <v>10</v>
      </c>
      <c r="E29" s="484">
        <v>4.4000000000000004</v>
      </c>
      <c r="F29" s="484">
        <v>20</v>
      </c>
      <c r="G29" s="518">
        <v>3.55</v>
      </c>
      <c r="H29" s="484">
        <v>17</v>
      </c>
      <c r="I29" s="518">
        <v>3.2941176470588234</v>
      </c>
      <c r="J29" s="519">
        <v>16</v>
      </c>
      <c r="K29" s="520">
        <v>4.0625</v>
      </c>
      <c r="L29" s="484">
        <v>7</v>
      </c>
      <c r="M29" s="518">
        <v>4.8571428571428568</v>
      </c>
      <c r="N29" s="484">
        <v>11</v>
      </c>
      <c r="O29" s="518">
        <v>5.6363636363636367</v>
      </c>
      <c r="P29" s="476">
        <v>11</v>
      </c>
      <c r="Q29" s="521">
        <v>4.9090909090909092</v>
      </c>
      <c r="R29" s="523" t="s">
        <v>103</v>
      </c>
      <c r="S29" s="3"/>
      <c r="T29" s="317" t="s">
        <v>112</v>
      </c>
      <c r="U29" s="409">
        <v>25</v>
      </c>
      <c r="V29" s="409">
        <v>3.32</v>
      </c>
      <c r="W29" s="509" t="str">
        <f t="shared" si="0"/>
        <v>středisko Pplk. Vally Praha</v>
      </c>
    </row>
    <row r="30" spans="1:23" ht="15.75" hidden="1" customHeight="1">
      <c r="A30" s="310" t="s">
        <v>104</v>
      </c>
      <c r="B30" s="517"/>
      <c r="C30" s="518"/>
      <c r="D30" s="484"/>
      <c r="E30" s="484"/>
      <c r="F30" s="484">
        <v>10</v>
      </c>
      <c r="G30" s="518">
        <v>3.1</v>
      </c>
      <c r="H30" s="484">
        <v>20</v>
      </c>
      <c r="I30" s="518">
        <v>2.35</v>
      </c>
      <c r="J30" s="519">
        <v>10</v>
      </c>
      <c r="K30" s="520">
        <v>2.7</v>
      </c>
      <c r="L30" s="484">
        <v>8</v>
      </c>
      <c r="M30" s="518">
        <v>3.5</v>
      </c>
      <c r="N30" s="484">
        <v>15</v>
      </c>
      <c r="O30" s="518">
        <v>5.1333333333333337</v>
      </c>
      <c r="P30" s="476">
        <v>19</v>
      </c>
      <c r="Q30" s="521">
        <v>5.2631578947368425</v>
      </c>
      <c r="R30" s="523" t="s">
        <v>105</v>
      </c>
      <c r="S30" s="3"/>
      <c r="T30" s="317" t="s">
        <v>114</v>
      </c>
      <c r="U30" s="409">
        <v>7</v>
      </c>
      <c r="V30" s="409">
        <v>6.4285714285714288</v>
      </c>
      <c r="W30" s="509" t="str">
        <f t="shared" si="0"/>
        <v>18. středisko Kruh Praha</v>
      </c>
    </row>
    <row r="31" spans="1:23" ht="15.75" customHeight="1">
      <c r="A31" s="310">
        <v>116</v>
      </c>
      <c r="B31" s="517">
        <v>153</v>
      </c>
      <c r="C31" s="518">
        <v>3.5750000000000002</v>
      </c>
      <c r="D31" s="484">
        <v>143</v>
      </c>
      <c r="E31" s="484">
        <v>3.762</v>
      </c>
      <c r="F31" s="484">
        <v>170</v>
      </c>
      <c r="G31" s="518">
        <v>4.0709999999999997</v>
      </c>
      <c r="H31" s="484">
        <v>158</v>
      </c>
      <c r="I31" s="518">
        <v>4.8354430379746836</v>
      </c>
      <c r="J31" s="519">
        <v>141</v>
      </c>
      <c r="K31" s="520">
        <v>4.2624113475177303</v>
      </c>
      <c r="L31" s="484">
        <v>106</v>
      </c>
      <c r="M31" s="518">
        <v>4.632075471698113</v>
      </c>
      <c r="N31" s="484">
        <v>151</v>
      </c>
      <c r="O31" s="518">
        <v>4.4172185430463573</v>
      </c>
      <c r="P31" s="476">
        <v>191</v>
      </c>
      <c r="Q31" s="521">
        <v>4.3455497382198951</v>
      </c>
      <c r="R31" s="523" t="s">
        <v>106</v>
      </c>
      <c r="S31" s="3"/>
      <c r="T31" s="317" t="s">
        <v>116</v>
      </c>
      <c r="U31" s="409">
        <v>14</v>
      </c>
      <c r="V31" s="409">
        <v>6.0714285714285712</v>
      </c>
      <c r="W31" s="509" t="str">
        <f t="shared" si="0"/>
        <v>středisko Šipka Praha</v>
      </c>
    </row>
    <row r="32" spans="1:23" ht="15.75" hidden="1" customHeight="1">
      <c r="A32" s="310" t="s">
        <v>107</v>
      </c>
      <c r="B32" s="517">
        <v>14</v>
      </c>
      <c r="C32" s="518">
        <v>2.8570000000000002</v>
      </c>
      <c r="D32" s="484">
        <v>14</v>
      </c>
      <c r="E32" s="484">
        <v>3.6429999999999998</v>
      </c>
      <c r="F32" s="484">
        <v>19</v>
      </c>
      <c r="G32" s="518">
        <v>4.2110000000000003</v>
      </c>
      <c r="H32" s="484">
        <v>16</v>
      </c>
      <c r="I32" s="518">
        <v>4.125</v>
      </c>
      <c r="J32" s="519">
        <v>17</v>
      </c>
      <c r="K32" s="520">
        <v>4.7647058823529411</v>
      </c>
      <c r="L32" s="484">
        <v>10</v>
      </c>
      <c r="M32" s="518">
        <v>4.2</v>
      </c>
      <c r="N32" s="484">
        <v>22</v>
      </c>
      <c r="O32" s="518">
        <v>5.1363636363636367</v>
      </c>
      <c r="P32" s="476">
        <v>28</v>
      </c>
      <c r="Q32" s="521">
        <v>4.6785714285714288</v>
      </c>
      <c r="R32" s="523" t="s">
        <v>108</v>
      </c>
      <c r="S32" s="3"/>
      <c r="T32" s="317" t="s">
        <v>118</v>
      </c>
      <c r="U32" s="409">
        <v>12</v>
      </c>
      <c r="V32" s="409">
        <v>5.083333333333333</v>
      </c>
      <c r="W32" s="509" t="str">
        <f t="shared" si="0"/>
        <v>středisko Jiskra Praha</v>
      </c>
    </row>
    <row r="33" spans="1:23" ht="15.75" hidden="1" customHeight="1">
      <c r="A33" s="310" t="s">
        <v>109</v>
      </c>
      <c r="B33" s="517">
        <v>8</v>
      </c>
      <c r="C33" s="518">
        <v>4</v>
      </c>
      <c r="D33" s="484">
        <v>3</v>
      </c>
      <c r="E33" s="484">
        <v>8</v>
      </c>
      <c r="F33" s="484">
        <v>3</v>
      </c>
      <c r="G33" s="518">
        <v>4.3330000000000002</v>
      </c>
      <c r="H33" s="484">
        <v>7</v>
      </c>
      <c r="I33" s="518">
        <v>4.1428571428571432</v>
      </c>
      <c r="J33" s="519">
        <v>8</v>
      </c>
      <c r="K33" s="520">
        <v>4.5</v>
      </c>
      <c r="L33" s="484">
        <v>5</v>
      </c>
      <c r="M33" s="518">
        <v>4.4000000000000004</v>
      </c>
      <c r="N33" s="484">
        <v>14</v>
      </c>
      <c r="O33" s="518">
        <v>4.1428571428571432</v>
      </c>
      <c r="P33" s="476">
        <v>7</v>
      </c>
      <c r="Q33" s="521">
        <v>3</v>
      </c>
      <c r="R33" s="525" t="s">
        <v>1092</v>
      </c>
      <c r="S33" s="3"/>
      <c r="T33" s="317" t="s">
        <v>120</v>
      </c>
      <c r="U33" s="409">
        <v>28</v>
      </c>
      <c r="V33" s="409">
        <v>3.3571428571428572</v>
      </c>
      <c r="W33" s="509" t="str">
        <f t="shared" si="0"/>
        <v>středisko Bílý los Praha</v>
      </c>
    </row>
    <row r="34" spans="1:23" ht="15.75" hidden="1" customHeight="1">
      <c r="A34" s="310" t="s">
        <v>110</v>
      </c>
      <c r="B34" s="517">
        <v>14</v>
      </c>
      <c r="C34" s="518">
        <v>3.4289999999999998</v>
      </c>
      <c r="D34" s="484">
        <v>17</v>
      </c>
      <c r="E34" s="484">
        <v>4.0590000000000002</v>
      </c>
      <c r="F34" s="484">
        <v>8</v>
      </c>
      <c r="G34" s="518">
        <v>5.25</v>
      </c>
      <c r="H34" s="484">
        <v>21</v>
      </c>
      <c r="I34" s="518">
        <v>3.4285714285714284</v>
      </c>
      <c r="J34" s="519">
        <v>21</v>
      </c>
      <c r="K34" s="520">
        <v>3.2380952380952381</v>
      </c>
      <c r="L34" s="484">
        <v>18</v>
      </c>
      <c r="M34" s="518">
        <v>5.3888888888888893</v>
      </c>
      <c r="N34" s="484">
        <v>18</v>
      </c>
      <c r="O34" s="518">
        <v>4.833333333333333</v>
      </c>
      <c r="P34" s="476">
        <v>10</v>
      </c>
      <c r="Q34" s="521">
        <v>4.2</v>
      </c>
      <c r="R34" s="523" t="s">
        <v>111</v>
      </c>
      <c r="S34" s="3"/>
      <c r="T34" s="317" t="s">
        <v>122</v>
      </c>
      <c r="U34" s="409">
        <v>4</v>
      </c>
      <c r="V34" s="409">
        <v>5</v>
      </c>
      <c r="W34" s="509" t="str">
        <f t="shared" si="0"/>
        <v>středisko Javor Praha</v>
      </c>
    </row>
    <row r="35" spans="1:23" ht="15.75" hidden="1" customHeight="1">
      <c r="A35" s="310" t="s">
        <v>112</v>
      </c>
      <c r="B35" s="517">
        <v>12</v>
      </c>
      <c r="C35" s="518">
        <v>2.5830000000000002</v>
      </c>
      <c r="D35" s="484">
        <v>8</v>
      </c>
      <c r="E35" s="484">
        <v>3.5</v>
      </c>
      <c r="F35" s="484">
        <v>5</v>
      </c>
      <c r="G35" s="518">
        <v>2</v>
      </c>
      <c r="H35" s="484">
        <v>13</v>
      </c>
      <c r="I35" s="518">
        <v>3.5384615384615383</v>
      </c>
      <c r="J35" s="519">
        <v>15</v>
      </c>
      <c r="K35" s="520">
        <v>3.5333333333333332</v>
      </c>
      <c r="L35" s="484">
        <v>9</v>
      </c>
      <c r="M35" s="518">
        <v>4.666666666666667</v>
      </c>
      <c r="N35" s="484">
        <v>10</v>
      </c>
      <c r="O35" s="518">
        <v>3.9</v>
      </c>
      <c r="P35" s="476">
        <v>25</v>
      </c>
      <c r="Q35" s="521">
        <v>3.32</v>
      </c>
      <c r="R35" s="523" t="s">
        <v>113</v>
      </c>
      <c r="S35" s="3"/>
      <c r="T35" s="317" t="s">
        <v>124</v>
      </c>
      <c r="U35" s="409">
        <v>23</v>
      </c>
      <c r="V35" s="409">
        <v>5</v>
      </c>
      <c r="W35" s="509" t="str">
        <f t="shared" si="0"/>
        <v>středisko Střelka Kralupy nad Vltavou</v>
      </c>
    </row>
    <row r="36" spans="1:23" ht="15.75" hidden="1" customHeight="1">
      <c r="A36" s="310" t="s">
        <v>114</v>
      </c>
      <c r="B36" s="517">
        <v>7</v>
      </c>
      <c r="C36" s="518">
        <v>4.5709999999999997</v>
      </c>
      <c r="D36" s="484">
        <v>6</v>
      </c>
      <c r="E36" s="484">
        <v>5.5</v>
      </c>
      <c r="F36" s="484">
        <v>10</v>
      </c>
      <c r="G36" s="518">
        <v>5.4</v>
      </c>
      <c r="H36" s="484">
        <v>21</v>
      </c>
      <c r="I36" s="518">
        <v>5.2857142857142856</v>
      </c>
      <c r="J36" s="519">
        <v>5</v>
      </c>
      <c r="K36" s="520">
        <v>3.2</v>
      </c>
      <c r="L36" s="484">
        <v>3</v>
      </c>
      <c r="M36" s="518">
        <v>7.666666666666667</v>
      </c>
      <c r="N36" s="484">
        <v>7</v>
      </c>
      <c r="O36" s="518">
        <v>6</v>
      </c>
      <c r="P36" s="476">
        <v>7</v>
      </c>
      <c r="Q36" s="521">
        <v>6.4285714285714288</v>
      </c>
      <c r="R36" s="523" t="s">
        <v>115</v>
      </c>
      <c r="S36" s="3"/>
      <c r="T36" s="317" t="s">
        <v>126</v>
      </c>
      <c r="U36" s="409">
        <v>33</v>
      </c>
      <c r="V36" s="409">
        <v>4.0303030303030303</v>
      </c>
      <c r="W36" s="509" t="str">
        <f t="shared" si="0"/>
        <v>středisko Lípa Roztoky</v>
      </c>
    </row>
    <row r="37" spans="1:23" ht="15.75" hidden="1" customHeight="1">
      <c r="A37" s="310" t="s">
        <v>116</v>
      </c>
      <c r="B37" s="517">
        <v>27</v>
      </c>
      <c r="C37" s="518">
        <v>3.8149999999999999</v>
      </c>
      <c r="D37" s="484">
        <v>24</v>
      </c>
      <c r="E37" s="484">
        <v>3.4169999999999998</v>
      </c>
      <c r="F37" s="484">
        <v>28</v>
      </c>
      <c r="G37" s="518">
        <v>3.964</v>
      </c>
      <c r="H37" s="484">
        <v>30</v>
      </c>
      <c r="I37" s="518">
        <v>4.7666666666666666</v>
      </c>
      <c r="J37" s="519">
        <v>15</v>
      </c>
      <c r="K37" s="520">
        <v>3.4</v>
      </c>
      <c r="L37" s="484">
        <v>11</v>
      </c>
      <c r="M37" s="518">
        <v>5.0909090909090908</v>
      </c>
      <c r="N37" s="484">
        <v>15</v>
      </c>
      <c r="O37" s="518">
        <v>3.8666666666666667</v>
      </c>
      <c r="P37" s="476">
        <v>14</v>
      </c>
      <c r="Q37" s="521">
        <v>6.0714285714285712</v>
      </c>
      <c r="R37" s="523" t="s">
        <v>117</v>
      </c>
      <c r="S37" s="3"/>
      <c r="T37" s="317" t="s">
        <v>129</v>
      </c>
      <c r="U37" s="409">
        <v>22</v>
      </c>
      <c r="V37" s="409">
        <v>4.6818181818181817</v>
      </c>
      <c r="W37" s="509" t="str">
        <f t="shared" si="0"/>
        <v>středisko 24 Sever Praha</v>
      </c>
    </row>
    <row r="38" spans="1:23" ht="15.75" hidden="1" customHeight="1">
      <c r="A38" s="310" t="s">
        <v>118</v>
      </c>
      <c r="B38" s="517">
        <v>12</v>
      </c>
      <c r="C38" s="518">
        <v>5.75</v>
      </c>
      <c r="D38" s="484">
        <v>12</v>
      </c>
      <c r="E38" s="484">
        <v>3.25</v>
      </c>
      <c r="F38" s="484">
        <v>11</v>
      </c>
      <c r="G38" s="518">
        <v>2.0910000000000002</v>
      </c>
      <c r="H38" s="484">
        <v>10</v>
      </c>
      <c r="I38" s="518">
        <v>7.6</v>
      </c>
      <c r="J38" s="519">
        <v>9</v>
      </c>
      <c r="K38" s="520">
        <v>4.2222222222222223</v>
      </c>
      <c r="L38" s="484">
        <v>4</v>
      </c>
      <c r="M38" s="518">
        <v>5</v>
      </c>
      <c r="N38" s="484">
        <v>11</v>
      </c>
      <c r="O38" s="518">
        <v>3.2727272727272729</v>
      </c>
      <c r="P38" s="476">
        <v>12</v>
      </c>
      <c r="Q38" s="521">
        <v>5.083333333333333</v>
      </c>
      <c r="R38" s="523" t="s">
        <v>119</v>
      </c>
      <c r="S38" s="3"/>
      <c r="T38" s="317" t="s">
        <v>131</v>
      </c>
      <c r="U38" s="409">
        <v>6</v>
      </c>
      <c r="V38" s="409">
        <v>4.166666666666667</v>
      </c>
      <c r="W38" s="509" t="str">
        <f t="shared" si="0"/>
        <v>středisko Vatra Praha</v>
      </c>
    </row>
    <row r="39" spans="1:23" ht="15.75" hidden="1" customHeight="1">
      <c r="A39" s="310" t="s">
        <v>120</v>
      </c>
      <c r="B39" s="517">
        <v>8</v>
      </c>
      <c r="C39" s="518">
        <v>3.5</v>
      </c>
      <c r="D39" s="484">
        <v>12</v>
      </c>
      <c r="E39" s="484">
        <v>2.6669999999999998</v>
      </c>
      <c r="F39" s="484">
        <v>18</v>
      </c>
      <c r="G39" s="518">
        <v>3.3889999999999998</v>
      </c>
      <c r="H39" s="484">
        <v>10</v>
      </c>
      <c r="I39" s="518">
        <v>5</v>
      </c>
      <c r="J39" s="519">
        <v>18</v>
      </c>
      <c r="K39" s="520">
        <v>5.1111111111111107</v>
      </c>
      <c r="L39" s="484">
        <v>8</v>
      </c>
      <c r="M39" s="518">
        <v>5.125</v>
      </c>
      <c r="N39" s="484">
        <v>20</v>
      </c>
      <c r="O39" s="518">
        <v>3.9</v>
      </c>
      <c r="P39" s="476">
        <v>28</v>
      </c>
      <c r="Q39" s="521">
        <v>3.3571428571428572</v>
      </c>
      <c r="R39" s="523" t="s">
        <v>121</v>
      </c>
      <c r="S39" s="3"/>
      <c r="T39" s="317" t="s">
        <v>133</v>
      </c>
      <c r="U39" s="409">
        <v>9</v>
      </c>
      <c r="V39" s="409">
        <v>5</v>
      </c>
      <c r="W39" s="509" t="str">
        <f t="shared" si="0"/>
        <v>středisko Ibis Odolena Voda</v>
      </c>
    </row>
    <row r="40" spans="1:23" ht="15.75" hidden="1" customHeight="1">
      <c r="A40" s="310" t="s">
        <v>122</v>
      </c>
      <c r="B40" s="517">
        <v>7</v>
      </c>
      <c r="C40" s="518">
        <v>3.8570000000000002</v>
      </c>
      <c r="D40" s="484">
        <v>6</v>
      </c>
      <c r="E40" s="484">
        <v>4.3330000000000002</v>
      </c>
      <c r="F40" s="484">
        <v>6</v>
      </c>
      <c r="G40" s="518">
        <v>5.5</v>
      </c>
      <c r="H40" s="484">
        <v>7</v>
      </c>
      <c r="I40" s="518">
        <v>5.7142857142857144</v>
      </c>
      <c r="J40" s="519">
        <v>2</v>
      </c>
      <c r="K40" s="520">
        <v>5</v>
      </c>
      <c r="L40" s="484">
        <v>5</v>
      </c>
      <c r="M40" s="518">
        <v>5.6</v>
      </c>
      <c r="N40" s="484">
        <v>3</v>
      </c>
      <c r="O40" s="518">
        <v>6</v>
      </c>
      <c r="P40" s="476">
        <v>4</v>
      </c>
      <c r="Q40" s="521">
        <v>5</v>
      </c>
      <c r="R40" s="523" t="s">
        <v>123</v>
      </c>
      <c r="S40" s="3"/>
      <c r="T40" s="317" t="s">
        <v>135</v>
      </c>
      <c r="U40" s="409">
        <v>7</v>
      </c>
      <c r="V40" s="409">
        <v>5.2857142857142856</v>
      </c>
      <c r="W40" s="509" t="str">
        <f t="shared" si="0"/>
        <v>středisko Silmaril Praha</v>
      </c>
    </row>
    <row r="41" spans="1:23" ht="15.75" hidden="1" customHeight="1">
      <c r="A41" s="310" t="s">
        <v>124</v>
      </c>
      <c r="B41" s="517">
        <v>26</v>
      </c>
      <c r="C41" s="518">
        <v>3.1920000000000002</v>
      </c>
      <c r="D41" s="484">
        <v>15</v>
      </c>
      <c r="E41" s="484">
        <v>4.0670000000000002</v>
      </c>
      <c r="F41" s="484">
        <v>29</v>
      </c>
      <c r="G41" s="518">
        <v>4.069</v>
      </c>
      <c r="H41" s="484">
        <v>10</v>
      </c>
      <c r="I41" s="518">
        <v>8.1</v>
      </c>
      <c r="J41" s="519">
        <v>12</v>
      </c>
      <c r="K41" s="520">
        <v>4.916666666666667</v>
      </c>
      <c r="L41" s="484">
        <v>12</v>
      </c>
      <c r="M41" s="518">
        <v>4</v>
      </c>
      <c r="N41" s="484">
        <v>12</v>
      </c>
      <c r="O41" s="518">
        <v>5.083333333333333</v>
      </c>
      <c r="P41" s="476">
        <v>23</v>
      </c>
      <c r="Q41" s="521">
        <v>5</v>
      </c>
      <c r="R41" s="523" t="s">
        <v>125</v>
      </c>
      <c r="S41" s="3"/>
      <c r="T41" s="317" t="s">
        <v>137</v>
      </c>
      <c r="U41" s="409">
        <v>12</v>
      </c>
      <c r="V41" s="409">
        <v>2.4166666666666665</v>
      </c>
      <c r="W41" s="509" t="str">
        <f t="shared" si="0"/>
        <v>středisko Sfinx Praha</v>
      </c>
    </row>
    <row r="42" spans="1:23" ht="15.75" hidden="1" customHeight="1">
      <c r="A42" s="310" t="s">
        <v>126</v>
      </c>
      <c r="B42" s="517">
        <v>18</v>
      </c>
      <c r="C42" s="518">
        <v>3</v>
      </c>
      <c r="D42" s="484">
        <v>26</v>
      </c>
      <c r="E42" s="484">
        <v>3.577</v>
      </c>
      <c r="F42" s="484">
        <v>33</v>
      </c>
      <c r="G42" s="518">
        <v>4.4550000000000001</v>
      </c>
      <c r="H42" s="484">
        <v>13</v>
      </c>
      <c r="I42" s="518">
        <v>3.8461538461538463</v>
      </c>
      <c r="J42" s="519">
        <v>19</v>
      </c>
      <c r="K42" s="520">
        <v>5.1052631578947372</v>
      </c>
      <c r="L42" s="484">
        <v>21</v>
      </c>
      <c r="M42" s="518">
        <v>3.4285714285714284</v>
      </c>
      <c r="N42" s="484">
        <v>19</v>
      </c>
      <c r="O42" s="518">
        <v>4.0526315789473681</v>
      </c>
      <c r="P42" s="476">
        <v>33</v>
      </c>
      <c r="Q42" s="521">
        <v>4.0303030303030303</v>
      </c>
      <c r="R42" s="523" t="s">
        <v>127</v>
      </c>
      <c r="S42" s="3"/>
      <c r="T42" s="317" t="s">
        <v>139</v>
      </c>
      <c r="U42" s="409">
        <v>12</v>
      </c>
      <c r="V42" s="409">
        <v>5.916666666666667</v>
      </c>
      <c r="W42" s="509" t="str">
        <f t="shared" si="0"/>
        <v>středisko Stopaři Praha</v>
      </c>
    </row>
    <row r="43" spans="1:23" ht="15.75" customHeight="1">
      <c r="A43" s="310">
        <v>118</v>
      </c>
      <c r="B43" s="517">
        <v>61</v>
      </c>
      <c r="C43" s="518">
        <v>3.8359999999999999</v>
      </c>
      <c r="D43" s="484">
        <v>62</v>
      </c>
      <c r="E43" s="484">
        <v>3.677</v>
      </c>
      <c r="F43" s="484">
        <v>79</v>
      </c>
      <c r="G43" s="518">
        <v>4.2530000000000001</v>
      </c>
      <c r="H43" s="484">
        <v>55</v>
      </c>
      <c r="I43" s="518">
        <v>4.5090909090909088</v>
      </c>
      <c r="J43" s="519">
        <v>64</v>
      </c>
      <c r="K43" s="520">
        <v>4.65625</v>
      </c>
      <c r="L43" s="484">
        <v>45</v>
      </c>
      <c r="M43" s="518">
        <v>4.3777777777777782</v>
      </c>
      <c r="N43" s="484">
        <v>63</v>
      </c>
      <c r="O43" s="518">
        <v>4.7142857142857144</v>
      </c>
      <c r="P43" s="476">
        <v>78</v>
      </c>
      <c r="Q43" s="521">
        <v>4.5512820512820511</v>
      </c>
      <c r="R43" s="523" t="s">
        <v>128</v>
      </c>
      <c r="S43" s="3"/>
      <c r="T43" s="317" t="s">
        <v>141</v>
      </c>
      <c r="U43" s="409">
        <v>10</v>
      </c>
      <c r="V43" s="409">
        <v>4.5</v>
      </c>
      <c r="W43" s="509" t="str">
        <f t="shared" si="0"/>
        <v>středisko 88 Radost Praha</v>
      </c>
    </row>
    <row r="44" spans="1:23" ht="15.75" hidden="1" customHeight="1">
      <c r="A44" s="310" t="s">
        <v>129</v>
      </c>
      <c r="B44" s="517">
        <v>12</v>
      </c>
      <c r="C44" s="518">
        <v>3.8330000000000002</v>
      </c>
      <c r="D44" s="484">
        <v>10</v>
      </c>
      <c r="E44" s="484">
        <v>4.7</v>
      </c>
      <c r="F44" s="484">
        <v>21</v>
      </c>
      <c r="G44" s="518">
        <v>4.2859999999999996</v>
      </c>
      <c r="H44" s="484">
        <v>13</v>
      </c>
      <c r="I44" s="518">
        <v>5.615384615384615</v>
      </c>
      <c r="J44" s="519">
        <v>6</v>
      </c>
      <c r="K44" s="520">
        <v>5.666666666666667</v>
      </c>
      <c r="L44" s="484">
        <v>3</v>
      </c>
      <c r="M44" s="518">
        <v>5.333333333333333</v>
      </c>
      <c r="N44" s="484">
        <v>9</v>
      </c>
      <c r="O44" s="518">
        <v>6.8888888888888893</v>
      </c>
      <c r="P44" s="476">
        <v>22</v>
      </c>
      <c r="Q44" s="521">
        <v>4.6818181818181817</v>
      </c>
      <c r="R44" s="523" t="s">
        <v>130</v>
      </c>
      <c r="S44" s="3"/>
      <c r="T44" s="317" t="s">
        <v>144</v>
      </c>
      <c r="U44" s="409">
        <v>15</v>
      </c>
      <c r="V44" s="409">
        <v>4</v>
      </c>
      <c r="W44" s="509" t="str">
        <f t="shared" si="0"/>
        <v>středisko Athabaska Praha</v>
      </c>
    </row>
    <row r="45" spans="1:23" ht="15.75" hidden="1" customHeight="1">
      <c r="A45" s="310" t="s">
        <v>131</v>
      </c>
      <c r="B45" s="517"/>
      <c r="C45" s="518"/>
      <c r="D45" s="484">
        <v>6</v>
      </c>
      <c r="E45" s="484">
        <v>3.6669999999999998</v>
      </c>
      <c r="F45" s="484">
        <v>13</v>
      </c>
      <c r="G45" s="518">
        <v>5.923</v>
      </c>
      <c r="H45" s="484">
        <v>8</v>
      </c>
      <c r="I45" s="518">
        <v>4.125</v>
      </c>
      <c r="J45" s="519">
        <v>11</v>
      </c>
      <c r="K45" s="520">
        <v>4.5454545454545459</v>
      </c>
      <c r="L45" s="484">
        <v>6</v>
      </c>
      <c r="M45" s="518">
        <v>3</v>
      </c>
      <c r="N45" s="484">
        <v>7</v>
      </c>
      <c r="O45" s="518">
        <v>4</v>
      </c>
      <c r="P45" s="476">
        <v>6</v>
      </c>
      <c r="Q45" s="521">
        <v>4.166666666666667</v>
      </c>
      <c r="R45" s="523" t="s">
        <v>132</v>
      </c>
      <c r="S45" s="3"/>
      <c r="T45" s="317" t="s">
        <v>146</v>
      </c>
      <c r="U45" s="409">
        <v>19</v>
      </c>
      <c r="V45" s="409">
        <v>3.6315789473684212</v>
      </c>
      <c r="W45" s="509" t="str">
        <f t="shared" si="0"/>
        <v>středisko Douglaska Praha</v>
      </c>
    </row>
    <row r="46" spans="1:23" ht="15.75" hidden="1" customHeight="1">
      <c r="A46" s="310" t="s">
        <v>133</v>
      </c>
      <c r="B46" s="517">
        <v>0</v>
      </c>
      <c r="C46" s="518">
        <v>0</v>
      </c>
      <c r="D46" s="484">
        <v>9</v>
      </c>
      <c r="E46" s="484">
        <v>3</v>
      </c>
      <c r="F46" s="484">
        <v>6</v>
      </c>
      <c r="G46" s="518">
        <v>2.8330000000000002</v>
      </c>
      <c r="H46" s="484">
        <v>6</v>
      </c>
      <c r="I46" s="518">
        <v>3</v>
      </c>
      <c r="J46" s="519">
        <v>5</v>
      </c>
      <c r="K46" s="520">
        <v>3.8</v>
      </c>
      <c r="L46" s="484">
        <v>1</v>
      </c>
      <c r="M46" s="518">
        <v>2</v>
      </c>
      <c r="N46" s="484">
        <v>6</v>
      </c>
      <c r="O46" s="518">
        <v>2.3333333333333335</v>
      </c>
      <c r="P46" s="476">
        <v>9</v>
      </c>
      <c r="Q46" s="521">
        <v>5</v>
      </c>
      <c r="R46" s="523" t="s">
        <v>134</v>
      </c>
      <c r="S46" s="3"/>
      <c r="T46" s="317" t="s">
        <v>148</v>
      </c>
      <c r="U46" s="409">
        <v>38</v>
      </c>
      <c r="V46" s="409">
        <v>4.3157894736842106</v>
      </c>
      <c r="W46" s="509" t="str">
        <f t="shared" si="0"/>
        <v>středisko Oheň Horní Počernice</v>
      </c>
    </row>
    <row r="47" spans="1:23" ht="15.75" hidden="1" customHeight="1">
      <c r="A47" s="310" t="s">
        <v>135</v>
      </c>
      <c r="B47" s="517">
        <v>8</v>
      </c>
      <c r="C47" s="518">
        <v>3.625</v>
      </c>
      <c r="D47" s="484">
        <v>8</v>
      </c>
      <c r="E47" s="484">
        <v>4</v>
      </c>
      <c r="F47" s="484">
        <v>9</v>
      </c>
      <c r="G47" s="518">
        <v>3.444</v>
      </c>
      <c r="H47" s="484">
        <v>9</v>
      </c>
      <c r="I47" s="518">
        <v>5.7777777777777777</v>
      </c>
      <c r="J47" s="519">
        <v>4</v>
      </c>
      <c r="K47" s="520">
        <v>4.5</v>
      </c>
      <c r="L47" s="484">
        <v>5</v>
      </c>
      <c r="M47" s="518">
        <v>5</v>
      </c>
      <c r="N47" s="484">
        <v>9</v>
      </c>
      <c r="O47" s="518">
        <v>4.1111111111111107</v>
      </c>
      <c r="P47" s="476">
        <v>7</v>
      </c>
      <c r="Q47" s="521">
        <v>5.2857142857142856</v>
      </c>
      <c r="R47" s="523" t="s">
        <v>136</v>
      </c>
      <c r="S47" s="3"/>
      <c r="T47" s="317" t="s">
        <v>150</v>
      </c>
      <c r="U47" s="409">
        <v>12</v>
      </c>
      <c r="V47" s="409">
        <v>6.166666666666667</v>
      </c>
      <c r="W47" s="509" t="str">
        <f t="shared" si="0"/>
        <v>středisko Prosek Praha</v>
      </c>
    </row>
    <row r="48" spans="1:23" ht="15.75" hidden="1" customHeight="1">
      <c r="A48" s="310" t="s">
        <v>137</v>
      </c>
      <c r="B48" s="517">
        <v>15</v>
      </c>
      <c r="C48" s="518">
        <v>3.6</v>
      </c>
      <c r="D48" s="484">
        <v>13</v>
      </c>
      <c r="E48" s="484">
        <v>3</v>
      </c>
      <c r="F48" s="484">
        <v>8</v>
      </c>
      <c r="G48" s="518">
        <v>4.375</v>
      </c>
      <c r="H48" s="484">
        <v>7</v>
      </c>
      <c r="I48" s="518">
        <v>3.4285714285714284</v>
      </c>
      <c r="J48" s="519">
        <v>10</v>
      </c>
      <c r="K48" s="520">
        <v>3.4</v>
      </c>
      <c r="L48" s="484">
        <v>9</v>
      </c>
      <c r="M48" s="518">
        <v>4.5555555555555554</v>
      </c>
      <c r="N48" s="484">
        <v>10</v>
      </c>
      <c r="O48" s="518">
        <v>4.7</v>
      </c>
      <c r="P48" s="476">
        <v>12</v>
      </c>
      <c r="Q48" s="521">
        <v>2.4166666666666665</v>
      </c>
      <c r="R48" s="523" t="s">
        <v>138</v>
      </c>
      <c r="S48" s="3"/>
      <c r="T48" s="317" t="s">
        <v>152</v>
      </c>
      <c r="U48" s="409">
        <v>10</v>
      </c>
      <c r="V48" s="409">
        <v>5.6</v>
      </c>
      <c r="W48" s="509" t="str">
        <f t="shared" si="0"/>
        <v>středisko Kyje Praha</v>
      </c>
    </row>
    <row r="49" spans="1:23" ht="15.75" hidden="1" customHeight="1">
      <c r="A49" s="310" t="s">
        <v>139</v>
      </c>
      <c r="B49" s="517">
        <v>19</v>
      </c>
      <c r="C49" s="518">
        <v>4.2629999999999999</v>
      </c>
      <c r="D49" s="484">
        <v>7</v>
      </c>
      <c r="E49" s="484">
        <v>3.1429999999999998</v>
      </c>
      <c r="F49" s="484">
        <v>11</v>
      </c>
      <c r="G49" s="518">
        <v>3.9089999999999998</v>
      </c>
      <c r="H49" s="484">
        <v>6</v>
      </c>
      <c r="I49" s="518">
        <v>5.166666666666667</v>
      </c>
      <c r="J49" s="519">
        <v>17</v>
      </c>
      <c r="K49" s="520">
        <v>4.7647058823529411</v>
      </c>
      <c r="L49" s="484">
        <v>16</v>
      </c>
      <c r="M49" s="518">
        <v>4</v>
      </c>
      <c r="N49" s="484">
        <v>12</v>
      </c>
      <c r="O49" s="518">
        <v>5.083333333333333</v>
      </c>
      <c r="P49" s="476">
        <v>12</v>
      </c>
      <c r="Q49" s="521">
        <v>5.916666666666667</v>
      </c>
      <c r="R49" s="523" t="s">
        <v>140</v>
      </c>
      <c r="S49" s="3"/>
      <c r="T49" s="317" t="s">
        <v>156</v>
      </c>
      <c r="U49" s="409">
        <v>23</v>
      </c>
      <c r="V49" s="409">
        <v>4.6521739130434785</v>
      </c>
      <c r="W49" s="509" t="str">
        <f t="shared" si="0"/>
        <v>středisko STOVKA Praha</v>
      </c>
    </row>
    <row r="50" spans="1:23" ht="15.75" hidden="1" customHeight="1">
      <c r="A50" s="310" t="s">
        <v>141</v>
      </c>
      <c r="B50" s="517">
        <v>7</v>
      </c>
      <c r="C50" s="518">
        <v>3.4289999999999998</v>
      </c>
      <c r="D50" s="484">
        <v>9</v>
      </c>
      <c r="E50" s="484">
        <v>4.3330000000000002</v>
      </c>
      <c r="F50" s="484">
        <v>11</v>
      </c>
      <c r="G50" s="518">
        <v>3.9089999999999998</v>
      </c>
      <c r="H50" s="484">
        <v>6</v>
      </c>
      <c r="I50" s="518">
        <v>2.8333333333333335</v>
      </c>
      <c r="J50" s="519">
        <v>11</v>
      </c>
      <c r="K50" s="520">
        <v>5.6363636363636367</v>
      </c>
      <c r="L50" s="484">
        <v>5</v>
      </c>
      <c r="M50" s="518">
        <v>6.2</v>
      </c>
      <c r="N50" s="484">
        <v>10</v>
      </c>
      <c r="O50" s="518">
        <v>4.8</v>
      </c>
      <c r="P50" s="476">
        <v>10</v>
      </c>
      <c r="Q50" s="521">
        <v>4.5</v>
      </c>
      <c r="R50" s="523" t="s">
        <v>142</v>
      </c>
      <c r="S50" s="3"/>
      <c r="T50" s="317" t="s">
        <v>158</v>
      </c>
      <c r="U50" s="409">
        <v>14</v>
      </c>
      <c r="V50" s="409">
        <v>4.6428571428571432</v>
      </c>
      <c r="W50" s="509" t="str">
        <f t="shared" si="0"/>
        <v>středisko Pasát Praha</v>
      </c>
    </row>
    <row r="51" spans="1:23" ht="15.75" customHeight="1">
      <c r="A51" s="310">
        <v>119</v>
      </c>
      <c r="B51" s="517">
        <v>67</v>
      </c>
      <c r="C51" s="518">
        <v>3.97</v>
      </c>
      <c r="D51" s="484">
        <v>81</v>
      </c>
      <c r="E51" s="484">
        <v>3.0489999999999999</v>
      </c>
      <c r="F51" s="484">
        <v>67</v>
      </c>
      <c r="G51" s="518">
        <v>3.3879999999999999</v>
      </c>
      <c r="H51" s="484">
        <v>69</v>
      </c>
      <c r="I51" s="518">
        <v>3.63768115942029</v>
      </c>
      <c r="J51" s="519">
        <v>76</v>
      </c>
      <c r="K51" s="520">
        <v>4.3289473684210522</v>
      </c>
      <c r="L51" s="484">
        <v>67</v>
      </c>
      <c r="M51" s="518">
        <v>3.9253731343283582</v>
      </c>
      <c r="N51" s="484">
        <v>84</v>
      </c>
      <c r="O51" s="518">
        <v>4.083333333333333</v>
      </c>
      <c r="P51" s="476">
        <v>94</v>
      </c>
      <c r="Q51" s="521">
        <v>4.5</v>
      </c>
      <c r="R51" s="523" t="s">
        <v>143</v>
      </c>
      <c r="S51" s="3"/>
      <c r="T51" s="317" t="s">
        <v>160</v>
      </c>
      <c r="U51" s="409">
        <v>18</v>
      </c>
      <c r="V51" s="409">
        <v>5.5</v>
      </c>
      <c r="W51" s="509" t="str">
        <f t="shared" si="0"/>
        <v>středisko J. Rady Praha</v>
      </c>
    </row>
    <row r="52" spans="1:23" ht="15.75" hidden="1" customHeight="1">
      <c r="A52" s="310" t="s">
        <v>144</v>
      </c>
      <c r="B52" s="517">
        <v>11</v>
      </c>
      <c r="C52" s="518">
        <v>2.9089999999999998</v>
      </c>
      <c r="D52" s="484">
        <v>13</v>
      </c>
      <c r="E52" s="484">
        <v>2.077</v>
      </c>
      <c r="F52" s="484">
        <v>13</v>
      </c>
      <c r="G52" s="518">
        <v>1.6919999999999999</v>
      </c>
      <c r="H52" s="484">
        <v>14</v>
      </c>
      <c r="I52" s="518">
        <v>3.5</v>
      </c>
      <c r="J52" s="519">
        <v>15</v>
      </c>
      <c r="K52" s="520">
        <v>3.2666666666666666</v>
      </c>
      <c r="L52" s="484">
        <v>21</v>
      </c>
      <c r="M52" s="518">
        <v>3.2857142857142856</v>
      </c>
      <c r="N52" s="484">
        <v>20</v>
      </c>
      <c r="O52" s="518">
        <v>2.65</v>
      </c>
      <c r="P52" s="476">
        <v>15</v>
      </c>
      <c r="Q52" s="521">
        <v>4</v>
      </c>
      <c r="R52" s="523" t="s">
        <v>145</v>
      </c>
      <c r="S52" s="3"/>
      <c r="T52" s="317" t="s">
        <v>162</v>
      </c>
      <c r="U52" s="409">
        <v>19</v>
      </c>
      <c r="V52" s="409">
        <v>3.3684210526315788</v>
      </c>
      <c r="W52" s="509" t="str">
        <f t="shared" si="0"/>
        <v>středisko Sova Praha</v>
      </c>
    </row>
    <row r="53" spans="1:23" ht="15.75" hidden="1" customHeight="1">
      <c r="A53" s="310" t="s">
        <v>146</v>
      </c>
      <c r="B53" s="517">
        <v>11</v>
      </c>
      <c r="C53" s="518">
        <v>4</v>
      </c>
      <c r="D53" s="484">
        <v>21</v>
      </c>
      <c r="E53" s="484">
        <v>2.952</v>
      </c>
      <c r="F53" s="484">
        <v>12</v>
      </c>
      <c r="G53" s="518">
        <v>3.6669999999999998</v>
      </c>
      <c r="H53" s="484">
        <v>19</v>
      </c>
      <c r="I53" s="518">
        <v>2.9473684210526314</v>
      </c>
      <c r="J53" s="519">
        <v>20</v>
      </c>
      <c r="K53" s="520">
        <v>3.1</v>
      </c>
      <c r="L53" s="484">
        <v>15</v>
      </c>
      <c r="M53" s="518">
        <v>3.4</v>
      </c>
      <c r="N53" s="484">
        <v>19</v>
      </c>
      <c r="O53" s="518">
        <v>4.5263157894736841</v>
      </c>
      <c r="P53" s="476">
        <v>19</v>
      </c>
      <c r="Q53" s="521">
        <v>3.6315789473684212</v>
      </c>
      <c r="R53" s="523" t="s">
        <v>147</v>
      </c>
      <c r="S53" s="3"/>
      <c r="T53" s="317" t="s">
        <v>164</v>
      </c>
      <c r="U53" s="409">
        <v>35</v>
      </c>
      <c r="V53" s="409">
        <v>4.5714285714285712</v>
      </c>
      <c r="W53" s="509" t="str">
        <f t="shared" si="0"/>
        <v>středisko 77 ROD SOVY Praha</v>
      </c>
    </row>
    <row r="54" spans="1:23" ht="15.75" hidden="1" customHeight="1">
      <c r="A54" s="310" t="s">
        <v>148</v>
      </c>
      <c r="B54" s="517">
        <v>21</v>
      </c>
      <c r="C54" s="518">
        <v>4.6189999999999998</v>
      </c>
      <c r="D54" s="484">
        <v>20</v>
      </c>
      <c r="E54" s="484">
        <v>4.25</v>
      </c>
      <c r="F54" s="484">
        <v>24</v>
      </c>
      <c r="G54" s="518">
        <v>4.1669999999999998</v>
      </c>
      <c r="H54" s="484">
        <v>13</v>
      </c>
      <c r="I54" s="518">
        <v>3.7692307692307692</v>
      </c>
      <c r="J54" s="519">
        <v>19</v>
      </c>
      <c r="K54" s="520">
        <v>5.3157894736842106</v>
      </c>
      <c r="L54" s="484">
        <v>12</v>
      </c>
      <c r="M54" s="518">
        <v>4.25</v>
      </c>
      <c r="N54" s="484">
        <v>30</v>
      </c>
      <c r="O54" s="518">
        <v>3.9</v>
      </c>
      <c r="P54" s="476">
        <v>38</v>
      </c>
      <c r="Q54" s="521">
        <v>4.3157894736842106</v>
      </c>
      <c r="R54" s="523" t="s">
        <v>149</v>
      </c>
      <c r="S54" s="3"/>
      <c r="T54" s="317" t="s">
        <v>166</v>
      </c>
      <c r="U54" s="409">
        <v>17</v>
      </c>
      <c r="V54" s="409">
        <v>5.5294117647058822</v>
      </c>
      <c r="W54" s="509" t="str">
        <f t="shared" si="0"/>
        <v>středisko Šípů Praha</v>
      </c>
    </row>
    <row r="55" spans="1:23" ht="15.75" hidden="1" customHeight="1">
      <c r="A55" s="310" t="s">
        <v>150</v>
      </c>
      <c r="B55" s="517">
        <v>18</v>
      </c>
      <c r="C55" s="518">
        <v>3.8889999999999998</v>
      </c>
      <c r="D55" s="484">
        <v>14</v>
      </c>
      <c r="E55" s="484">
        <v>3.1429999999999998</v>
      </c>
      <c r="F55" s="484">
        <v>12</v>
      </c>
      <c r="G55" s="518">
        <v>3.5830000000000002</v>
      </c>
      <c r="H55" s="484">
        <v>15</v>
      </c>
      <c r="I55" s="518">
        <v>4.4666666666666668</v>
      </c>
      <c r="J55" s="519">
        <v>10</v>
      </c>
      <c r="K55" s="520">
        <v>6.6</v>
      </c>
      <c r="L55" s="484">
        <v>8</v>
      </c>
      <c r="M55" s="518">
        <v>4.625</v>
      </c>
      <c r="N55" s="484">
        <v>7</v>
      </c>
      <c r="O55" s="518">
        <v>6.8571428571428568</v>
      </c>
      <c r="P55" s="476">
        <v>12</v>
      </c>
      <c r="Q55" s="521">
        <v>6.166666666666667</v>
      </c>
      <c r="R55" s="523" t="s">
        <v>151</v>
      </c>
      <c r="S55" s="3"/>
      <c r="T55" s="317" t="s">
        <v>168</v>
      </c>
      <c r="U55" s="409">
        <v>7</v>
      </c>
      <c r="V55" s="409">
        <v>4.2857142857142856</v>
      </c>
      <c r="W55" s="509" t="str">
        <f t="shared" si="0"/>
        <v>středisko 93 Praha</v>
      </c>
    </row>
    <row r="56" spans="1:23" ht="15.75" hidden="1" customHeight="1">
      <c r="A56" s="310" t="s">
        <v>152</v>
      </c>
      <c r="B56" s="517">
        <v>6</v>
      </c>
      <c r="C56" s="518">
        <v>3.8330000000000002</v>
      </c>
      <c r="D56" s="484">
        <v>13</v>
      </c>
      <c r="E56" s="484">
        <v>2.2309999999999999</v>
      </c>
      <c r="F56" s="484">
        <v>6</v>
      </c>
      <c r="G56" s="518">
        <v>3</v>
      </c>
      <c r="H56" s="484">
        <v>8</v>
      </c>
      <c r="I56" s="518">
        <v>3.75</v>
      </c>
      <c r="J56" s="519">
        <v>12</v>
      </c>
      <c r="K56" s="520">
        <v>4.25</v>
      </c>
      <c r="L56" s="484">
        <v>11</v>
      </c>
      <c r="M56" s="518">
        <v>5</v>
      </c>
      <c r="N56" s="484">
        <v>8</v>
      </c>
      <c r="O56" s="518">
        <v>4.875</v>
      </c>
      <c r="P56" s="476">
        <v>10</v>
      </c>
      <c r="Q56" s="521">
        <v>5.6</v>
      </c>
      <c r="R56" s="523" t="s">
        <v>153</v>
      </c>
      <c r="S56" s="3"/>
      <c r="T56" s="317" t="s">
        <v>170</v>
      </c>
      <c r="U56" s="409">
        <v>9</v>
      </c>
      <c r="V56" s="409">
        <v>3.8888888888888888</v>
      </c>
      <c r="W56" s="509" t="str">
        <f t="shared" si="0"/>
        <v>středisko Scarabeus Praha</v>
      </c>
    </row>
    <row r="57" spans="1:23" ht="15.75" customHeight="1">
      <c r="A57" s="310" t="s">
        <v>154</v>
      </c>
      <c r="B57" s="517">
        <v>97</v>
      </c>
      <c r="C57" s="518">
        <v>3.6909999999999998</v>
      </c>
      <c r="D57" s="484">
        <v>116</v>
      </c>
      <c r="E57" s="484">
        <v>4.0519999999999996</v>
      </c>
      <c r="F57" s="484">
        <v>107</v>
      </c>
      <c r="G57" s="518">
        <v>3.879</v>
      </c>
      <c r="H57" s="484">
        <v>116</v>
      </c>
      <c r="I57" s="518">
        <v>3.353448275862069</v>
      </c>
      <c r="J57" s="519">
        <v>104</v>
      </c>
      <c r="K57" s="520">
        <v>3.6730769230769229</v>
      </c>
      <c r="L57" s="484">
        <v>95</v>
      </c>
      <c r="M57" s="518">
        <v>3.8</v>
      </c>
      <c r="N57" s="484">
        <v>96</v>
      </c>
      <c r="O57" s="518">
        <v>4.4375</v>
      </c>
      <c r="P57" s="476">
        <v>142</v>
      </c>
      <c r="Q57" s="521">
        <v>4.605633802816901</v>
      </c>
      <c r="R57" s="523" t="s">
        <v>155</v>
      </c>
      <c r="S57" s="3"/>
      <c r="T57" s="317" t="s">
        <v>173</v>
      </c>
      <c r="U57" s="409">
        <v>28</v>
      </c>
      <c r="V57" s="409">
        <v>5.4642857142857144</v>
      </c>
      <c r="W57" s="509" t="str">
        <f t="shared" si="0"/>
        <v>středisko Fr. Konáše Benešov</v>
      </c>
    </row>
    <row r="58" spans="1:23" ht="15.75" hidden="1" customHeight="1">
      <c r="A58" s="310" t="s">
        <v>156</v>
      </c>
      <c r="B58" s="517">
        <v>11</v>
      </c>
      <c r="C58" s="518">
        <v>5.7270000000000003</v>
      </c>
      <c r="D58" s="484">
        <v>22</v>
      </c>
      <c r="E58" s="484">
        <v>3.8180000000000001</v>
      </c>
      <c r="F58" s="484">
        <v>19</v>
      </c>
      <c r="G58" s="518">
        <v>3.6320000000000001</v>
      </c>
      <c r="H58" s="484">
        <v>11</v>
      </c>
      <c r="I58" s="518">
        <v>3</v>
      </c>
      <c r="J58" s="519">
        <v>12</v>
      </c>
      <c r="K58" s="520">
        <v>3.4166666666666665</v>
      </c>
      <c r="L58" s="484">
        <v>16</v>
      </c>
      <c r="M58" s="518">
        <v>3.8125</v>
      </c>
      <c r="N58" s="484">
        <v>10</v>
      </c>
      <c r="O58" s="518">
        <v>4.4000000000000004</v>
      </c>
      <c r="P58" s="476">
        <v>23</v>
      </c>
      <c r="Q58" s="521">
        <v>4.6521739130434785</v>
      </c>
      <c r="R58" s="523" t="s">
        <v>157</v>
      </c>
      <c r="S58" s="3"/>
      <c r="T58" s="317" t="s">
        <v>175</v>
      </c>
      <c r="U58" s="409">
        <v>24</v>
      </c>
      <c r="V58" s="409">
        <v>3.125</v>
      </c>
      <c r="W58" s="509" t="str">
        <f t="shared" si="0"/>
        <v>středisko Vlašim</v>
      </c>
    </row>
    <row r="59" spans="1:23" ht="15.75" hidden="1" customHeight="1">
      <c r="A59" s="310" t="s">
        <v>158</v>
      </c>
      <c r="B59" s="517">
        <v>13</v>
      </c>
      <c r="C59" s="518">
        <v>3.3849999999999998</v>
      </c>
      <c r="D59" s="484">
        <v>11</v>
      </c>
      <c r="E59" s="484">
        <v>4.1820000000000004</v>
      </c>
      <c r="F59" s="484">
        <v>15</v>
      </c>
      <c r="G59" s="518">
        <v>3.2</v>
      </c>
      <c r="H59" s="484">
        <v>21</v>
      </c>
      <c r="I59" s="518">
        <v>3.6666666666666665</v>
      </c>
      <c r="J59" s="519">
        <v>13</v>
      </c>
      <c r="K59" s="520">
        <v>4.0769230769230766</v>
      </c>
      <c r="L59" s="484">
        <v>18</v>
      </c>
      <c r="M59" s="518">
        <v>3.6111111111111112</v>
      </c>
      <c r="N59" s="484">
        <v>14</v>
      </c>
      <c r="O59" s="518">
        <v>3.3571428571428572</v>
      </c>
      <c r="P59" s="476">
        <v>14</v>
      </c>
      <c r="Q59" s="521">
        <v>4.6428571428571432</v>
      </c>
      <c r="R59" s="523" t="s">
        <v>159</v>
      </c>
      <c r="S59" s="3"/>
      <c r="T59" s="317" t="s">
        <v>177</v>
      </c>
      <c r="U59" s="409">
        <v>39</v>
      </c>
      <c r="V59" s="409">
        <v>4.4871794871794872</v>
      </c>
      <c r="W59" s="509" t="str">
        <f t="shared" si="0"/>
        <v>středisko Kamenice</v>
      </c>
    </row>
    <row r="60" spans="1:23" ht="15.75" hidden="1" customHeight="1">
      <c r="A60" s="310" t="s">
        <v>160</v>
      </c>
      <c r="B60" s="517">
        <v>17</v>
      </c>
      <c r="C60" s="518">
        <v>3</v>
      </c>
      <c r="D60" s="484">
        <v>18</v>
      </c>
      <c r="E60" s="484">
        <v>3.1110000000000002</v>
      </c>
      <c r="F60" s="484">
        <v>9</v>
      </c>
      <c r="G60" s="518">
        <v>4.444</v>
      </c>
      <c r="H60" s="484">
        <v>4</v>
      </c>
      <c r="I60" s="518">
        <v>6</v>
      </c>
      <c r="J60" s="519">
        <v>14</v>
      </c>
      <c r="K60" s="520">
        <v>4.4285714285714288</v>
      </c>
      <c r="L60" s="484">
        <v>4</v>
      </c>
      <c r="M60" s="518">
        <v>5</v>
      </c>
      <c r="N60" s="484">
        <v>6</v>
      </c>
      <c r="O60" s="518">
        <v>6.666666666666667</v>
      </c>
      <c r="P60" s="476">
        <v>18</v>
      </c>
      <c r="Q60" s="521">
        <v>5.5</v>
      </c>
      <c r="R60" s="523" t="s">
        <v>161</v>
      </c>
      <c r="S60" s="3"/>
      <c r="T60" s="317" t="s">
        <v>179</v>
      </c>
      <c r="U60" s="409">
        <v>14</v>
      </c>
      <c r="V60" s="409">
        <v>3.3571428571428572</v>
      </c>
      <c r="W60" s="509" t="str">
        <f t="shared" si="0"/>
        <v>středisko Úsvit Votice</v>
      </c>
    </row>
    <row r="61" spans="1:23" ht="15.75" hidden="1" customHeight="1">
      <c r="A61" s="310" t="s">
        <v>162</v>
      </c>
      <c r="B61" s="517">
        <v>4</v>
      </c>
      <c r="C61" s="518">
        <v>3.25</v>
      </c>
      <c r="D61" s="484">
        <v>4</v>
      </c>
      <c r="E61" s="484">
        <v>6.25</v>
      </c>
      <c r="F61" s="484">
        <v>7</v>
      </c>
      <c r="G61" s="518">
        <v>3</v>
      </c>
      <c r="H61" s="484">
        <v>20</v>
      </c>
      <c r="I61" s="518">
        <v>3.05</v>
      </c>
      <c r="J61" s="519">
        <v>10</v>
      </c>
      <c r="K61" s="520">
        <v>3.3</v>
      </c>
      <c r="L61" s="484">
        <v>12</v>
      </c>
      <c r="M61" s="518">
        <v>3.9166666666666665</v>
      </c>
      <c r="N61" s="484">
        <v>7</v>
      </c>
      <c r="O61" s="518">
        <v>3.2857142857142856</v>
      </c>
      <c r="P61" s="476">
        <v>19</v>
      </c>
      <c r="Q61" s="521">
        <v>3.3684210526315788</v>
      </c>
      <c r="R61" s="523" t="s">
        <v>163</v>
      </c>
      <c r="S61" s="3"/>
      <c r="T61" s="317" t="s">
        <v>182</v>
      </c>
      <c r="U61" s="409">
        <v>21</v>
      </c>
      <c r="V61" s="409">
        <v>4.8095238095238093</v>
      </c>
      <c r="W61" s="509" t="str">
        <f t="shared" si="0"/>
        <v>středisko 01 Beroun</v>
      </c>
    </row>
    <row r="62" spans="1:23" ht="15.75" hidden="1" customHeight="1">
      <c r="A62" s="310" t="s">
        <v>164</v>
      </c>
      <c r="B62" s="517">
        <v>21</v>
      </c>
      <c r="C62" s="518">
        <v>3.8570000000000002</v>
      </c>
      <c r="D62" s="484">
        <v>22</v>
      </c>
      <c r="E62" s="484">
        <v>4</v>
      </c>
      <c r="F62" s="484">
        <v>27</v>
      </c>
      <c r="G62" s="518">
        <v>4.1479999999999997</v>
      </c>
      <c r="H62" s="484">
        <v>25</v>
      </c>
      <c r="I62" s="518">
        <v>3.76</v>
      </c>
      <c r="J62" s="519">
        <v>28</v>
      </c>
      <c r="K62" s="520">
        <v>3.8214285714285716</v>
      </c>
      <c r="L62" s="484">
        <v>20</v>
      </c>
      <c r="M62" s="518">
        <v>4.25</v>
      </c>
      <c r="N62" s="484">
        <v>17</v>
      </c>
      <c r="O62" s="518">
        <v>4.5294117647058822</v>
      </c>
      <c r="P62" s="476">
        <v>35</v>
      </c>
      <c r="Q62" s="521">
        <v>4.5714285714285712</v>
      </c>
      <c r="R62" s="523" t="s">
        <v>165</v>
      </c>
      <c r="S62" s="3"/>
      <c r="T62" s="317" t="s">
        <v>184</v>
      </c>
      <c r="U62" s="409">
        <v>18</v>
      </c>
      <c r="V62" s="409">
        <v>2.5</v>
      </c>
      <c r="W62" s="509" t="str">
        <f t="shared" si="0"/>
        <v>středisko 03 Králův Dvůr</v>
      </c>
    </row>
    <row r="63" spans="1:23" ht="15.75" hidden="1" customHeight="1">
      <c r="A63" s="310" t="s">
        <v>166</v>
      </c>
      <c r="B63" s="517">
        <v>19</v>
      </c>
      <c r="C63" s="518">
        <v>3.105</v>
      </c>
      <c r="D63" s="484">
        <v>20</v>
      </c>
      <c r="E63" s="484">
        <v>5.0999999999999996</v>
      </c>
      <c r="F63" s="484">
        <v>15</v>
      </c>
      <c r="G63" s="518">
        <v>4.4669999999999996</v>
      </c>
      <c r="H63" s="484">
        <v>11</v>
      </c>
      <c r="I63" s="518">
        <v>3.2727272727272729</v>
      </c>
      <c r="J63" s="519">
        <v>13</v>
      </c>
      <c r="K63" s="520">
        <v>3.0769230769230771</v>
      </c>
      <c r="L63" s="484">
        <v>10</v>
      </c>
      <c r="M63" s="518">
        <v>4</v>
      </c>
      <c r="N63" s="484">
        <v>19</v>
      </c>
      <c r="O63" s="518">
        <v>5.7368421052631575</v>
      </c>
      <c r="P63" s="476">
        <v>17</v>
      </c>
      <c r="Q63" s="521">
        <v>5.5294117647058822</v>
      </c>
      <c r="R63" s="523" t="s">
        <v>167</v>
      </c>
      <c r="S63" s="3"/>
      <c r="T63" s="317" t="s">
        <v>186</v>
      </c>
      <c r="U63" s="409">
        <v>15</v>
      </c>
      <c r="V63" s="409">
        <v>4.666666666666667</v>
      </c>
      <c r="W63" s="509" t="str">
        <f t="shared" si="0"/>
        <v>středisko Radost a Naděje Beroun</v>
      </c>
    </row>
    <row r="64" spans="1:23" ht="15.75" hidden="1" customHeight="1">
      <c r="A64" s="310" t="s">
        <v>168</v>
      </c>
      <c r="B64" s="517">
        <v>8</v>
      </c>
      <c r="C64" s="518">
        <v>3.375</v>
      </c>
      <c r="D64" s="484">
        <v>11</v>
      </c>
      <c r="E64" s="484">
        <v>3.5449999999999999</v>
      </c>
      <c r="F64" s="484">
        <v>10</v>
      </c>
      <c r="G64" s="518">
        <v>3.9</v>
      </c>
      <c r="H64" s="484">
        <v>15</v>
      </c>
      <c r="I64" s="518">
        <v>2.3333333333333335</v>
      </c>
      <c r="J64" s="519">
        <v>9</v>
      </c>
      <c r="K64" s="520">
        <v>2.5555555555555554</v>
      </c>
      <c r="L64" s="484">
        <v>8</v>
      </c>
      <c r="M64" s="518">
        <v>3.375</v>
      </c>
      <c r="N64" s="484">
        <v>17</v>
      </c>
      <c r="O64" s="518">
        <v>4.0588235294117645</v>
      </c>
      <c r="P64" s="476">
        <v>7</v>
      </c>
      <c r="Q64" s="521">
        <v>4.2857142857142856</v>
      </c>
      <c r="R64" s="523" t="s">
        <v>169</v>
      </c>
      <c r="S64" s="3"/>
      <c r="T64" s="317" t="s">
        <v>187</v>
      </c>
      <c r="U64" s="409">
        <v>5</v>
      </c>
      <c r="V64" s="409">
        <v>7.2</v>
      </c>
      <c r="W64" s="509" t="str">
        <f t="shared" si="0"/>
        <v>středisko Balvan Rudná</v>
      </c>
    </row>
    <row r="65" spans="1:23" ht="15.75" hidden="1" customHeight="1">
      <c r="A65" s="310" t="s">
        <v>170</v>
      </c>
      <c r="B65" s="517">
        <v>4</v>
      </c>
      <c r="C65" s="518">
        <v>5</v>
      </c>
      <c r="D65" s="484">
        <v>8</v>
      </c>
      <c r="E65" s="484">
        <v>3.75</v>
      </c>
      <c r="F65" s="484">
        <v>5</v>
      </c>
      <c r="G65" s="518">
        <v>3.8</v>
      </c>
      <c r="H65" s="484">
        <v>9</v>
      </c>
      <c r="I65" s="518">
        <v>3.2222222222222223</v>
      </c>
      <c r="J65" s="519">
        <v>5</v>
      </c>
      <c r="K65" s="520">
        <v>4.5999999999999996</v>
      </c>
      <c r="L65" s="484">
        <v>7</v>
      </c>
      <c r="M65" s="518">
        <v>2.2857142857142856</v>
      </c>
      <c r="N65" s="484">
        <v>6</v>
      </c>
      <c r="O65" s="518">
        <v>2.8333333333333335</v>
      </c>
      <c r="P65" s="476">
        <v>9</v>
      </c>
      <c r="Q65" s="521">
        <v>3.8888888888888888</v>
      </c>
      <c r="R65" s="523" t="s">
        <v>171</v>
      </c>
      <c r="S65" s="3"/>
      <c r="T65" s="317" t="s">
        <v>189</v>
      </c>
      <c r="U65" s="409">
        <v>29</v>
      </c>
      <c r="V65" s="409">
        <v>3.9310344827586206</v>
      </c>
      <c r="W65" s="509" t="str">
        <f t="shared" si="0"/>
        <v>středisko 08 Mořina</v>
      </c>
    </row>
    <row r="66" spans="1:23" ht="15.75" hidden="1" customHeight="1">
      <c r="A66" s="310">
        <v>210</v>
      </c>
      <c r="B66" s="517">
        <v>919</v>
      </c>
      <c r="C66" s="518">
        <v>3.6160000000000001</v>
      </c>
      <c r="D66" s="484">
        <v>909</v>
      </c>
      <c r="E66" s="484">
        <v>3.9670000000000001</v>
      </c>
      <c r="F66" s="484">
        <v>940</v>
      </c>
      <c r="G66" s="484">
        <v>4.0190000000000001</v>
      </c>
      <c r="H66" s="484">
        <v>900</v>
      </c>
      <c r="I66" s="518">
        <v>4.0655555555555551</v>
      </c>
      <c r="J66" s="519">
        <v>1008</v>
      </c>
      <c r="K66" s="520">
        <v>4.058531746031746</v>
      </c>
      <c r="L66" s="484">
        <v>937</v>
      </c>
      <c r="M66" s="518">
        <v>3.9391675560298824</v>
      </c>
      <c r="N66" s="484">
        <v>990</v>
      </c>
      <c r="O66" s="518">
        <v>4.595959595959596</v>
      </c>
      <c r="P66" s="476">
        <v>1147</v>
      </c>
      <c r="Q66" s="521">
        <v>4.4184829991281607</v>
      </c>
      <c r="R66" s="523" t="s">
        <v>34</v>
      </c>
      <c r="S66" s="3"/>
      <c r="T66" s="317" t="s">
        <v>191</v>
      </c>
      <c r="U66" s="409">
        <v>4</v>
      </c>
      <c r="V66" s="409">
        <v>4.25</v>
      </c>
      <c r="W66" s="509" t="str">
        <f t="shared" si="0"/>
        <v>středisko Mušketýři Nové Strašecí</v>
      </c>
    </row>
    <row r="67" spans="1:23" ht="15.75" customHeight="1">
      <c r="A67" s="310">
        <v>211</v>
      </c>
      <c r="B67" s="517">
        <v>49</v>
      </c>
      <c r="C67" s="518">
        <v>3.5510000000000002</v>
      </c>
      <c r="D67" s="484">
        <v>81</v>
      </c>
      <c r="E67" s="484">
        <v>3.3460000000000001</v>
      </c>
      <c r="F67" s="484">
        <v>59</v>
      </c>
      <c r="G67" s="484">
        <v>4.0170000000000003</v>
      </c>
      <c r="H67" s="484">
        <v>52</v>
      </c>
      <c r="I67" s="518">
        <v>3.4038461538461537</v>
      </c>
      <c r="J67" s="519">
        <v>72</v>
      </c>
      <c r="K67" s="520">
        <v>4.0277777777777777</v>
      </c>
      <c r="L67" s="484">
        <v>53</v>
      </c>
      <c r="M67" s="518">
        <v>3.7924528301886791</v>
      </c>
      <c r="N67" s="484">
        <v>65</v>
      </c>
      <c r="O67" s="518">
        <v>3.9846153846153847</v>
      </c>
      <c r="P67" s="476">
        <v>105</v>
      </c>
      <c r="Q67" s="521">
        <v>4.2857142857142856</v>
      </c>
      <c r="R67" s="523" t="s">
        <v>172</v>
      </c>
      <c r="S67" s="3"/>
      <c r="T67" s="317" t="s">
        <v>1111</v>
      </c>
      <c r="U67" s="409">
        <v>7</v>
      </c>
      <c r="V67" s="409">
        <v>2.2857142857142856</v>
      </c>
      <c r="W67" s="509" t="str">
        <f t="shared" si="0"/>
        <v>středisko Fénix Rakovník</v>
      </c>
    </row>
    <row r="68" spans="1:23" ht="15.75" hidden="1" customHeight="1">
      <c r="A68" s="310" t="s">
        <v>173</v>
      </c>
      <c r="B68" s="517">
        <v>9</v>
      </c>
      <c r="C68" s="518">
        <v>4.8890000000000002</v>
      </c>
      <c r="D68" s="484">
        <v>14</v>
      </c>
      <c r="E68" s="484">
        <v>4.1429999999999998</v>
      </c>
      <c r="F68" s="484">
        <v>14</v>
      </c>
      <c r="G68" s="484">
        <v>3.1429999999999998</v>
      </c>
      <c r="H68" s="484">
        <v>6</v>
      </c>
      <c r="I68" s="518">
        <v>4.666666666666667</v>
      </c>
      <c r="J68" s="519">
        <v>18</v>
      </c>
      <c r="K68" s="520">
        <v>4.5555555555555554</v>
      </c>
      <c r="L68" s="484">
        <v>16</v>
      </c>
      <c r="M68" s="518">
        <v>2.9375</v>
      </c>
      <c r="N68" s="484">
        <v>21</v>
      </c>
      <c r="O68" s="518">
        <v>3.5714285714285716</v>
      </c>
      <c r="P68" s="476">
        <v>28</v>
      </c>
      <c r="Q68" s="521">
        <v>5.4642857142857144</v>
      </c>
      <c r="R68" s="523" t="s">
        <v>174</v>
      </c>
      <c r="S68" s="3"/>
      <c r="T68" s="317" t="s">
        <v>194</v>
      </c>
      <c r="U68" s="409">
        <v>17</v>
      </c>
      <c r="V68" s="409">
        <v>5.0588235294117645</v>
      </c>
      <c r="W68" s="509" t="str">
        <f t="shared" si="0"/>
        <v>středisko Orion Kladno</v>
      </c>
    </row>
    <row r="69" spans="1:23" ht="15.75" hidden="1" customHeight="1">
      <c r="A69" s="310" t="s">
        <v>175</v>
      </c>
      <c r="B69" s="517">
        <v>10</v>
      </c>
      <c r="C69" s="518">
        <v>3</v>
      </c>
      <c r="D69" s="484">
        <v>20</v>
      </c>
      <c r="E69" s="484">
        <v>2.9</v>
      </c>
      <c r="F69" s="484">
        <v>22</v>
      </c>
      <c r="G69" s="484">
        <v>4</v>
      </c>
      <c r="H69" s="484">
        <v>14</v>
      </c>
      <c r="I69" s="518">
        <v>3.5</v>
      </c>
      <c r="J69" s="519">
        <v>15</v>
      </c>
      <c r="K69" s="520">
        <v>4.4000000000000004</v>
      </c>
      <c r="L69" s="484">
        <v>9</v>
      </c>
      <c r="M69" s="518">
        <v>4.8888888888888893</v>
      </c>
      <c r="N69" s="484">
        <v>11</v>
      </c>
      <c r="O69" s="518">
        <v>5.2727272727272725</v>
      </c>
      <c r="P69" s="476">
        <v>24</v>
      </c>
      <c r="Q69" s="521">
        <v>3.125</v>
      </c>
      <c r="R69" s="523" t="s">
        <v>176</v>
      </c>
      <c r="S69" s="3"/>
      <c r="T69" s="317" t="s">
        <v>196</v>
      </c>
      <c r="U69" s="409">
        <v>9</v>
      </c>
      <c r="V69" s="409">
        <v>3.6666666666666665</v>
      </c>
      <c r="W69" s="509" t="str">
        <f t="shared" si="0"/>
        <v>středisko Stopa Kladno</v>
      </c>
    </row>
    <row r="70" spans="1:23" ht="15.75" hidden="1" customHeight="1">
      <c r="A70" s="310" t="s">
        <v>177</v>
      </c>
      <c r="B70" s="517">
        <v>17</v>
      </c>
      <c r="C70" s="518">
        <v>3.4710000000000001</v>
      </c>
      <c r="D70" s="484">
        <v>24</v>
      </c>
      <c r="E70" s="484">
        <v>3.5</v>
      </c>
      <c r="F70" s="484">
        <v>12</v>
      </c>
      <c r="G70" s="484">
        <v>5.8330000000000002</v>
      </c>
      <c r="H70" s="484">
        <v>15</v>
      </c>
      <c r="I70" s="518">
        <v>3.8</v>
      </c>
      <c r="J70" s="519">
        <v>29</v>
      </c>
      <c r="K70" s="520">
        <v>3.8275862068965516</v>
      </c>
      <c r="L70" s="484">
        <v>26</v>
      </c>
      <c r="M70" s="518">
        <v>3.8076923076923075</v>
      </c>
      <c r="N70" s="484">
        <v>21</v>
      </c>
      <c r="O70" s="518">
        <v>3.5238095238095237</v>
      </c>
      <c r="P70" s="476">
        <v>39</v>
      </c>
      <c r="Q70" s="521">
        <v>4.4871794871794872</v>
      </c>
      <c r="R70" s="523" t="s">
        <v>178</v>
      </c>
      <c r="S70" s="3"/>
      <c r="T70" s="317" t="s">
        <v>198</v>
      </c>
      <c r="U70" s="409">
        <v>14</v>
      </c>
      <c r="V70" s="409">
        <v>6.2857142857142856</v>
      </c>
      <c r="W70" s="509" t="str">
        <f t="shared" si="0"/>
        <v>středisko Stráž Lidic Buštěhrad</v>
      </c>
    </row>
    <row r="71" spans="1:23" ht="15.75" hidden="1" customHeight="1">
      <c r="A71" s="310" t="s">
        <v>179</v>
      </c>
      <c r="B71" s="517">
        <v>13</v>
      </c>
      <c r="C71" s="518">
        <v>3.1539999999999999</v>
      </c>
      <c r="D71" s="484">
        <v>23</v>
      </c>
      <c r="E71" s="484">
        <v>3.0870000000000002</v>
      </c>
      <c r="F71" s="484">
        <v>11</v>
      </c>
      <c r="G71" s="484">
        <v>3.1819999999999999</v>
      </c>
      <c r="H71" s="484">
        <v>17</v>
      </c>
      <c r="I71" s="518">
        <v>2.5294117647058822</v>
      </c>
      <c r="J71" s="519">
        <v>10</v>
      </c>
      <c r="K71" s="520">
        <v>3.1</v>
      </c>
      <c r="L71" s="484">
        <v>2</v>
      </c>
      <c r="M71" s="518">
        <v>5.5</v>
      </c>
      <c r="N71" s="484">
        <v>12</v>
      </c>
      <c r="O71" s="518">
        <v>4.333333333333333</v>
      </c>
      <c r="P71" s="476">
        <v>14</v>
      </c>
      <c r="Q71" s="521">
        <v>3.3571428571428572</v>
      </c>
      <c r="R71" s="523" t="s">
        <v>180</v>
      </c>
      <c r="S71" s="3"/>
      <c r="T71" s="317" t="s">
        <v>200</v>
      </c>
      <c r="U71" s="409">
        <v>12</v>
      </c>
      <c r="V71" s="409">
        <v>4.666666666666667</v>
      </c>
      <c r="W71" s="509" t="str">
        <f t="shared" si="0"/>
        <v>středisko Mír Libušín</v>
      </c>
    </row>
    <row r="72" spans="1:23" ht="15.75" customHeight="1">
      <c r="A72" s="310">
        <v>212</v>
      </c>
      <c r="B72" s="517">
        <v>85</v>
      </c>
      <c r="C72" s="518">
        <v>3.4940000000000002</v>
      </c>
      <c r="D72" s="484">
        <v>73</v>
      </c>
      <c r="E72" s="484">
        <v>3.3559999999999999</v>
      </c>
      <c r="F72" s="484">
        <v>85</v>
      </c>
      <c r="G72" s="484">
        <v>3.8820000000000001</v>
      </c>
      <c r="H72" s="484">
        <v>61</v>
      </c>
      <c r="I72" s="518">
        <v>3.8688524590163933</v>
      </c>
      <c r="J72" s="519">
        <v>88</v>
      </c>
      <c r="K72" s="520">
        <v>4.1590909090909092</v>
      </c>
      <c r="L72" s="484">
        <v>74</v>
      </c>
      <c r="M72" s="518">
        <v>3.5270270270270272</v>
      </c>
      <c r="N72" s="484">
        <v>85</v>
      </c>
      <c r="O72" s="518">
        <v>4.6823529411764708</v>
      </c>
      <c r="P72" s="476">
        <v>99</v>
      </c>
      <c r="Q72" s="521">
        <v>4.0303030303030303</v>
      </c>
      <c r="R72" s="523" t="s">
        <v>181</v>
      </c>
      <c r="S72" s="3"/>
      <c r="T72" s="317" t="s">
        <v>202</v>
      </c>
      <c r="U72" s="409">
        <v>11</v>
      </c>
      <c r="V72" s="409">
        <v>5.0909090909090908</v>
      </c>
      <c r="W72" s="509" t="str">
        <f t="shared" ref="W72:W135" si="1">VLOOKUP(T72,A:R,18,0)</f>
        <v>středisko Modrý Kruh Slaný</v>
      </c>
    </row>
    <row r="73" spans="1:23" ht="15.75" hidden="1" customHeight="1">
      <c r="A73" s="310" t="s">
        <v>182</v>
      </c>
      <c r="B73" s="517">
        <v>23</v>
      </c>
      <c r="C73" s="518">
        <v>4.7830000000000004</v>
      </c>
      <c r="D73" s="484">
        <v>18</v>
      </c>
      <c r="E73" s="484">
        <v>3.5</v>
      </c>
      <c r="F73" s="484">
        <v>32</v>
      </c>
      <c r="G73" s="484">
        <v>3.75</v>
      </c>
      <c r="H73" s="484">
        <v>22</v>
      </c>
      <c r="I73" s="518">
        <v>4.5454545454545459</v>
      </c>
      <c r="J73" s="519">
        <v>19</v>
      </c>
      <c r="K73" s="520">
        <v>5.2631578947368425</v>
      </c>
      <c r="L73" s="484">
        <v>16</v>
      </c>
      <c r="M73" s="518">
        <v>3.4375</v>
      </c>
      <c r="N73" s="484">
        <v>18</v>
      </c>
      <c r="O73" s="518">
        <v>4.7222222222222223</v>
      </c>
      <c r="P73" s="476">
        <v>21</v>
      </c>
      <c r="Q73" s="521">
        <v>4.8095238095238093</v>
      </c>
      <c r="R73" s="523" t="s">
        <v>183</v>
      </c>
      <c r="S73" s="3"/>
      <c r="T73" s="317" t="s">
        <v>205</v>
      </c>
      <c r="U73" s="409">
        <v>15</v>
      </c>
      <c r="V73" s="409">
        <v>4.4000000000000004</v>
      </c>
      <c r="W73" s="509" t="str">
        <f t="shared" si="1"/>
        <v>1. středisko Kolín</v>
      </c>
    </row>
    <row r="74" spans="1:23" ht="15.75" hidden="1" customHeight="1">
      <c r="A74" s="310" t="s">
        <v>184</v>
      </c>
      <c r="B74" s="517">
        <v>13</v>
      </c>
      <c r="C74" s="518">
        <v>1.385</v>
      </c>
      <c r="D74" s="484">
        <v>8</v>
      </c>
      <c r="E74" s="484">
        <v>3.875</v>
      </c>
      <c r="F74" s="484">
        <v>5</v>
      </c>
      <c r="G74" s="484">
        <v>1.8</v>
      </c>
      <c r="H74" s="484">
        <v>3</v>
      </c>
      <c r="I74" s="518">
        <v>2</v>
      </c>
      <c r="J74" s="519">
        <v>10</v>
      </c>
      <c r="K74" s="520">
        <v>4.5999999999999996</v>
      </c>
      <c r="L74" s="484">
        <v>3</v>
      </c>
      <c r="M74" s="518">
        <v>5.333333333333333</v>
      </c>
      <c r="N74" s="484">
        <v>12</v>
      </c>
      <c r="O74" s="518">
        <v>4.083333333333333</v>
      </c>
      <c r="P74" s="476">
        <v>18</v>
      </c>
      <c r="Q74" s="521">
        <v>2.5</v>
      </c>
      <c r="R74" s="523" t="s">
        <v>185</v>
      </c>
      <c r="S74" s="3"/>
      <c r="T74" s="317" t="s">
        <v>207</v>
      </c>
      <c r="U74" s="409">
        <v>13</v>
      </c>
      <c r="V74" s="409">
        <v>4.2307692307692308</v>
      </c>
      <c r="W74" s="509" t="str">
        <f t="shared" si="1"/>
        <v>přístav Poutníci Kolín</v>
      </c>
    </row>
    <row r="75" spans="1:23" ht="15.75" hidden="1" customHeight="1">
      <c r="A75" s="310" t="s">
        <v>186</v>
      </c>
      <c r="B75" s="517">
        <v>12</v>
      </c>
      <c r="C75" s="518">
        <v>4.25</v>
      </c>
      <c r="D75" s="484">
        <v>10</v>
      </c>
      <c r="E75" s="484">
        <v>3</v>
      </c>
      <c r="F75" s="484">
        <v>11</v>
      </c>
      <c r="G75" s="484">
        <v>3</v>
      </c>
      <c r="H75" s="484">
        <v>7</v>
      </c>
      <c r="I75" s="518">
        <v>3.4285714285714284</v>
      </c>
      <c r="J75" s="519">
        <v>21</v>
      </c>
      <c r="K75" s="520">
        <v>3.9523809523809526</v>
      </c>
      <c r="L75" s="484">
        <v>8</v>
      </c>
      <c r="M75" s="518">
        <v>3.75</v>
      </c>
      <c r="N75" s="484">
        <v>16</v>
      </c>
      <c r="O75" s="518">
        <v>5.8125</v>
      </c>
      <c r="P75" s="476">
        <v>15</v>
      </c>
      <c r="Q75" s="521">
        <v>4.666666666666667</v>
      </c>
      <c r="R75" s="525" t="s">
        <v>1093</v>
      </c>
      <c r="S75" s="3"/>
      <c r="T75" s="317" t="s">
        <v>209</v>
      </c>
      <c r="U75" s="409">
        <v>4</v>
      </c>
      <c r="V75" s="409">
        <v>5.75</v>
      </c>
      <c r="W75" s="509" t="str">
        <f t="shared" si="1"/>
        <v>středisko Starý Kolín</v>
      </c>
    </row>
    <row r="76" spans="1:23" ht="15.75" hidden="1" customHeight="1">
      <c r="A76" s="310" t="s">
        <v>187</v>
      </c>
      <c r="B76" s="517">
        <v>6</v>
      </c>
      <c r="C76" s="518">
        <v>5</v>
      </c>
      <c r="D76" s="484">
        <v>11</v>
      </c>
      <c r="E76" s="484">
        <v>3.9089999999999998</v>
      </c>
      <c r="F76" s="484">
        <v>8</v>
      </c>
      <c r="G76" s="484">
        <v>5.375</v>
      </c>
      <c r="H76" s="484">
        <v>8</v>
      </c>
      <c r="I76" s="518">
        <v>5.875</v>
      </c>
      <c r="J76" s="519">
        <v>6</v>
      </c>
      <c r="K76" s="520">
        <v>4.666666666666667</v>
      </c>
      <c r="L76" s="484">
        <v>8</v>
      </c>
      <c r="M76" s="518">
        <v>5.875</v>
      </c>
      <c r="N76" s="484">
        <v>11</v>
      </c>
      <c r="O76" s="518">
        <v>6.6363636363636367</v>
      </c>
      <c r="P76" s="476">
        <v>5</v>
      </c>
      <c r="Q76" s="521">
        <v>7.2</v>
      </c>
      <c r="R76" s="523" t="s">
        <v>188</v>
      </c>
      <c r="S76" s="3"/>
      <c r="T76" s="317" t="s">
        <v>211</v>
      </c>
      <c r="U76" s="409">
        <v>21</v>
      </c>
      <c r="V76" s="409">
        <v>5.0476190476190474</v>
      </c>
      <c r="W76" s="509" t="str">
        <f t="shared" si="1"/>
        <v>středisko Červené Pečky</v>
      </c>
    </row>
    <row r="77" spans="1:23" ht="15.75" hidden="1" customHeight="1">
      <c r="A77" s="310" t="s">
        <v>189</v>
      </c>
      <c r="B77" s="517">
        <v>15</v>
      </c>
      <c r="C77" s="518">
        <v>2.133</v>
      </c>
      <c r="D77" s="484">
        <v>9</v>
      </c>
      <c r="E77" s="484">
        <v>2.6669999999999998</v>
      </c>
      <c r="F77" s="484">
        <v>20</v>
      </c>
      <c r="G77" s="484">
        <v>3.45</v>
      </c>
      <c r="H77" s="484">
        <v>17</v>
      </c>
      <c r="I77" s="518">
        <v>2.3529411764705883</v>
      </c>
      <c r="J77" s="519">
        <v>20</v>
      </c>
      <c r="K77" s="520">
        <v>3.05</v>
      </c>
      <c r="L77" s="484">
        <v>24</v>
      </c>
      <c r="M77" s="518">
        <v>2.8333333333333335</v>
      </c>
      <c r="N77" s="484">
        <v>24</v>
      </c>
      <c r="O77" s="518">
        <v>3.2916666666666665</v>
      </c>
      <c r="P77" s="476">
        <v>29</v>
      </c>
      <c r="Q77" s="521">
        <v>3.9310344827586206</v>
      </c>
      <c r="R77" s="523" t="s">
        <v>190</v>
      </c>
      <c r="S77" s="3"/>
      <c r="T77" s="317" t="s">
        <v>213</v>
      </c>
      <c r="U77" s="409">
        <v>10</v>
      </c>
      <c r="V77" s="409">
        <v>3.2</v>
      </c>
      <c r="W77" s="509" t="str">
        <f t="shared" si="1"/>
        <v>středisko Ing. Ládi Nováka Český Brod</v>
      </c>
    </row>
    <row r="78" spans="1:23" ht="15.75" hidden="1" customHeight="1">
      <c r="A78" s="310" t="s">
        <v>191</v>
      </c>
      <c r="B78" s="517">
        <v>16</v>
      </c>
      <c r="C78" s="518">
        <v>3.5</v>
      </c>
      <c r="D78" s="484">
        <v>17</v>
      </c>
      <c r="E78" s="484">
        <v>3.1760000000000002</v>
      </c>
      <c r="F78" s="484">
        <v>9</v>
      </c>
      <c r="G78" s="484">
        <v>6.2220000000000004</v>
      </c>
      <c r="H78" s="484">
        <v>4</v>
      </c>
      <c r="I78" s="518">
        <v>4.75</v>
      </c>
      <c r="J78" s="519">
        <v>12</v>
      </c>
      <c r="K78" s="520">
        <v>4</v>
      </c>
      <c r="L78" s="484">
        <v>15</v>
      </c>
      <c r="M78" s="518">
        <v>3</v>
      </c>
      <c r="N78" s="484">
        <v>4</v>
      </c>
      <c r="O78" s="518">
        <v>4.75</v>
      </c>
      <c r="P78" s="476">
        <v>4</v>
      </c>
      <c r="Q78" s="521">
        <v>4.25</v>
      </c>
      <c r="R78" s="523" t="s">
        <v>192</v>
      </c>
      <c r="S78" s="3"/>
      <c r="T78" s="317" t="s">
        <v>215</v>
      </c>
      <c r="U78" s="409">
        <v>7</v>
      </c>
      <c r="V78" s="409">
        <v>4.4285714285714288</v>
      </c>
      <c r="W78" s="509" t="str">
        <f t="shared" si="1"/>
        <v>přístav Slanečci Kolín</v>
      </c>
    </row>
    <row r="79" spans="1:23" s="404" customFormat="1" ht="15.75" hidden="1" customHeight="1">
      <c r="A79" s="310" t="s">
        <v>1111</v>
      </c>
      <c r="B79" s="517"/>
      <c r="C79" s="518"/>
      <c r="D79" s="484"/>
      <c r="E79" s="484"/>
      <c r="F79" s="484"/>
      <c r="G79" s="484"/>
      <c r="H79" s="484"/>
      <c r="I79" s="518"/>
      <c r="J79" s="486"/>
      <c r="K79" s="486"/>
      <c r="L79" s="486"/>
      <c r="M79" s="486"/>
      <c r="N79" s="484"/>
      <c r="O79" s="518"/>
      <c r="P79" s="476">
        <v>7</v>
      </c>
      <c r="Q79" s="521">
        <v>2.2857142857142856</v>
      </c>
      <c r="R79" s="523" t="s">
        <v>1112</v>
      </c>
      <c r="S79" s="3"/>
      <c r="T79" s="317" t="s">
        <v>217</v>
      </c>
      <c r="U79" s="409">
        <v>9</v>
      </c>
      <c r="V79" s="409">
        <v>6.4444444444444446</v>
      </c>
      <c r="W79" s="509" t="str">
        <f t="shared" si="1"/>
        <v>středisko Kouřim</v>
      </c>
    </row>
    <row r="80" spans="1:23" ht="15.75" customHeight="1">
      <c r="A80" s="310">
        <v>213</v>
      </c>
      <c r="B80" s="517">
        <v>81</v>
      </c>
      <c r="C80" s="518">
        <v>4.1230000000000002</v>
      </c>
      <c r="D80" s="484">
        <v>69</v>
      </c>
      <c r="E80" s="484">
        <v>4.5510000000000002</v>
      </c>
      <c r="F80" s="484">
        <v>73</v>
      </c>
      <c r="G80" s="484">
        <v>4.0140000000000002</v>
      </c>
      <c r="H80" s="484">
        <v>83</v>
      </c>
      <c r="I80" s="518">
        <v>3.8072289156626504</v>
      </c>
      <c r="J80" s="519">
        <v>71</v>
      </c>
      <c r="K80" s="520">
        <v>4.901408450704225</v>
      </c>
      <c r="L80" s="484">
        <v>71</v>
      </c>
      <c r="M80" s="518">
        <v>4.323943661971831</v>
      </c>
      <c r="N80" s="484">
        <v>93</v>
      </c>
      <c r="O80" s="518">
        <v>5.139784946236559</v>
      </c>
      <c r="P80" s="476">
        <v>63</v>
      </c>
      <c r="Q80" s="521">
        <v>5.0634920634920633</v>
      </c>
      <c r="R80" s="523" t="s">
        <v>193</v>
      </c>
      <c r="S80" s="3"/>
      <c r="T80" s="317" t="s">
        <v>219</v>
      </c>
      <c r="U80" s="409">
        <v>7</v>
      </c>
      <c r="V80" s="409">
        <v>3</v>
      </c>
      <c r="W80" s="509" t="str">
        <f t="shared" si="1"/>
        <v>středisko Modrá želva Ratboř</v>
      </c>
    </row>
    <row r="81" spans="1:23" ht="15.75" hidden="1" customHeight="1">
      <c r="A81" s="310" t="s">
        <v>194</v>
      </c>
      <c r="B81" s="517">
        <v>35</v>
      </c>
      <c r="C81" s="518">
        <v>4.3710000000000004</v>
      </c>
      <c r="D81" s="484">
        <v>20</v>
      </c>
      <c r="E81" s="484">
        <v>4.7</v>
      </c>
      <c r="F81" s="484">
        <v>12</v>
      </c>
      <c r="G81" s="484">
        <v>3.75</v>
      </c>
      <c r="H81" s="484">
        <v>19</v>
      </c>
      <c r="I81" s="518">
        <v>3.3684210526315788</v>
      </c>
      <c r="J81" s="519">
        <v>15</v>
      </c>
      <c r="K81" s="520">
        <v>4.7333333333333334</v>
      </c>
      <c r="L81" s="484">
        <v>16</v>
      </c>
      <c r="M81" s="518">
        <v>5.0625</v>
      </c>
      <c r="N81" s="484">
        <v>29</v>
      </c>
      <c r="O81" s="518">
        <v>6.0344827586206895</v>
      </c>
      <c r="P81" s="476">
        <v>17</v>
      </c>
      <c r="Q81" s="521">
        <v>5.0588235294117645</v>
      </c>
      <c r="R81" s="523" t="s">
        <v>195</v>
      </c>
      <c r="S81" s="3"/>
      <c r="T81" s="317" t="s">
        <v>221</v>
      </c>
      <c r="U81" s="409">
        <v>23</v>
      </c>
      <c r="V81" s="409">
        <v>3.3913043478260869</v>
      </c>
      <c r="W81" s="509" t="str">
        <f t="shared" si="1"/>
        <v>středisko Psohlavci Český Brod</v>
      </c>
    </row>
    <row r="82" spans="1:23" ht="15.75" hidden="1" customHeight="1">
      <c r="A82" s="310" t="s">
        <v>196</v>
      </c>
      <c r="B82" s="517">
        <v>10</v>
      </c>
      <c r="C82" s="518">
        <v>3.8</v>
      </c>
      <c r="D82" s="484">
        <v>10</v>
      </c>
      <c r="E82" s="484">
        <v>3.4</v>
      </c>
      <c r="F82" s="484">
        <v>17</v>
      </c>
      <c r="G82" s="484">
        <v>3</v>
      </c>
      <c r="H82" s="484">
        <v>17</v>
      </c>
      <c r="I82" s="518">
        <v>4.5294117647058822</v>
      </c>
      <c r="J82" s="519">
        <v>23</v>
      </c>
      <c r="K82" s="520">
        <v>6.1739130434782608</v>
      </c>
      <c r="L82" s="484">
        <v>15</v>
      </c>
      <c r="M82" s="518">
        <v>3.4666666666666668</v>
      </c>
      <c r="N82" s="484">
        <v>13</v>
      </c>
      <c r="O82" s="518">
        <v>4.5384615384615383</v>
      </c>
      <c r="P82" s="476">
        <v>9</v>
      </c>
      <c r="Q82" s="521">
        <v>3.6666666666666665</v>
      </c>
      <c r="R82" s="523" t="s">
        <v>197</v>
      </c>
      <c r="S82" s="3"/>
      <c r="T82" s="317" t="s">
        <v>223</v>
      </c>
      <c r="U82" s="409">
        <v>20</v>
      </c>
      <c r="V82" s="409">
        <v>3.85</v>
      </c>
      <c r="W82" s="509" t="str">
        <f t="shared" si="1"/>
        <v>středisko Datel Kostelec nad Černými lesy</v>
      </c>
    </row>
    <row r="83" spans="1:23" ht="15.75" hidden="1" customHeight="1">
      <c r="A83" s="310" t="s">
        <v>198</v>
      </c>
      <c r="B83" s="517">
        <v>15</v>
      </c>
      <c r="C83" s="518">
        <v>4.6669999999999998</v>
      </c>
      <c r="D83" s="484">
        <v>15</v>
      </c>
      <c r="E83" s="484">
        <v>5.0670000000000002</v>
      </c>
      <c r="F83" s="484">
        <v>13</v>
      </c>
      <c r="G83" s="484">
        <v>5.3079999999999998</v>
      </c>
      <c r="H83" s="484">
        <v>11</v>
      </c>
      <c r="I83" s="518">
        <v>3.7272727272727271</v>
      </c>
      <c r="J83" s="519">
        <v>7</v>
      </c>
      <c r="K83" s="520">
        <v>5.5714285714285712</v>
      </c>
      <c r="L83" s="484">
        <v>19</v>
      </c>
      <c r="M83" s="518">
        <v>4.5263157894736841</v>
      </c>
      <c r="N83" s="484">
        <v>20</v>
      </c>
      <c r="O83" s="518">
        <v>5.0999999999999996</v>
      </c>
      <c r="P83" s="476">
        <v>14</v>
      </c>
      <c r="Q83" s="521">
        <v>6.2857142857142856</v>
      </c>
      <c r="R83" s="523" t="s">
        <v>199</v>
      </c>
      <c r="S83" s="3"/>
      <c r="T83" s="317" t="s">
        <v>225</v>
      </c>
      <c r="U83" s="409">
        <v>12</v>
      </c>
      <c r="V83" s="409">
        <v>4</v>
      </c>
      <c r="W83" s="509" t="str">
        <f t="shared" si="1"/>
        <v>středisko Plaňany</v>
      </c>
    </row>
    <row r="84" spans="1:23" ht="15.75" hidden="1" customHeight="1">
      <c r="A84" s="310" t="s">
        <v>200</v>
      </c>
      <c r="B84" s="517">
        <v>7</v>
      </c>
      <c r="C84" s="518">
        <v>3.286</v>
      </c>
      <c r="D84" s="484">
        <v>8</v>
      </c>
      <c r="E84" s="484">
        <v>2.625</v>
      </c>
      <c r="F84" s="484">
        <v>15</v>
      </c>
      <c r="G84" s="484">
        <v>4.2</v>
      </c>
      <c r="H84" s="484">
        <v>15</v>
      </c>
      <c r="I84" s="518">
        <v>3.6666666666666665</v>
      </c>
      <c r="J84" s="519">
        <v>9</v>
      </c>
      <c r="K84" s="520">
        <v>3.6666666666666665</v>
      </c>
      <c r="L84" s="484">
        <v>5</v>
      </c>
      <c r="M84" s="518">
        <v>6.6</v>
      </c>
      <c r="N84" s="484">
        <v>15</v>
      </c>
      <c r="O84" s="518">
        <v>4.5999999999999996</v>
      </c>
      <c r="P84" s="476">
        <v>12</v>
      </c>
      <c r="Q84" s="521">
        <v>4.666666666666667</v>
      </c>
      <c r="R84" s="523" t="s">
        <v>201</v>
      </c>
      <c r="S84" s="3"/>
      <c r="T84" s="317" t="s">
        <v>228</v>
      </c>
      <c r="U84" s="409">
        <v>32</v>
      </c>
      <c r="V84" s="409">
        <v>4.71875</v>
      </c>
      <c r="W84" s="509" t="str">
        <f t="shared" si="1"/>
        <v>středisko Kutná Hora</v>
      </c>
    </row>
    <row r="85" spans="1:23" ht="15.75" hidden="1" customHeight="1">
      <c r="A85" s="310" t="s">
        <v>202</v>
      </c>
      <c r="B85" s="517">
        <v>14</v>
      </c>
      <c r="C85" s="518">
        <v>3.5710000000000002</v>
      </c>
      <c r="D85" s="484">
        <v>16</v>
      </c>
      <c r="E85" s="484">
        <v>5.5629999999999997</v>
      </c>
      <c r="F85" s="484">
        <v>16</v>
      </c>
      <c r="G85" s="484">
        <v>4.0629999999999997</v>
      </c>
      <c r="H85" s="484">
        <v>21</v>
      </c>
      <c r="I85" s="518">
        <v>3.7619047619047619</v>
      </c>
      <c r="J85" s="519">
        <v>17</v>
      </c>
      <c r="K85" s="520">
        <v>3.7058823529411766</v>
      </c>
      <c r="L85" s="484">
        <v>16</v>
      </c>
      <c r="M85" s="518">
        <v>3.4375</v>
      </c>
      <c r="N85" s="484">
        <v>16</v>
      </c>
      <c r="O85" s="518">
        <v>4.5625</v>
      </c>
      <c r="P85" s="476">
        <v>11</v>
      </c>
      <c r="Q85" s="521">
        <v>5.0909090909090908</v>
      </c>
      <c r="R85" s="523" t="s">
        <v>203</v>
      </c>
      <c r="S85" s="3"/>
      <c r="T85" s="317" t="s">
        <v>230</v>
      </c>
      <c r="U85" s="409">
        <v>22</v>
      </c>
      <c r="V85" s="409">
        <v>4.5909090909090908</v>
      </c>
      <c r="W85" s="509" t="str">
        <f t="shared" si="1"/>
        <v>středisko Čáslav</v>
      </c>
    </row>
    <row r="86" spans="1:23" ht="15.75" customHeight="1">
      <c r="A86" s="310">
        <v>214</v>
      </c>
      <c r="B86" s="517">
        <v>165</v>
      </c>
      <c r="C86" s="518">
        <v>3.4550000000000001</v>
      </c>
      <c r="D86" s="484">
        <v>123</v>
      </c>
      <c r="E86" s="484">
        <v>4.5199999999999996</v>
      </c>
      <c r="F86" s="484">
        <v>129</v>
      </c>
      <c r="G86" s="484">
        <v>3.8839999999999999</v>
      </c>
      <c r="H86" s="484">
        <v>142</v>
      </c>
      <c r="I86" s="518">
        <v>4.21830985915493</v>
      </c>
      <c r="J86" s="519">
        <v>146</v>
      </c>
      <c r="K86" s="520">
        <v>3.8767123287671232</v>
      </c>
      <c r="L86" s="484">
        <v>166</v>
      </c>
      <c r="M86" s="518">
        <v>3.8855421686746987</v>
      </c>
      <c r="N86" s="484">
        <v>151</v>
      </c>
      <c r="O86" s="518">
        <v>4.9205298013245029</v>
      </c>
      <c r="P86" s="476">
        <v>141</v>
      </c>
      <c r="Q86" s="521">
        <v>4.2198581560283692</v>
      </c>
      <c r="R86" s="523" t="s">
        <v>204</v>
      </c>
      <c r="S86" s="3"/>
      <c r="T86" s="317" t="s">
        <v>232</v>
      </c>
      <c r="U86" s="409">
        <v>15</v>
      </c>
      <c r="V86" s="409">
        <v>4.9333333333333336</v>
      </c>
      <c r="W86" s="509" t="str">
        <f t="shared" si="1"/>
        <v>přístav Dobré naděje Kutná Hora</v>
      </c>
    </row>
    <row r="87" spans="1:23" ht="15.75" hidden="1" customHeight="1">
      <c r="A87" s="310" t="s">
        <v>205</v>
      </c>
      <c r="B87" s="517">
        <v>9</v>
      </c>
      <c r="C87" s="518">
        <v>5</v>
      </c>
      <c r="D87" s="484">
        <v>12</v>
      </c>
      <c r="E87" s="484">
        <v>6.4169999999999998</v>
      </c>
      <c r="F87" s="484">
        <v>6</v>
      </c>
      <c r="G87" s="484">
        <v>3.6669999999999998</v>
      </c>
      <c r="H87" s="484">
        <v>24</v>
      </c>
      <c r="I87" s="518">
        <v>3.7916666666666665</v>
      </c>
      <c r="J87" s="519">
        <v>12</v>
      </c>
      <c r="K87" s="520">
        <v>3.3333333333333335</v>
      </c>
      <c r="L87" s="484">
        <v>23</v>
      </c>
      <c r="M87" s="518">
        <v>3.6086956521739131</v>
      </c>
      <c r="N87" s="484">
        <v>15</v>
      </c>
      <c r="O87" s="518">
        <v>5.2666666666666666</v>
      </c>
      <c r="P87" s="476">
        <v>15</v>
      </c>
      <c r="Q87" s="521">
        <v>4.4000000000000004</v>
      </c>
      <c r="R87" s="523" t="s">
        <v>206</v>
      </c>
      <c r="S87" s="3"/>
      <c r="T87" s="317" t="s">
        <v>234</v>
      </c>
      <c r="U87" s="409">
        <v>3</v>
      </c>
      <c r="V87" s="409">
        <v>4.333333333333333</v>
      </c>
      <c r="W87" s="509" t="str">
        <f t="shared" si="1"/>
        <v>středisko Vrdy - Bučice</v>
      </c>
    </row>
    <row r="88" spans="1:23" ht="15.75" hidden="1" customHeight="1">
      <c r="A88" s="310" t="s">
        <v>207</v>
      </c>
      <c r="B88" s="517">
        <v>18</v>
      </c>
      <c r="C88" s="518">
        <v>2.6110000000000002</v>
      </c>
      <c r="D88" s="484">
        <v>6</v>
      </c>
      <c r="E88" s="484">
        <v>2.8330000000000002</v>
      </c>
      <c r="F88" s="484">
        <v>4</v>
      </c>
      <c r="G88" s="484">
        <v>4.25</v>
      </c>
      <c r="H88" s="484">
        <v>13</v>
      </c>
      <c r="I88" s="518">
        <v>2.7692307692307692</v>
      </c>
      <c r="J88" s="519">
        <v>15</v>
      </c>
      <c r="K88" s="520">
        <v>2.2666666666666666</v>
      </c>
      <c r="L88" s="484">
        <v>13</v>
      </c>
      <c r="M88" s="518">
        <v>2.4615384615384617</v>
      </c>
      <c r="N88" s="484">
        <v>17</v>
      </c>
      <c r="O88" s="518">
        <v>5.0588235294117645</v>
      </c>
      <c r="P88" s="476">
        <v>13</v>
      </c>
      <c r="Q88" s="521">
        <v>4.2307692307692308</v>
      </c>
      <c r="R88" s="523" t="s">
        <v>208</v>
      </c>
      <c r="S88" s="3"/>
      <c r="T88" s="317" t="s">
        <v>236</v>
      </c>
      <c r="U88" s="409">
        <v>13</v>
      </c>
      <c r="V88" s="409">
        <v>2.7692307692307692</v>
      </c>
      <c r="W88" s="509" t="str">
        <f t="shared" si="1"/>
        <v>středisko Jana Roháče z Dubé a na Sioně Uhlířské Janovice</v>
      </c>
    </row>
    <row r="89" spans="1:23" ht="15.75" hidden="1" customHeight="1">
      <c r="A89" s="310" t="s">
        <v>209</v>
      </c>
      <c r="B89" s="517">
        <v>11</v>
      </c>
      <c r="C89" s="518">
        <v>5.3639999999999999</v>
      </c>
      <c r="D89" s="484">
        <v>14</v>
      </c>
      <c r="E89" s="484">
        <v>3.6429999999999998</v>
      </c>
      <c r="F89" s="484">
        <v>11</v>
      </c>
      <c r="G89" s="484">
        <v>5</v>
      </c>
      <c r="H89" s="484">
        <v>3</v>
      </c>
      <c r="I89" s="518">
        <v>10.333333333333334</v>
      </c>
      <c r="J89" s="519">
        <v>3</v>
      </c>
      <c r="K89" s="520">
        <v>4</v>
      </c>
      <c r="L89" s="484">
        <v>5</v>
      </c>
      <c r="M89" s="518">
        <v>4.5999999999999996</v>
      </c>
      <c r="N89" s="484">
        <v>9</v>
      </c>
      <c r="O89" s="518">
        <v>3.7777777777777777</v>
      </c>
      <c r="P89" s="476">
        <v>4</v>
      </c>
      <c r="Q89" s="521">
        <v>5.75</v>
      </c>
      <c r="R89" s="523" t="s">
        <v>210</v>
      </c>
      <c r="S89" s="3"/>
      <c r="T89" s="317" t="s">
        <v>238</v>
      </c>
      <c r="U89" s="409">
        <v>1</v>
      </c>
      <c r="V89" s="409">
        <v>2</v>
      </c>
      <c r="W89" s="509" t="str">
        <f t="shared" si="1"/>
        <v>středisko Doubrava Ronov nad Doubravou</v>
      </c>
    </row>
    <row r="90" spans="1:23" ht="15.75" hidden="1" customHeight="1">
      <c r="A90" s="310" t="s">
        <v>211</v>
      </c>
      <c r="B90" s="517">
        <v>26</v>
      </c>
      <c r="C90" s="518">
        <v>2.923</v>
      </c>
      <c r="D90" s="484">
        <v>20</v>
      </c>
      <c r="E90" s="484">
        <v>5.25</v>
      </c>
      <c r="F90" s="484">
        <v>21</v>
      </c>
      <c r="G90" s="484">
        <v>4.524</v>
      </c>
      <c r="H90" s="484">
        <v>14</v>
      </c>
      <c r="I90" s="518">
        <v>4.8571428571428568</v>
      </c>
      <c r="J90" s="519">
        <v>21</v>
      </c>
      <c r="K90" s="520">
        <v>5.2380952380952381</v>
      </c>
      <c r="L90" s="484">
        <v>22</v>
      </c>
      <c r="M90" s="518">
        <v>4.8636363636363633</v>
      </c>
      <c r="N90" s="484">
        <v>28</v>
      </c>
      <c r="O90" s="518">
        <v>4.8214285714285712</v>
      </c>
      <c r="P90" s="476">
        <v>21</v>
      </c>
      <c r="Q90" s="521">
        <v>5.0476190476190474</v>
      </c>
      <c r="R90" s="523" t="s">
        <v>212</v>
      </c>
      <c r="S90" s="3"/>
      <c r="T90" s="317" t="s">
        <v>241</v>
      </c>
      <c r="U90" s="409">
        <v>12</v>
      </c>
      <c r="V90" s="409">
        <v>4.416666666666667</v>
      </c>
      <c r="W90" s="509" t="str">
        <f t="shared" si="1"/>
        <v>středisko Mělník</v>
      </c>
    </row>
    <row r="91" spans="1:23" ht="15.75" hidden="1" customHeight="1">
      <c r="A91" s="310" t="s">
        <v>213</v>
      </c>
      <c r="B91" s="517">
        <v>14</v>
      </c>
      <c r="C91" s="518">
        <v>3.4289999999999998</v>
      </c>
      <c r="D91" s="484">
        <v>11</v>
      </c>
      <c r="E91" s="484">
        <v>4.6360000000000001</v>
      </c>
      <c r="F91" s="484">
        <v>8</v>
      </c>
      <c r="G91" s="484">
        <v>3.25</v>
      </c>
      <c r="H91" s="484">
        <v>21</v>
      </c>
      <c r="I91" s="518">
        <v>3.6666666666666665</v>
      </c>
      <c r="J91" s="519">
        <v>19</v>
      </c>
      <c r="K91" s="520">
        <v>2.9473684210526314</v>
      </c>
      <c r="L91" s="484">
        <v>10</v>
      </c>
      <c r="M91" s="518">
        <v>4.8</v>
      </c>
      <c r="N91" s="484">
        <v>10</v>
      </c>
      <c r="O91" s="518">
        <v>3.4</v>
      </c>
      <c r="P91" s="476">
        <v>10</v>
      </c>
      <c r="Q91" s="521">
        <v>3.2</v>
      </c>
      <c r="R91" s="523" t="s">
        <v>214</v>
      </c>
      <c r="S91" s="3"/>
      <c r="T91" s="317" t="s">
        <v>243</v>
      </c>
      <c r="U91" s="409">
        <v>6</v>
      </c>
      <c r="V91" s="409">
        <v>3.3333333333333335</v>
      </c>
      <c r="W91" s="509" t="str">
        <f t="shared" si="1"/>
        <v>středisko Kostelec nad Labem</v>
      </c>
    </row>
    <row r="92" spans="1:23" ht="15.75" hidden="1" customHeight="1">
      <c r="A92" s="310" t="s">
        <v>215</v>
      </c>
      <c r="B92" s="517">
        <v>21</v>
      </c>
      <c r="C92" s="518">
        <v>2.714</v>
      </c>
      <c r="D92" s="484">
        <v>10</v>
      </c>
      <c r="E92" s="484">
        <v>3.7</v>
      </c>
      <c r="F92" s="484">
        <v>14</v>
      </c>
      <c r="G92" s="484">
        <v>3.4289999999999998</v>
      </c>
      <c r="H92" s="484">
        <v>11</v>
      </c>
      <c r="I92" s="518">
        <v>4.0909090909090908</v>
      </c>
      <c r="J92" s="519">
        <v>8</v>
      </c>
      <c r="K92" s="520">
        <v>3.375</v>
      </c>
      <c r="L92" s="484">
        <v>13</v>
      </c>
      <c r="M92" s="518">
        <v>4.3076923076923075</v>
      </c>
      <c r="N92" s="484">
        <v>10</v>
      </c>
      <c r="O92" s="518">
        <v>2.9</v>
      </c>
      <c r="P92" s="476">
        <v>7</v>
      </c>
      <c r="Q92" s="521">
        <v>4.4285714285714288</v>
      </c>
      <c r="R92" s="523" t="s">
        <v>216</v>
      </c>
      <c r="S92" s="3"/>
      <c r="T92" s="317" t="s">
        <v>245</v>
      </c>
      <c r="U92" s="409">
        <v>16</v>
      </c>
      <c r="V92" s="409">
        <v>3.8125</v>
      </c>
      <c r="W92" s="509" t="str">
        <f t="shared" si="1"/>
        <v>středisko Lišák Neratovice</v>
      </c>
    </row>
    <row r="93" spans="1:23" ht="15.75" hidden="1" customHeight="1">
      <c r="A93" s="310" t="s">
        <v>217</v>
      </c>
      <c r="B93" s="517">
        <v>10</v>
      </c>
      <c r="C93" s="518">
        <v>5.0999999999999996</v>
      </c>
      <c r="D93" s="484">
        <v>3</v>
      </c>
      <c r="E93" s="484">
        <v>8.6669999999999998</v>
      </c>
      <c r="F93" s="484">
        <v>9</v>
      </c>
      <c r="G93" s="484">
        <v>3.8889999999999998</v>
      </c>
      <c r="H93" s="484">
        <v>7</v>
      </c>
      <c r="I93" s="518">
        <v>5</v>
      </c>
      <c r="J93" s="519">
        <v>3</v>
      </c>
      <c r="K93" s="520">
        <v>3.3333333333333335</v>
      </c>
      <c r="L93" s="484">
        <v>3</v>
      </c>
      <c r="M93" s="518">
        <v>6.666666666666667</v>
      </c>
      <c r="N93" s="484">
        <v>4</v>
      </c>
      <c r="O93" s="518">
        <v>5</v>
      </c>
      <c r="P93" s="476">
        <v>9</v>
      </c>
      <c r="Q93" s="521">
        <v>6.4444444444444446</v>
      </c>
      <c r="R93" s="523" t="s">
        <v>218</v>
      </c>
      <c r="S93" s="3"/>
      <c r="T93" s="317" t="s">
        <v>247</v>
      </c>
      <c r="U93" s="409">
        <v>4</v>
      </c>
      <c r="V93" s="409">
        <v>2.5</v>
      </c>
      <c r="W93" s="509" t="str">
        <f t="shared" si="1"/>
        <v>přístav Modrá kotva Liběchov</v>
      </c>
    </row>
    <row r="94" spans="1:23" ht="15.75" hidden="1" customHeight="1">
      <c r="A94" s="310" t="s">
        <v>219</v>
      </c>
      <c r="B94" s="517">
        <v>13</v>
      </c>
      <c r="C94" s="518">
        <v>4</v>
      </c>
      <c r="D94" s="484">
        <v>8</v>
      </c>
      <c r="E94" s="484">
        <v>5.375</v>
      </c>
      <c r="F94" s="484">
        <v>13</v>
      </c>
      <c r="G94" s="484">
        <v>4.3079999999999998</v>
      </c>
      <c r="H94" s="484">
        <v>8</v>
      </c>
      <c r="I94" s="518">
        <v>6.125</v>
      </c>
      <c r="J94" s="519">
        <v>4</v>
      </c>
      <c r="K94" s="520">
        <v>5</v>
      </c>
      <c r="L94" s="484">
        <v>13</v>
      </c>
      <c r="M94" s="518">
        <v>4</v>
      </c>
      <c r="N94" s="484">
        <v>11</v>
      </c>
      <c r="O94" s="518">
        <v>6</v>
      </c>
      <c r="P94" s="476">
        <v>7</v>
      </c>
      <c r="Q94" s="521">
        <v>3</v>
      </c>
      <c r="R94" s="523" t="s">
        <v>220</v>
      </c>
      <c r="S94" s="3"/>
      <c r="T94" s="317" t="s">
        <v>249</v>
      </c>
      <c r="U94" s="409">
        <v>9</v>
      </c>
      <c r="V94" s="409">
        <v>4.7777777777777777</v>
      </c>
      <c r="W94" s="509" t="str">
        <f t="shared" si="1"/>
        <v>přístav Neratovice</v>
      </c>
    </row>
    <row r="95" spans="1:23" ht="15.75" hidden="1" customHeight="1">
      <c r="A95" s="310" t="s">
        <v>221</v>
      </c>
      <c r="B95" s="517">
        <v>23</v>
      </c>
      <c r="C95" s="518">
        <v>2.9569999999999999</v>
      </c>
      <c r="D95" s="484">
        <v>18</v>
      </c>
      <c r="E95" s="484">
        <v>3.944</v>
      </c>
      <c r="F95" s="484">
        <v>29</v>
      </c>
      <c r="G95" s="484">
        <v>3.1030000000000002</v>
      </c>
      <c r="H95" s="484">
        <v>24</v>
      </c>
      <c r="I95" s="518">
        <v>3.9166666666666665</v>
      </c>
      <c r="J95" s="519">
        <v>30</v>
      </c>
      <c r="K95" s="520">
        <v>4.166666666666667</v>
      </c>
      <c r="L95" s="484">
        <v>37</v>
      </c>
      <c r="M95" s="518">
        <v>3.0540540540540539</v>
      </c>
      <c r="N95" s="484">
        <v>15</v>
      </c>
      <c r="O95" s="518">
        <v>4.1333333333333337</v>
      </c>
      <c r="P95" s="476">
        <v>23</v>
      </c>
      <c r="Q95" s="521">
        <v>3.3913043478260869</v>
      </c>
      <c r="R95" s="523" t="s">
        <v>222</v>
      </c>
      <c r="S95" s="3"/>
      <c r="T95" s="317" t="s">
        <v>252</v>
      </c>
      <c r="U95" s="409">
        <v>12</v>
      </c>
      <c r="V95" s="409">
        <v>3.3333333333333335</v>
      </c>
      <c r="W95" s="509" t="str">
        <f t="shared" si="1"/>
        <v>středisko Dakota Mladá Boleslav</v>
      </c>
    </row>
    <row r="96" spans="1:23" ht="15.75" hidden="1" customHeight="1">
      <c r="A96" s="310" t="s">
        <v>223</v>
      </c>
      <c r="B96" s="517">
        <v>8</v>
      </c>
      <c r="C96" s="518">
        <v>2.625</v>
      </c>
      <c r="D96" s="484">
        <v>17</v>
      </c>
      <c r="E96" s="484">
        <v>4.0590000000000002</v>
      </c>
      <c r="F96" s="484">
        <v>10</v>
      </c>
      <c r="G96" s="484">
        <v>3.7</v>
      </c>
      <c r="H96" s="484">
        <v>10</v>
      </c>
      <c r="I96" s="518">
        <v>5</v>
      </c>
      <c r="J96" s="519">
        <v>16</v>
      </c>
      <c r="K96" s="520">
        <v>3.875</v>
      </c>
      <c r="L96" s="484">
        <v>12</v>
      </c>
      <c r="M96" s="518">
        <v>3.25</v>
      </c>
      <c r="N96" s="484">
        <v>23</v>
      </c>
      <c r="O96" s="518">
        <v>6.3043478260869561</v>
      </c>
      <c r="P96" s="476">
        <v>20</v>
      </c>
      <c r="Q96" s="521">
        <v>3.85</v>
      </c>
      <c r="R96" s="523" t="s">
        <v>224</v>
      </c>
      <c r="S96" s="3"/>
      <c r="T96" s="317" t="s">
        <v>254</v>
      </c>
      <c r="U96" s="409">
        <v>47</v>
      </c>
      <c r="V96" s="409">
        <v>3.6808510638297873</v>
      </c>
      <c r="W96" s="509" t="str">
        <f t="shared" si="1"/>
        <v>středisko Povodeň Benátky nad Jizerou</v>
      </c>
    </row>
    <row r="97" spans="1:23" ht="15.75" hidden="1" customHeight="1">
      <c r="A97" s="310" t="s">
        <v>225</v>
      </c>
      <c r="B97" s="517">
        <v>12</v>
      </c>
      <c r="C97" s="518">
        <v>3.8330000000000002</v>
      </c>
      <c r="D97" s="484">
        <v>4</v>
      </c>
      <c r="E97" s="484">
        <v>2.25</v>
      </c>
      <c r="F97" s="484">
        <v>4</v>
      </c>
      <c r="G97" s="484">
        <v>5</v>
      </c>
      <c r="H97" s="484">
        <v>7</v>
      </c>
      <c r="I97" s="518">
        <v>3.2857142857142856</v>
      </c>
      <c r="J97" s="519">
        <v>15</v>
      </c>
      <c r="K97" s="520">
        <v>4.666666666666667</v>
      </c>
      <c r="L97" s="484">
        <v>15</v>
      </c>
      <c r="M97" s="518">
        <v>4.8</v>
      </c>
      <c r="N97" s="484">
        <v>9</v>
      </c>
      <c r="O97" s="518">
        <v>5.8888888888888893</v>
      </c>
      <c r="P97" s="476">
        <v>12</v>
      </c>
      <c r="Q97" s="521">
        <v>4</v>
      </c>
      <c r="R97" s="523" t="s">
        <v>226</v>
      </c>
      <c r="S97" s="3"/>
      <c r="T97" s="317" t="s">
        <v>256</v>
      </c>
      <c r="U97" s="409">
        <v>7</v>
      </c>
      <c r="V97" s="409">
        <v>5</v>
      </c>
      <c r="W97" s="509" t="str">
        <f t="shared" si="1"/>
        <v>středisko Mnichovo Hradiště</v>
      </c>
    </row>
    <row r="98" spans="1:23" ht="15.75" customHeight="1">
      <c r="A98" s="310">
        <v>215</v>
      </c>
      <c r="B98" s="517">
        <v>65</v>
      </c>
      <c r="C98" s="518">
        <v>3.4769999999999999</v>
      </c>
      <c r="D98" s="484">
        <v>64</v>
      </c>
      <c r="E98" s="484">
        <v>3.6720000000000002</v>
      </c>
      <c r="F98" s="484">
        <v>72</v>
      </c>
      <c r="G98" s="484">
        <v>3.5139999999999998</v>
      </c>
      <c r="H98" s="484">
        <v>41</v>
      </c>
      <c r="I98" s="518">
        <v>4.4878048780487809</v>
      </c>
      <c r="J98" s="519">
        <v>66</v>
      </c>
      <c r="K98" s="520">
        <v>4.1212121212121211</v>
      </c>
      <c r="L98" s="484">
        <v>63</v>
      </c>
      <c r="M98" s="518">
        <v>3.6984126984126986</v>
      </c>
      <c r="N98" s="484">
        <v>68</v>
      </c>
      <c r="O98" s="518">
        <v>4.617647058823529</v>
      </c>
      <c r="P98" s="476">
        <v>86</v>
      </c>
      <c r="Q98" s="521">
        <v>4.3837209302325579</v>
      </c>
      <c r="R98" s="523" t="s">
        <v>227</v>
      </c>
      <c r="S98" s="3"/>
      <c r="T98" s="317" t="s">
        <v>258</v>
      </c>
      <c r="U98" s="409">
        <v>5</v>
      </c>
      <c r="V98" s="409">
        <v>5.4</v>
      </c>
      <c r="W98" s="509" t="str">
        <f t="shared" si="1"/>
        <v>přístav Mladá Boleslav</v>
      </c>
    </row>
    <row r="99" spans="1:23" ht="15.75" hidden="1" customHeight="1">
      <c r="A99" s="310" t="s">
        <v>228</v>
      </c>
      <c r="B99" s="517">
        <v>28</v>
      </c>
      <c r="C99" s="518">
        <v>3.0710000000000002</v>
      </c>
      <c r="D99" s="484">
        <v>15</v>
      </c>
      <c r="E99" s="484">
        <v>3.9329999999999998</v>
      </c>
      <c r="F99" s="484">
        <v>20</v>
      </c>
      <c r="G99" s="484">
        <v>4.25</v>
      </c>
      <c r="H99" s="484">
        <v>10</v>
      </c>
      <c r="I99" s="518">
        <v>4.9000000000000004</v>
      </c>
      <c r="J99" s="519">
        <v>12</v>
      </c>
      <c r="K99" s="520">
        <v>4.666666666666667</v>
      </c>
      <c r="L99" s="484">
        <v>14</v>
      </c>
      <c r="M99" s="518">
        <v>5.5714285714285712</v>
      </c>
      <c r="N99" s="484">
        <v>8</v>
      </c>
      <c r="O99" s="518">
        <v>6.375</v>
      </c>
      <c r="P99" s="476">
        <v>32</v>
      </c>
      <c r="Q99" s="521">
        <v>4.71875</v>
      </c>
      <c r="R99" s="523" t="s">
        <v>229</v>
      </c>
      <c r="S99" s="3"/>
      <c r="T99" s="317" t="s">
        <v>260</v>
      </c>
      <c r="U99" s="409">
        <v>17</v>
      </c>
      <c r="V99" s="409">
        <v>5.882352941176471</v>
      </c>
      <c r="W99" s="509" t="str">
        <f t="shared" si="1"/>
        <v>středisko Svornost Bělá pod Bezdězem</v>
      </c>
    </row>
    <row r="100" spans="1:23" ht="15.75" hidden="1" customHeight="1">
      <c r="A100" s="310" t="s">
        <v>230</v>
      </c>
      <c r="B100" s="517">
        <v>6</v>
      </c>
      <c r="C100" s="518">
        <v>2.8330000000000002</v>
      </c>
      <c r="D100" s="484">
        <v>6</v>
      </c>
      <c r="E100" s="484">
        <v>2.6669999999999998</v>
      </c>
      <c r="F100" s="484">
        <v>13</v>
      </c>
      <c r="G100" s="484">
        <v>2.6920000000000002</v>
      </c>
      <c r="H100" s="484">
        <v>10</v>
      </c>
      <c r="I100" s="518">
        <v>4.4000000000000004</v>
      </c>
      <c r="J100" s="519">
        <v>22</v>
      </c>
      <c r="K100" s="520">
        <v>3.6818181818181817</v>
      </c>
      <c r="L100" s="484">
        <v>20</v>
      </c>
      <c r="M100" s="518">
        <v>3.05</v>
      </c>
      <c r="N100" s="484">
        <v>4</v>
      </c>
      <c r="O100" s="518">
        <v>5</v>
      </c>
      <c r="P100" s="476">
        <v>22</v>
      </c>
      <c r="Q100" s="521">
        <v>4.5909090909090908</v>
      </c>
      <c r="R100" s="523" t="s">
        <v>231</v>
      </c>
      <c r="S100" s="3"/>
      <c r="T100" s="317" t="s">
        <v>263</v>
      </c>
      <c r="U100" s="409">
        <v>20</v>
      </c>
      <c r="V100" s="409">
        <v>4.3</v>
      </c>
      <c r="W100" s="509" t="str">
        <f t="shared" si="1"/>
        <v>středisko Cefeus Nymburk</v>
      </c>
    </row>
    <row r="101" spans="1:23" ht="15" hidden="1" customHeight="1">
      <c r="A101" s="310" t="s">
        <v>232</v>
      </c>
      <c r="B101" s="517">
        <v>11</v>
      </c>
      <c r="C101" s="518">
        <v>3.4550000000000001</v>
      </c>
      <c r="D101" s="484">
        <v>6</v>
      </c>
      <c r="E101" s="484">
        <v>7.1669999999999998</v>
      </c>
      <c r="F101" s="484">
        <v>8</v>
      </c>
      <c r="G101" s="484">
        <v>2.875</v>
      </c>
      <c r="H101" s="484">
        <v>4</v>
      </c>
      <c r="I101" s="518">
        <v>4.75</v>
      </c>
      <c r="J101" s="519">
        <v>19</v>
      </c>
      <c r="K101" s="520">
        <v>4</v>
      </c>
      <c r="L101" s="484">
        <v>11</v>
      </c>
      <c r="M101" s="518">
        <v>3.1818181818181817</v>
      </c>
      <c r="N101" s="484">
        <v>24</v>
      </c>
      <c r="O101" s="518">
        <v>3.0833333333333335</v>
      </c>
      <c r="P101" s="476">
        <v>15</v>
      </c>
      <c r="Q101" s="521">
        <v>4.9333333333333336</v>
      </c>
      <c r="R101" s="523" t="s">
        <v>233</v>
      </c>
      <c r="S101" s="3"/>
      <c r="T101" s="317" t="s">
        <v>265</v>
      </c>
      <c r="U101" s="409">
        <v>22</v>
      </c>
      <c r="V101" s="409">
        <v>4</v>
      </c>
      <c r="W101" s="509" t="str">
        <f t="shared" si="1"/>
        <v>přístav Modrá flotila Nymburk</v>
      </c>
    </row>
    <row r="102" spans="1:23" ht="15.75" hidden="1" customHeight="1">
      <c r="A102" s="310" t="s">
        <v>234</v>
      </c>
      <c r="B102" s="517">
        <v>4</v>
      </c>
      <c r="C102" s="518">
        <v>4.25</v>
      </c>
      <c r="D102" s="484">
        <v>20</v>
      </c>
      <c r="E102" s="484">
        <v>3.1</v>
      </c>
      <c r="F102" s="484">
        <v>15</v>
      </c>
      <c r="G102" s="484">
        <v>4.2</v>
      </c>
      <c r="H102" s="484">
        <v>10</v>
      </c>
      <c r="I102" s="518">
        <v>4.2</v>
      </c>
      <c r="J102" s="519">
        <v>4</v>
      </c>
      <c r="K102" s="520">
        <v>5.25</v>
      </c>
      <c r="L102" s="484">
        <v>9</v>
      </c>
      <c r="M102" s="518">
        <v>4.1111111111111107</v>
      </c>
      <c r="N102" s="484">
        <v>12</v>
      </c>
      <c r="O102" s="518">
        <v>5.083333333333333</v>
      </c>
      <c r="P102" s="476">
        <v>3</v>
      </c>
      <c r="Q102" s="521">
        <v>4.333333333333333</v>
      </c>
      <c r="R102" s="523" t="s">
        <v>235</v>
      </c>
      <c r="S102" s="3"/>
      <c r="T102" s="317" t="s">
        <v>267</v>
      </c>
      <c r="U102" s="409">
        <v>33</v>
      </c>
      <c r="V102" s="409">
        <v>4.2727272727272725</v>
      </c>
      <c r="W102" s="509" t="str">
        <f t="shared" si="1"/>
        <v>středisko Lysá nad Labem</v>
      </c>
    </row>
    <row r="103" spans="1:23" ht="15.75" hidden="1" customHeight="1">
      <c r="A103" s="310" t="s">
        <v>236</v>
      </c>
      <c r="B103" s="517">
        <v>16</v>
      </c>
      <c r="C103" s="518">
        <v>4.25</v>
      </c>
      <c r="D103" s="484">
        <v>9</v>
      </c>
      <c r="E103" s="484">
        <v>2.778</v>
      </c>
      <c r="F103" s="484">
        <v>14</v>
      </c>
      <c r="G103" s="484">
        <v>2.9289999999999998</v>
      </c>
      <c r="H103" s="484">
        <v>5</v>
      </c>
      <c r="I103" s="518">
        <v>4.8</v>
      </c>
      <c r="J103" s="519">
        <v>8</v>
      </c>
      <c r="K103" s="520">
        <v>3.375</v>
      </c>
      <c r="L103" s="484">
        <v>9</v>
      </c>
      <c r="M103" s="518">
        <v>2.4444444444444446</v>
      </c>
      <c r="N103" s="484">
        <v>8</v>
      </c>
      <c r="O103" s="518">
        <v>4.625</v>
      </c>
      <c r="P103" s="476">
        <v>13</v>
      </c>
      <c r="Q103" s="521">
        <v>2.7692307692307692</v>
      </c>
      <c r="R103" s="523" t="s">
        <v>237</v>
      </c>
      <c r="S103" s="3"/>
      <c r="T103" s="317" t="s">
        <v>269</v>
      </c>
      <c r="U103" s="409">
        <v>17</v>
      </c>
      <c r="V103" s="409">
        <v>3.4117647058823528</v>
      </c>
      <c r="W103" s="509" t="str">
        <f t="shared" si="1"/>
        <v>středisko Městec Králové</v>
      </c>
    </row>
    <row r="104" spans="1:23" ht="15.75" hidden="1" customHeight="1">
      <c r="A104" s="310" t="s">
        <v>238</v>
      </c>
      <c r="B104" s="517">
        <v>0</v>
      </c>
      <c r="C104" s="518">
        <v>0</v>
      </c>
      <c r="D104" s="484">
        <v>8</v>
      </c>
      <c r="E104" s="484">
        <v>3.75</v>
      </c>
      <c r="F104" s="484">
        <v>2</v>
      </c>
      <c r="G104" s="484">
        <v>3</v>
      </c>
      <c r="H104" s="484">
        <v>2</v>
      </c>
      <c r="I104" s="518">
        <v>3</v>
      </c>
      <c r="J104" s="519">
        <v>1</v>
      </c>
      <c r="K104" s="520">
        <v>11</v>
      </c>
      <c r="L104" s="518"/>
      <c r="M104" s="518"/>
      <c r="N104" s="484">
        <v>12</v>
      </c>
      <c r="O104" s="518">
        <v>5.916666666666667</v>
      </c>
      <c r="P104" s="476">
        <v>1</v>
      </c>
      <c r="Q104" s="521">
        <v>2</v>
      </c>
      <c r="R104" s="523" t="s">
        <v>239</v>
      </c>
      <c r="S104" s="3"/>
      <c r="T104" s="317" t="s">
        <v>271</v>
      </c>
      <c r="U104" s="409">
        <v>13</v>
      </c>
      <c r="V104" s="409">
        <v>4.1538461538461542</v>
      </c>
      <c r="W104" s="509" t="str">
        <f t="shared" si="1"/>
        <v>středisko Krále Jiřího Poděbrady</v>
      </c>
    </row>
    <row r="105" spans="1:23" ht="15.75" customHeight="1">
      <c r="A105" s="310">
        <v>216</v>
      </c>
      <c r="B105" s="517">
        <v>86</v>
      </c>
      <c r="C105" s="518">
        <v>3.7090000000000001</v>
      </c>
      <c r="D105" s="484">
        <v>58</v>
      </c>
      <c r="E105" s="484">
        <v>4.6029999999999998</v>
      </c>
      <c r="F105" s="484">
        <v>53</v>
      </c>
      <c r="G105" s="484">
        <v>4.585</v>
      </c>
      <c r="H105" s="484">
        <v>59</v>
      </c>
      <c r="I105" s="518">
        <v>3.9830508474576272</v>
      </c>
      <c r="J105" s="519">
        <v>64</v>
      </c>
      <c r="K105" s="520">
        <v>3.75</v>
      </c>
      <c r="L105" s="484">
        <v>55</v>
      </c>
      <c r="M105" s="518">
        <v>4.3454545454545457</v>
      </c>
      <c r="N105" s="484">
        <v>39</v>
      </c>
      <c r="O105" s="518">
        <v>4.8717948717948714</v>
      </c>
      <c r="P105" s="476">
        <v>47</v>
      </c>
      <c r="Q105" s="521">
        <v>3.978723404255319</v>
      </c>
      <c r="R105" s="523" t="s">
        <v>240</v>
      </c>
      <c r="S105" s="3"/>
      <c r="T105" s="317" t="s">
        <v>273</v>
      </c>
      <c r="U105" s="409">
        <v>2</v>
      </c>
      <c r="V105" s="409">
        <v>7</v>
      </c>
      <c r="W105" s="509" t="str">
        <f t="shared" si="1"/>
        <v>středisko Sadská</v>
      </c>
    </row>
    <row r="106" spans="1:23" ht="15.75" hidden="1" customHeight="1">
      <c r="A106" s="310" t="s">
        <v>241</v>
      </c>
      <c r="B106" s="517">
        <v>9</v>
      </c>
      <c r="C106" s="518">
        <v>4.556</v>
      </c>
      <c r="D106" s="484">
        <v>16</v>
      </c>
      <c r="E106" s="484">
        <v>4.4379999999999997</v>
      </c>
      <c r="F106" s="484">
        <v>5</v>
      </c>
      <c r="G106" s="484">
        <v>4.2</v>
      </c>
      <c r="H106" s="484">
        <v>13</v>
      </c>
      <c r="I106" s="518">
        <v>3.9230769230769229</v>
      </c>
      <c r="J106" s="519">
        <v>9</v>
      </c>
      <c r="K106" s="520">
        <v>3.5555555555555554</v>
      </c>
      <c r="L106" s="484">
        <v>7</v>
      </c>
      <c r="M106" s="518">
        <v>4</v>
      </c>
      <c r="N106" s="484">
        <v>8</v>
      </c>
      <c r="O106" s="518">
        <v>4.25</v>
      </c>
      <c r="P106" s="476">
        <v>12</v>
      </c>
      <c r="Q106" s="521">
        <v>4.416666666666667</v>
      </c>
      <c r="R106" s="523" t="s">
        <v>242</v>
      </c>
      <c r="S106" s="3"/>
      <c r="T106" s="317" t="s">
        <v>275</v>
      </c>
      <c r="U106" s="409">
        <v>15</v>
      </c>
      <c r="V106" s="409">
        <v>3.0666666666666669</v>
      </c>
      <c r="W106" s="509" t="str">
        <f t="shared" si="1"/>
        <v>středisko Krahujec Nymburk</v>
      </c>
    </row>
    <row r="107" spans="1:23" ht="15.75" hidden="1" customHeight="1">
      <c r="A107" s="310" t="s">
        <v>243</v>
      </c>
      <c r="B107" s="517">
        <v>6</v>
      </c>
      <c r="C107" s="518">
        <v>5</v>
      </c>
      <c r="D107" s="484">
        <v>7</v>
      </c>
      <c r="E107" s="484">
        <v>5.5709999999999997</v>
      </c>
      <c r="F107" s="484">
        <v>12</v>
      </c>
      <c r="G107" s="484">
        <v>4.9169999999999998</v>
      </c>
      <c r="H107" s="484">
        <v>7</v>
      </c>
      <c r="I107" s="518">
        <v>5</v>
      </c>
      <c r="J107" s="519">
        <v>11</v>
      </c>
      <c r="K107" s="520">
        <v>4.3636363636363633</v>
      </c>
      <c r="L107" s="484">
        <v>7</v>
      </c>
      <c r="M107" s="518">
        <v>3.5714285714285716</v>
      </c>
      <c r="N107" s="484">
        <v>4</v>
      </c>
      <c r="O107" s="518">
        <v>7.5</v>
      </c>
      <c r="P107" s="476">
        <v>6</v>
      </c>
      <c r="Q107" s="521">
        <v>3.3333333333333335</v>
      </c>
      <c r="R107" s="523" t="s">
        <v>244</v>
      </c>
      <c r="S107" s="3"/>
      <c r="T107" s="317" t="s">
        <v>278</v>
      </c>
      <c r="U107" s="409">
        <v>19</v>
      </c>
      <c r="V107" s="409">
        <v>3.5263157894736841</v>
      </c>
      <c r="W107" s="509" t="str">
        <f t="shared" si="1"/>
        <v>středisko VJAS Brandýs n. L.</v>
      </c>
    </row>
    <row r="108" spans="1:23" ht="15.75" hidden="1" customHeight="1">
      <c r="A108" s="310" t="s">
        <v>245</v>
      </c>
      <c r="B108" s="517">
        <v>31</v>
      </c>
      <c r="C108" s="518">
        <v>4.0970000000000004</v>
      </c>
      <c r="D108" s="484">
        <v>19</v>
      </c>
      <c r="E108" s="484">
        <v>4.3159999999999998</v>
      </c>
      <c r="F108" s="484">
        <v>16</v>
      </c>
      <c r="G108" s="484">
        <v>5.4379999999999997</v>
      </c>
      <c r="H108" s="484">
        <v>9</v>
      </c>
      <c r="I108" s="518">
        <v>3.8888888888888888</v>
      </c>
      <c r="J108" s="519">
        <v>19</v>
      </c>
      <c r="K108" s="520">
        <v>2.5789473684210527</v>
      </c>
      <c r="L108" s="484">
        <v>21</v>
      </c>
      <c r="M108" s="518">
        <v>3.5714285714285716</v>
      </c>
      <c r="N108" s="484">
        <v>19</v>
      </c>
      <c r="O108" s="518">
        <v>4.2105263157894735</v>
      </c>
      <c r="P108" s="476">
        <v>16</v>
      </c>
      <c r="Q108" s="521">
        <v>3.8125</v>
      </c>
      <c r="R108" s="523" t="s">
        <v>246</v>
      </c>
      <c r="S108" s="3"/>
      <c r="T108" s="317" t="s">
        <v>280</v>
      </c>
      <c r="U108" s="409">
        <v>6</v>
      </c>
      <c r="V108" s="409">
        <v>5.666666666666667</v>
      </c>
      <c r="W108" s="509" t="str">
        <f t="shared" si="1"/>
        <v>středisko Br. Fandy Antoše Jirny</v>
      </c>
    </row>
    <row r="109" spans="1:23" ht="15.75" hidden="1" customHeight="1">
      <c r="A109" s="310" t="s">
        <v>247</v>
      </c>
      <c r="B109" s="517">
        <v>17</v>
      </c>
      <c r="C109" s="518">
        <v>2.7650000000000001</v>
      </c>
      <c r="D109" s="484">
        <v>1</v>
      </c>
      <c r="E109" s="484">
        <v>3</v>
      </c>
      <c r="F109" s="484">
        <v>11</v>
      </c>
      <c r="G109" s="484">
        <v>3.0910000000000002</v>
      </c>
      <c r="H109" s="484">
        <v>14</v>
      </c>
      <c r="I109" s="518">
        <v>2.5</v>
      </c>
      <c r="J109" s="519">
        <v>8</v>
      </c>
      <c r="K109" s="520">
        <v>4.25</v>
      </c>
      <c r="L109" s="484">
        <v>9</v>
      </c>
      <c r="M109" s="518">
        <v>6.1111111111111107</v>
      </c>
      <c r="N109" s="484">
        <v>3</v>
      </c>
      <c r="O109" s="518">
        <v>7</v>
      </c>
      <c r="P109" s="476">
        <v>4</v>
      </c>
      <c r="Q109" s="521">
        <v>2.5</v>
      </c>
      <c r="R109" s="523" t="s">
        <v>248</v>
      </c>
      <c r="S109" s="3"/>
      <c r="T109" s="317" t="s">
        <v>282</v>
      </c>
      <c r="U109" s="409">
        <v>12</v>
      </c>
      <c r="V109" s="409">
        <v>5.25</v>
      </c>
      <c r="W109" s="509" t="str">
        <f t="shared" si="1"/>
        <v>středisko Havran Klecany</v>
      </c>
    </row>
    <row r="110" spans="1:23" ht="15.75" hidden="1" customHeight="1">
      <c r="A110" s="310" t="s">
        <v>249</v>
      </c>
      <c r="B110" s="517">
        <v>23</v>
      </c>
      <c r="C110" s="518">
        <v>3.2170000000000001</v>
      </c>
      <c r="D110" s="484">
        <v>15</v>
      </c>
      <c r="E110" s="484">
        <v>4.8</v>
      </c>
      <c r="F110" s="484">
        <v>9</v>
      </c>
      <c r="G110" s="484">
        <v>4.6669999999999998</v>
      </c>
      <c r="H110" s="484">
        <v>16</v>
      </c>
      <c r="I110" s="518">
        <v>4.9375</v>
      </c>
      <c r="J110" s="519">
        <v>17</v>
      </c>
      <c r="K110" s="520">
        <v>4.5294117647058822</v>
      </c>
      <c r="L110" s="484">
        <v>11</v>
      </c>
      <c r="M110" s="518">
        <v>5.0909090909090908</v>
      </c>
      <c r="N110" s="484">
        <v>5</v>
      </c>
      <c r="O110" s="518">
        <v>5</v>
      </c>
      <c r="P110" s="476">
        <v>9</v>
      </c>
      <c r="Q110" s="521">
        <v>4.7777777777777777</v>
      </c>
      <c r="R110" s="523" t="s">
        <v>250</v>
      </c>
      <c r="S110" s="3"/>
      <c r="T110" s="317" t="s">
        <v>284</v>
      </c>
      <c r="U110" s="409">
        <v>28</v>
      </c>
      <c r="V110" s="409">
        <v>6.4285714285714288</v>
      </c>
      <c r="W110" s="509" t="str">
        <f t="shared" si="1"/>
        <v>středisko Willi Líbeznice</v>
      </c>
    </row>
    <row r="111" spans="1:23" ht="15.75" customHeight="1">
      <c r="A111" s="310">
        <v>217</v>
      </c>
      <c r="B111" s="517">
        <v>63</v>
      </c>
      <c r="C111" s="518">
        <v>3.1269999999999998</v>
      </c>
      <c r="D111" s="484">
        <v>66</v>
      </c>
      <c r="E111" s="484">
        <v>3.3029999999999999</v>
      </c>
      <c r="F111" s="484">
        <v>94</v>
      </c>
      <c r="G111" s="484">
        <v>3.1059999999999999</v>
      </c>
      <c r="H111" s="484">
        <v>83</v>
      </c>
      <c r="I111" s="518">
        <v>3.7590361445783134</v>
      </c>
      <c r="J111" s="519">
        <v>74</v>
      </c>
      <c r="K111" s="520">
        <v>3.9729729729729728</v>
      </c>
      <c r="L111" s="484">
        <v>71</v>
      </c>
      <c r="M111" s="518">
        <v>3.6056338028169015</v>
      </c>
      <c r="N111" s="484">
        <v>76</v>
      </c>
      <c r="O111" s="518">
        <v>4.5394736842105265</v>
      </c>
      <c r="P111" s="476">
        <v>88</v>
      </c>
      <c r="Q111" s="521">
        <v>4.2613636363636367</v>
      </c>
      <c r="R111" s="523" t="s">
        <v>251</v>
      </c>
      <c r="S111" s="3"/>
      <c r="T111" s="317" t="s">
        <v>286</v>
      </c>
      <c r="U111" s="409">
        <v>14</v>
      </c>
      <c r="V111" s="409">
        <v>4.0714285714285712</v>
      </c>
      <c r="W111" s="509" t="str">
        <f t="shared" si="1"/>
        <v>středisko Čelákovice</v>
      </c>
    </row>
    <row r="112" spans="1:23" ht="15.75" hidden="1" customHeight="1">
      <c r="A112" s="310" t="s">
        <v>252</v>
      </c>
      <c r="B112" s="517">
        <v>7</v>
      </c>
      <c r="C112" s="518">
        <v>1.429</v>
      </c>
      <c r="D112" s="484">
        <v>9</v>
      </c>
      <c r="E112" s="484">
        <v>3.222</v>
      </c>
      <c r="F112" s="484">
        <v>15</v>
      </c>
      <c r="G112" s="484">
        <v>1.867</v>
      </c>
      <c r="H112" s="484">
        <v>12</v>
      </c>
      <c r="I112" s="518">
        <v>2.5</v>
      </c>
      <c r="J112" s="519">
        <v>9</v>
      </c>
      <c r="K112" s="520">
        <v>4</v>
      </c>
      <c r="L112" s="484">
        <v>15</v>
      </c>
      <c r="M112" s="518">
        <v>3.4</v>
      </c>
      <c r="N112" s="484">
        <v>16</v>
      </c>
      <c r="O112" s="518">
        <v>5.375</v>
      </c>
      <c r="P112" s="476">
        <v>12</v>
      </c>
      <c r="Q112" s="521">
        <v>3.3333333333333335</v>
      </c>
      <c r="R112" s="523" t="s">
        <v>253</v>
      </c>
      <c r="S112" s="3"/>
      <c r="T112" s="317" t="s">
        <v>288</v>
      </c>
      <c r="U112" s="409">
        <v>38</v>
      </c>
      <c r="V112" s="409">
        <v>4.8157894736842106</v>
      </c>
      <c r="W112" s="509" t="str">
        <f t="shared" si="1"/>
        <v>středisko Lípa Říčany</v>
      </c>
    </row>
    <row r="113" spans="1:23" ht="15.75" hidden="1" customHeight="1">
      <c r="A113" s="310" t="s">
        <v>254</v>
      </c>
      <c r="B113" s="517">
        <v>16</v>
      </c>
      <c r="C113" s="518">
        <v>3.6880000000000002</v>
      </c>
      <c r="D113" s="484">
        <v>26</v>
      </c>
      <c r="E113" s="484">
        <v>2.077</v>
      </c>
      <c r="F113" s="484">
        <v>28</v>
      </c>
      <c r="G113" s="484">
        <v>2.964</v>
      </c>
      <c r="H113" s="484">
        <v>25</v>
      </c>
      <c r="I113" s="518">
        <v>4.3600000000000003</v>
      </c>
      <c r="J113" s="519">
        <v>29</v>
      </c>
      <c r="K113" s="520">
        <v>3.6551724137931036</v>
      </c>
      <c r="L113" s="484">
        <v>16</v>
      </c>
      <c r="M113" s="518">
        <v>2.875</v>
      </c>
      <c r="N113" s="484">
        <v>22</v>
      </c>
      <c r="O113" s="518">
        <v>3.2272727272727271</v>
      </c>
      <c r="P113" s="476">
        <v>47</v>
      </c>
      <c r="Q113" s="521">
        <v>3.6808510638297873</v>
      </c>
      <c r="R113" s="523" t="s">
        <v>255</v>
      </c>
      <c r="S113" s="3"/>
      <c r="T113" s="317" t="s">
        <v>290</v>
      </c>
      <c r="U113" s="409">
        <v>18</v>
      </c>
      <c r="V113" s="409">
        <v>3.6111111111111112</v>
      </c>
      <c r="W113" s="509" t="str">
        <f t="shared" si="1"/>
        <v>středisko Jiřího Bubáka Úvaly</v>
      </c>
    </row>
    <row r="114" spans="1:23" ht="15.75" hidden="1" customHeight="1">
      <c r="A114" s="310" t="s">
        <v>256</v>
      </c>
      <c r="B114" s="517">
        <v>19</v>
      </c>
      <c r="C114" s="518">
        <v>3.105</v>
      </c>
      <c r="D114" s="484">
        <v>20</v>
      </c>
      <c r="E114" s="484">
        <v>4.95</v>
      </c>
      <c r="F114" s="484">
        <v>27</v>
      </c>
      <c r="G114" s="484">
        <v>3.9260000000000002</v>
      </c>
      <c r="H114" s="484">
        <v>27</v>
      </c>
      <c r="I114" s="518">
        <v>4.333333333333333</v>
      </c>
      <c r="J114" s="519">
        <v>22</v>
      </c>
      <c r="K114" s="520">
        <v>5</v>
      </c>
      <c r="L114" s="484">
        <v>21</v>
      </c>
      <c r="M114" s="518">
        <v>4.9523809523809526</v>
      </c>
      <c r="N114" s="484">
        <v>18</v>
      </c>
      <c r="O114" s="518">
        <v>5.333333333333333</v>
      </c>
      <c r="P114" s="476">
        <v>7</v>
      </c>
      <c r="Q114" s="521">
        <v>5</v>
      </c>
      <c r="R114" s="523" t="s">
        <v>257</v>
      </c>
      <c r="S114" s="3"/>
      <c r="T114" s="317" t="s">
        <v>292</v>
      </c>
      <c r="U114" s="409">
        <v>27</v>
      </c>
      <c r="V114" s="409">
        <v>4.8518518518518521</v>
      </c>
      <c r="W114" s="509" t="str">
        <f t="shared" si="1"/>
        <v>středisko Stará Boleslav</v>
      </c>
    </row>
    <row r="115" spans="1:23" ht="15.75" hidden="1" customHeight="1">
      <c r="A115" s="310" t="s">
        <v>258</v>
      </c>
      <c r="B115" s="517">
        <v>7</v>
      </c>
      <c r="C115" s="518">
        <v>3.286</v>
      </c>
      <c r="D115" s="484">
        <v>6</v>
      </c>
      <c r="E115" s="484">
        <v>2.6669999999999998</v>
      </c>
      <c r="F115" s="484">
        <v>13</v>
      </c>
      <c r="G115" s="484">
        <v>2.8460000000000001</v>
      </c>
      <c r="H115" s="484">
        <v>11</v>
      </c>
      <c r="I115" s="518">
        <v>2.7272727272727271</v>
      </c>
      <c r="J115" s="519">
        <v>6</v>
      </c>
      <c r="K115" s="520">
        <v>3.8333333333333335</v>
      </c>
      <c r="L115" s="484">
        <v>7</v>
      </c>
      <c r="M115" s="518">
        <v>2.8571428571428572</v>
      </c>
      <c r="N115" s="484">
        <v>7</v>
      </c>
      <c r="O115" s="518">
        <v>4.7142857142857144</v>
      </c>
      <c r="P115" s="476">
        <v>5</v>
      </c>
      <c r="Q115" s="521">
        <v>5.4</v>
      </c>
      <c r="R115" s="523" t="s">
        <v>259</v>
      </c>
      <c r="S115" s="3"/>
      <c r="T115" s="317" t="s">
        <v>294</v>
      </c>
      <c r="U115" s="409">
        <v>3</v>
      </c>
      <c r="V115" s="409">
        <v>4</v>
      </c>
      <c r="W115" s="509" t="str">
        <f t="shared" si="1"/>
        <v>přístav RETRA Brandýs nad Labem</v>
      </c>
    </row>
    <row r="116" spans="1:23" ht="15.75" hidden="1" customHeight="1">
      <c r="A116" s="310" t="s">
        <v>260</v>
      </c>
      <c r="B116" s="517">
        <v>14</v>
      </c>
      <c r="C116" s="518">
        <v>3.286</v>
      </c>
      <c r="D116" s="484">
        <v>5</v>
      </c>
      <c r="E116" s="484">
        <v>4</v>
      </c>
      <c r="F116" s="484">
        <v>11</v>
      </c>
      <c r="G116" s="484">
        <v>3.4550000000000001</v>
      </c>
      <c r="H116" s="484">
        <v>8</v>
      </c>
      <c r="I116" s="518">
        <v>3.25</v>
      </c>
      <c r="J116" s="519">
        <v>8</v>
      </c>
      <c r="K116" s="520">
        <v>2.375</v>
      </c>
      <c r="L116" s="484">
        <v>12</v>
      </c>
      <c r="M116" s="518">
        <v>2.9166666666666665</v>
      </c>
      <c r="N116" s="484">
        <v>13</v>
      </c>
      <c r="O116" s="518">
        <v>4.5384615384615383</v>
      </c>
      <c r="P116" s="476">
        <v>17</v>
      </c>
      <c r="Q116" s="521">
        <v>5.882352941176471</v>
      </c>
      <c r="R116" s="523" t="s">
        <v>261</v>
      </c>
      <c r="S116" s="3"/>
      <c r="T116" s="317" t="s">
        <v>296</v>
      </c>
      <c r="U116" s="409">
        <v>13</v>
      </c>
      <c r="V116" s="409">
        <v>3.0769230769230771</v>
      </c>
      <c r="W116" s="509" t="str">
        <f t="shared" si="1"/>
        <v>středisko ZáZemí Zápy a Zeleneč</v>
      </c>
    </row>
    <row r="117" spans="1:23" ht="15.75" customHeight="1">
      <c r="A117" s="310">
        <v>218</v>
      </c>
      <c r="B117" s="517">
        <v>74</v>
      </c>
      <c r="C117" s="518">
        <v>3.8380000000000001</v>
      </c>
      <c r="D117" s="484">
        <v>84</v>
      </c>
      <c r="E117" s="484">
        <v>4.024</v>
      </c>
      <c r="F117" s="484">
        <v>87</v>
      </c>
      <c r="G117" s="484">
        <v>4.1950000000000003</v>
      </c>
      <c r="H117" s="484">
        <v>121</v>
      </c>
      <c r="I117" s="518">
        <v>3.9834710743801653</v>
      </c>
      <c r="J117" s="519">
        <v>106</v>
      </c>
      <c r="K117" s="520">
        <v>3.9150943396226414</v>
      </c>
      <c r="L117" s="484">
        <v>97</v>
      </c>
      <c r="M117" s="518">
        <v>3.9690721649484537</v>
      </c>
      <c r="N117" s="484">
        <v>97</v>
      </c>
      <c r="O117" s="518">
        <v>4.1237113402061851</v>
      </c>
      <c r="P117" s="476">
        <v>122</v>
      </c>
      <c r="Q117" s="521">
        <v>3.9918032786885247</v>
      </c>
      <c r="R117" s="523" t="s">
        <v>262</v>
      </c>
      <c r="S117" s="3"/>
      <c r="T117" s="317" t="s">
        <v>1095</v>
      </c>
      <c r="U117" s="409">
        <v>9</v>
      </c>
      <c r="V117" s="409">
        <v>4.2222222222222223</v>
      </c>
      <c r="W117" s="509" t="str">
        <f t="shared" si="1"/>
        <v>středisko Modrý květ Mnichovice</v>
      </c>
    </row>
    <row r="118" spans="1:23" ht="15.75" hidden="1" customHeight="1">
      <c r="A118" s="310" t="s">
        <v>263</v>
      </c>
      <c r="B118" s="517">
        <v>7</v>
      </c>
      <c r="C118" s="518">
        <v>4.7140000000000004</v>
      </c>
      <c r="D118" s="484">
        <v>10</v>
      </c>
      <c r="E118" s="484">
        <v>4.3</v>
      </c>
      <c r="F118" s="484">
        <v>14</v>
      </c>
      <c r="G118" s="484">
        <v>3.214</v>
      </c>
      <c r="H118" s="484">
        <v>22</v>
      </c>
      <c r="I118" s="518">
        <v>3.9090909090909092</v>
      </c>
      <c r="J118" s="519">
        <v>11</v>
      </c>
      <c r="K118" s="520">
        <v>4.0909090909090908</v>
      </c>
      <c r="L118" s="484">
        <v>13</v>
      </c>
      <c r="M118" s="518">
        <v>3.2307692307692308</v>
      </c>
      <c r="N118" s="484">
        <v>10</v>
      </c>
      <c r="O118" s="518">
        <v>2.9</v>
      </c>
      <c r="P118" s="476">
        <v>20</v>
      </c>
      <c r="Q118" s="521">
        <v>4.3</v>
      </c>
      <c r="R118" s="523" t="s">
        <v>264</v>
      </c>
      <c r="S118" s="3"/>
      <c r="T118" s="317" t="s">
        <v>299</v>
      </c>
      <c r="U118" s="409">
        <v>32</v>
      </c>
      <c r="V118" s="409">
        <v>5.21875</v>
      </c>
      <c r="W118" s="509" t="str">
        <f t="shared" si="1"/>
        <v>středisko Skalka Mníšek pod Brdy</v>
      </c>
    </row>
    <row r="119" spans="1:23" ht="15.75" hidden="1" customHeight="1">
      <c r="A119" s="310" t="s">
        <v>265</v>
      </c>
      <c r="B119" s="517">
        <v>11</v>
      </c>
      <c r="C119" s="518">
        <v>3.7269999999999999</v>
      </c>
      <c r="D119" s="484">
        <v>7</v>
      </c>
      <c r="E119" s="484">
        <v>5.8570000000000002</v>
      </c>
      <c r="F119" s="484">
        <v>21</v>
      </c>
      <c r="G119" s="484">
        <v>5.6189999999999998</v>
      </c>
      <c r="H119" s="484">
        <v>18</v>
      </c>
      <c r="I119" s="518">
        <v>4.2777777777777777</v>
      </c>
      <c r="J119" s="519">
        <v>29</v>
      </c>
      <c r="K119" s="520">
        <v>4.1724137931034484</v>
      </c>
      <c r="L119" s="484">
        <v>28</v>
      </c>
      <c r="M119" s="518">
        <v>4.1785714285714288</v>
      </c>
      <c r="N119" s="484">
        <v>8</v>
      </c>
      <c r="O119" s="518">
        <v>3.75</v>
      </c>
      <c r="P119" s="476">
        <v>22</v>
      </c>
      <c r="Q119" s="521">
        <v>4</v>
      </c>
      <c r="R119" s="523" t="s">
        <v>266</v>
      </c>
      <c r="S119" s="3"/>
      <c r="T119" s="317" t="s">
        <v>301</v>
      </c>
      <c r="U119" s="409">
        <v>15</v>
      </c>
      <c r="V119" s="409">
        <v>4.2666666666666666</v>
      </c>
      <c r="W119" s="509" t="str">
        <f t="shared" si="1"/>
        <v>středisko Lesní Moudrost Dobřichovice</v>
      </c>
    </row>
    <row r="120" spans="1:23" ht="15.75" hidden="1" customHeight="1">
      <c r="A120" s="310" t="s">
        <v>267</v>
      </c>
      <c r="B120" s="517">
        <v>23</v>
      </c>
      <c r="C120" s="518">
        <v>3.13</v>
      </c>
      <c r="D120" s="484">
        <v>17</v>
      </c>
      <c r="E120" s="484">
        <v>3.1760000000000002</v>
      </c>
      <c r="F120" s="484">
        <v>18</v>
      </c>
      <c r="G120" s="484">
        <v>3.8889999999999998</v>
      </c>
      <c r="H120" s="484">
        <v>32</v>
      </c>
      <c r="I120" s="518">
        <v>3.125</v>
      </c>
      <c r="J120" s="519">
        <v>20</v>
      </c>
      <c r="K120" s="520">
        <v>3.65</v>
      </c>
      <c r="L120" s="484">
        <v>18</v>
      </c>
      <c r="M120" s="518">
        <v>3.6111111111111112</v>
      </c>
      <c r="N120" s="484">
        <v>26</v>
      </c>
      <c r="O120" s="518">
        <v>4.2692307692307692</v>
      </c>
      <c r="P120" s="476">
        <v>33</v>
      </c>
      <c r="Q120" s="521">
        <v>4.2727272727272725</v>
      </c>
      <c r="R120" s="523" t="s">
        <v>268</v>
      </c>
      <c r="S120" s="3"/>
      <c r="T120" s="317" t="s">
        <v>303</v>
      </c>
      <c r="U120" s="409">
        <v>30</v>
      </c>
      <c r="V120" s="409">
        <v>4.8</v>
      </c>
      <c r="W120" s="509" t="str">
        <f t="shared" si="1"/>
        <v>středisko Vltava Vrané nad Vltavou</v>
      </c>
    </row>
    <row r="121" spans="1:23" ht="15.75" hidden="1" customHeight="1">
      <c r="A121" s="310" t="s">
        <v>269</v>
      </c>
      <c r="B121" s="517">
        <v>9</v>
      </c>
      <c r="C121" s="518">
        <v>4.444</v>
      </c>
      <c r="D121" s="484">
        <v>19</v>
      </c>
      <c r="E121" s="484">
        <v>3.3159999999999998</v>
      </c>
      <c r="F121" s="484">
        <v>14</v>
      </c>
      <c r="G121" s="484">
        <v>3.8570000000000002</v>
      </c>
      <c r="H121" s="484">
        <v>11</v>
      </c>
      <c r="I121" s="518">
        <v>3.8181818181818183</v>
      </c>
      <c r="J121" s="519">
        <v>17</v>
      </c>
      <c r="K121" s="520">
        <v>3.1176470588235294</v>
      </c>
      <c r="L121" s="484">
        <v>8</v>
      </c>
      <c r="M121" s="518">
        <v>6.5</v>
      </c>
      <c r="N121" s="484">
        <v>20</v>
      </c>
      <c r="O121" s="518">
        <v>3.2</v>
      </c>
      <c r="P121" s="476">
        <v>17</v>
      </c>
      <c r="Q121" s="521">
        <v>3.4117647058823528</v>
      </c>
      <c r="R121" s="523" t="s">
        <v>270</v>
      </c>
      <c r="S121" s="3"/>
      <c r="T121" s="317" t="s">
        <v>305</v>
      </c>
      <c r="U121" s="409">
        <v>4</v>
      </c>
      <c r="V121" s="409">
        <v>2</v>
      </c>
      <c r="W121" s="509" t="str">
        <f t="shared" si="1"/>
        <v>přístav Dub Všenory</v>
      </c>
    </row>
    <row r="122" spans="1:23" ht="15.75" hidden="1" customHeight="1">
      <c r="A122" s="310" t="s">
        <v>271</v>
      </c>
      <c r="B122" s="517">
        <v>18</v>
      </c>
      <c r="C122" s="518">
        <v>4.6109999999999998</v>
      </c>
      <c r="D122" s="484">
        <v>16</v>
      </c>
      <c r="E122" s="484">
        <v>3.9380000000000002</v>
      </c>
      <c r="F122" s="484">
        <v>8</v>
      </c>
      <c r="G122" s="484">
        <v>3.375</v>
      </c>
      <c r="H122" s="484">
        <v>27</v>
      </c>
      <c r="I122" s="518">
        <v>5.0370370370370372</v>
      </c>
      <c r="J122" s="519">
        <v>3</v>
      </c>
      <c r="K122" s="520">
        <v>3</v>
      </c>
      <c r="L122" s="484">
        <v>15</v>
      </c>
      <c r="M122" s="518">
        <v>3.6</v>
      </c>
      <c r="N122" s="484">
        <v>10</v>
      </c>
      <c r="O122" s="518">
        <v>4.2</v>
      </c>
      <c r="P122" s="476">
        <v>13</v>
      </c>
      <c r="Q122" s="521">
        <v>4.1538461538461542</v>
      </c>
      <c r="R122" s="523" t="s">
        <v>272</v>
      </c>
      <c r="S122" s="3"/>
      <c r="T122" s="317" t="s">
        <v>307</v>
      </c>
      <c r="U122" s="409">
        <v>11</v>
      </c>
      <c r="V122" s="409">
        <v>6.3636363636363633</v>
      </c>
      <c r="W122" s="509" t="str">
        <f t="shared" si="1"/>
        <v>středisko Uragan Zbraslav</v>
      </c>
    </row>
    <row r="123" spans="1:23" ht="15.75" hidden="1" customHeight="1">
      <c r="A123" s="310" t="s">
        <v>273</v>
      </c>
      <c r="B123" s="517">
        <v>0</v>
      </c>
      <c r="C123" s="518">
        <v>0</v>
      </c>
      <c r="D123" s="484">
        <v>5</v>
      </c>
      <c r="E123" s="484">
        <v>6.2</v>
      </c>
      <c r="F123" s="484">
        <v>7</v>
      </c>
      <c r="G123" s="484">
        <v>4</v>
      </c>
      <c r="H123" s="484">
        <v>2</v>
      </c>
      <c r="I123" s="518">
        <v>3.5</v>
      </c>
      <c r="J123" s="519">
        <v>9</v>
      </c>
      <c r="K123" s="520">
        <v>4.5555555555555554</v>
      </c>
      <c r="L123" s="484">
        <v>8</v>
      </c>
      <c r="M123" s="518">
        <v>2.375</v>
      </c>
      <c r="N123" s="484">
        <v>3</v>
      </c>
      <c r="O123" s="518">
        <v>1.6666666666666667</v>
      </c>
      <c r="P123" s="476">
        <v>2</v>
      </c>
      <c r="Q123" s="521">
        <v>7</v>
      </c>
      <c r="R123" s="523" t="s">
        <v>274</v>
      </c>
      <c r="S123" s="3"/>
      <c r="T123" s="317" t="s">
        <v>309</v>
      </c>
      <c r="U123" s="409">
        <v>5</v>
      </c>
      <c r="V123" s="409">
        <v>6.4</v>
      </c>
      <c r="W123" s="509" t="str">
        <f t="shared" si="1"/>
        <v>středisko Černošice</v>
      </c>
    </row>
    <row r="124" spans="1:23" ht="15.75" hidden="1" customHeight="1">
      <c r="A124" s="310" t="s">
        <v>275</v>
      </c>
      <c r="B124" s="517">
        <v>6</v>
      </c>
      <c r="C124" s="518">
        <v>2.5</v>
      </c>
      <c r="D124" s="484">
        <v>10</v>
      </c>
      <c r="E124" s="484">
        <v>4.3</v>
      </c>
      <c r="F124" s="484">
        <v>5</v>
      </c>
      <c r="G124" s="484">
        <v>4.5999999999999996</v>
      </c>
      <c r="H124" s="484">
        <v>9</v>
      </c>
      <c r="I124" s="518">
        <v>3.7777777777777777</v>
      </c>
      <c r="J124" s="519">
        <v>17</v>
      </c>
      <c r="K124" s="520">
        <v>4.2941176470588234</v>
      </c>
      <c r="L124" s="484">
        <v>7</v>
      </c>
      <c r="M124" s="518">
        <v>5.1428571428571432</v>
      </c>
      <c r="N124" s="484">
        <v>20</v>
      </c>
      <c r="O124" s="518">
        <v>5.95</v>
      </c>
      <c r="P124" s="476">
        <v>15</v>
      </c>
      <c r="Q124" s="521">
        <v>3.0666666666666669</v>
      </c>
      <c r="R124" s="523" t="s">
        <v>276</v>
      </c>
      <c r="S124" s="3"/>
      <c r="T124" s="317" t="s">
        <v>313</v>
      </c>
      <c r="U124" s="409">
        <v>39</v>
      </c>
      <c r="V124" s="409">
        <v>4.1794871794871797</v>
      </c>
      <c r="W124" s="509" t="str">
        <f t="shared" si="1"/>
        <v>středisko Hiawatha Příbram</v>
      </c>
    </row>
    <row r="125" spans="1:23" ht="15.75" customHeight="1">
      <c r="A125" s="310">
        <v>219</v>
      </c>
      <c r="B125" s="517">
        <v>121</v>
      </c>
      <c r="C125" s="518">
        <v>3.86</v>
      </c>
      <c r="D125" s="484">
        <v>129</v>
      </c>
      <c r="E125" s="484">
        <v>3.7909999999999999</v>
      </c>
      <c r="F125" s="484">
        <v>116</v>
      </c>
      <c r="G125" s="484">
        <v>4.2930000000000001</v>
      </c>
      <c r="H125" s="484">
        <v>107</v>
      </c>
      <c r="I125" s="518">
        <v>4.2710280373831777</v>
      </c>
      <c r="J125" s="519">
        <v>159</v>
      </c>
      <c r="K125" s="520">
        <v>4</v>
      </c>
      <c r="L125" s="484">
        <v>138</v>
      </c>
      <c r="M125" s="518">
        <v>4.0869565217391308</v>
      </c>
      <c r="N125" s="484">
        <v>147</v>
      </c>
      <c r="O125" s="518">
        <v>4.074829931972789</v>
      </c>
      <c r="P125" s="476">
        <v>187</v>
      </c>
      <c r="Q125" s="521">
        <v>4.6524064171122994</v>
      </c>
      <c r="R125" s="523" t="s">
        <v>277</v>
      </c>
      <c r="S125" s="3"/>
      <c r="T125" s="317" t="s">
        <v>315</v>
      </c>
      <c r="U125" s="409">
        <v>7</v>
      </c>
      <c r="V125" s="409">
        <v>3.2857142857142856</v>
      </c>
      <c r="W125" s="509" t="str">
        <f t="shared" si="1"/>
        <v>středisko Clan Hiawatha Příbram</v>
      </c>
    </row>
    <row r="126" spans="1:23" ht="15.75" hidden="1" customHeight="1">
      <c r="A126" s="310" t="s">
        <v>278</v>
      </c>
      <c r="B126" s="517">
        <v>9</v>
      </c>
      <c r="C126" s="518">
        <v>2.3330000000000002</v>
      </c>
      <c r="D126" s="484">
        <v>12</v>
      </c>
      <c r="E126" s="484">
        <v>2.5</v>
      </c>
      <c r="F126" s="484">
        <v>12</v>
      </c>
      <c r="G126" s="484">
        <v>3.4169999999999998</v>
      </c>
      <c r="H126" s="484">
        <v>10</v>
      </c>
      <c r="I126" s="518">
        <v>2.9</v>
      </c>
      <c r="J126" s="519">
        <v>13</v>
      </c>
      <c r="K126" s="520">
        <v>3.5384615384615383</v>
      </c>
      <c r="L126" s="484">
        <v>18</v>
      </c>
      <c r="M126" s="518">
        <v>3.9444444444444446</v>
      </c>
      <c r="N126" s="484">
        <v>24</v>
      </c>
      <c r="O126" s="518">
        <v>4.625</v>
      </c>
      <c r="P126" s="476">
        <v>19</v>
      </c>
      <c r="Q126" s="521">
        <v>3.5263157894736841</v>
      </c>
      <c r="R126" s="523" t="s">
        <v>279</v>
      </c>
      <c r="S126" s="3"/>
      <c r="T126" s="317" t="s">
        <v>317</v>
      </c>
      <c r="U126" s="409">
        <v>12</v>
      </c>
      <c r="V126" s="409">
        <v>5.916666666666667</v>
      </c>
      <c r="W126" s="509" t="str">
        <f t="shared" si="1"/>
        <v>středisko Rožmitál p. Tř.</v>
      </c>
    </row>
    <row r="127" spans="1:23" ht="15.75" hidden="1" customHeight="1">
      <c r="A127" s="310" t="s">
        <v>280</v>
      </c>
      <c r="B127" s="517">
        <v>17</v>
      </c>
      <c r="C127" s="518">
        <v>2.9409999999999998</v>
      </c>
      <c r="D127" s="484">
        <v>10</v>
      </c>
      <c r="E127" s="484">
        <v>4.2</v>
      </c>
      <c r="F127" s="484">
        <v>11</v>
      </c>
      <c r="G127" s="484">
        <v>4.2729999999999997</v>
      </c>
      <c r="H127" s="484">
        <v>7</v>
      </c>
      <c r="I127" s="518">
        <v>5</v>
      </c>
      <c r="J127" s="519">
        <v>7</v>
      </c>
      <c r="K127" s="520">
        <v>3.2857142857142856</v>
      </c>
      <c r="L127" s="484">
        <v>9</v>
      </c>
      <c r="M127" s="518">
        <v>4.5555555555555554</v>
      </c>
      <c r="N127" s="484">
        <v>12</v>
      </c>
      <c r="O127" s="518">
        <v>2.8333333333333335</v>
      </c>
      <c r="P127" s="476">
        <v>6</v>
      </c>
      <c r="Q127" s="521">
        <v>5.666666666666667</v>
      </c>
      <c r="R127" s="523" t="s">
        <v>281</v>
      </c>
      <c r="S127" s="3"/>
      <c r="T127" s="317" t="s">
        <v>319</v>
      </c>
      <c r="U127" s="409">
        <v>18</v>
      </c>
      <c r="V127" s="409">
        <v>4.2777777777777777</v>
      </c>
      <c r="W127" s="509" t="str">
        <f t="shared" si="1"/>
        <v>středisko Sedlčany</v>
      </c>
    </row>
    <row r="128" spans="1:23" ht="15.75" hidden="1" customHeight="1">
      <c r="A128" s="310" t="s">
        <v>282</v>
      </c>
      <c r="B128" s="517">
        <v>19</v>
      </c>
      <c r="C128" s="518">
        <v>3.4740000000000002</v>
      </c>
      <c r="D128" s="484">
        <v>16</v>
      </c>
      <c r="E128" s="484">
        <v>3.25</v>
      </c>
      <c r="F128" s="484">
        <v>9</v>
      </c>
      <c r="G128" s="484">
        <v>6.1109999999999998</v>
      </c>
      <c r="H128" s="484">
        <v>10</v>
      </c>
      <c r="I128" s="518">
        <v>5.4</v>
      </c>
      <c r="J128" s="519">
        <v>14</v>
      </c>
      <c r="K128" s="520">
        <v>4.5</v>
      </c>
      <c r="L128" s="484">
        <v>7</v>
      </c>
      <c r="M128" s="518">
        <v>5.7142857142857144</v>
      </c>
      <c r="N128" s="484">
        <v>8</v>
      </c>
      <c r="O128" s="518">
        <v>4.375</v>
      </c>
      <c r="P128" s="476">
        <v>12</v>
      </c>
      <c r="Q128" s="521">
        <v>5.25</v>
      </c>
      <c r="R128" s="523" t="s">
        <v>283</v>
      </c>
      <c r="S128" s="3"/>
      <c r="T128" s="317" t="s">
        <v>321</v>
      </c>
      <c r="U128" s="409">
        <v>36</v>
      </c>
      <c r="V128" s="409">
        <v>5.2777777777777777</v>
      </c>
      <c r="W128" s="509" t="str">
        <f t="shared" si="1"/>
        <v>středisko prof. Oliče Dobříš</v>
      </c>
    </row>
    <row r="129" spans="1:23" ht="15.75" hidden="1" customHeight="1">
      <c r="A129" s="310" t="s">
        <v>284</v>
      </c>
      <c r="B129" s="517">
        <v>10</v>
      </c>
      <c r="C129" s="518">
        <v>4.7</v>
      </c>
      <c r="D129" s="484">
        <v>13</v>
      </c>
      <c r="E129" s="484">
        <v>3.6920000000000002</v>
      </c>
      <c r="F129" s="484">
        <v>9</v>
      </c>
      <c r="G129" s="484">
        <v>5</v>
      </c>
      <c r="H129" s="484">
        <v>13</v>
      </c>
      <c r="I129" s="518">
        <v>4</v>
      </c>
      <c r="J129" s="519">
        <v>22</v>
      </c>
      <c r="K129" s="520">
        <v>4.8181818181818183</v>
      </c>
      <c r="L129" s="484">
        <v>14</v>
      </c>
      <c r="M129" s="518">
        <v>4.6428571428571432</v>
      </c>
      <c r="N129" s="484">
        <v>15</v>
      </c>
      <c r="O129" s="518">
        <v>3.8</v>
      </c>
      <c r="P129" s="476">
        <v>28</v>
      </c>
      <c r="Q129" s="521">
        <v>6.4285714285714288</v>
      </c>
      <c r="R129" s="523" t="s">
        <v>285</v>
      </c>
      <c r="S129" s="3"/>
      <c r="T129" s="317" t="s">
        <v>323</v>
      </c>
      <c r="U129" s="409">
        <v>32</v>
      </c>
      <c r="V129" s="409">
        <v>4.5625</v>
      </c>
      <c r="W129" s="509" t="str">
        <f t="shared" si="1"/>
        <v>středisko Zlatá Růže Jindřichův Hradec</v>
      </c>
    </row>
    <row r="130" spans="1:23" ht="15.75" hidden="1" customHeight="1">
      <c r="A130" s="310" t="s">
        <v>286</v>
      </c>
      <c r="B130" s="517">
        <v>7</v>
      </c>
      <c r="C130" s="518">
        <v>5.7140000000000004</v>
      </c>
      <c r="D130" s="484">
        <v>5</v>
      </c>
      <c r="E130" s="484">
        <v>6.2</v>
      </c>
      <c r="F130" s="484">
        <v>8</v>
      </c>
      <c r="G130" s="484">
        <v>7.25</v>
      </c>
      <c r="H130" s="484">
        <v>4</v>
      </c>
      <c r="I130" s="518">
        <v>7.25</v>
      </c>
      <c r="J130" s="519">
        <v>5</v>
      </c>
      <c r="K130" s="520">
        <v>7.2</v>
      </c>
      <c r="L130" s="484">
        <v>8</v>
      </c>
      <c r="M130" s="518">
        <v>2.875</v>
      </c>
      <c r="N130" s="484">
        <v>5</v>
      </c>
      <c r="O130" s="518">
        <v>4.4000000000000004</v>
      </c>
      <c r="P130" s="476">
        <v>14</v>
      </c>
      <c r="Q130" s="521">
        <v>4.0714285714285712</v>
      </c>
      <c r="R130" s="523" t="s">
        <v>287</v>
      </c>
      <c r="S130" s="3"/>
      <c r="T130" s="317" t="s">
        <v>325</v>
      </c>
      <c r="U130" s="409">
        <v>21</v>
      </c>
      <c r="V130" s="409">
        <v>4.0952380952380949</v>
      </c>
      <c r="W130" s="509" t="str">
        <f t="shared" si="1"/>
        <v>středisko Rožmberská růže Třeboň</v>
      </c>
    </row>
    <row r="131" spans="1:23" ht="15.75" hidden="1" customHeight="1">
      <c r="A131" s="310" t="s">
        <v>288</v>
      </c>
      <c r="B131" s="517">
        <v>28</v>
      </c>
      <c r="C131" s="518">
        <v>3.6789999999999998</v>
      </c>
      <c r="D131" s="484">
        <v>24</v>
      </c>
      <c r="E131" s="484">
        <v>4.5419999999999998</v>
      </c>
      <c r="F131" s="484">
        <v>20</v>
      </c>
      <c r="G131" s="484">
        <v>4.8499999999999996</v>
      </c>
      <c r="H131" s="484">
        <v>19</v>
      </c>
      <c r="I131" s="518">
        <v>4.3157894736842106</v>
      </c>
      <c r="J131" s="519">
        <v>51</v>
      </c>
      <c r="K131" s="520">
        <v>3.6666666666666665</v>
      </c>
      <c r="L131" s="484">
        <v>26</v>
      </c>
      <c r="M131" s="518">
        <v>4.115384615384615</v>
      </c>
      <c r="N131" s="484">
        <v>25</v>
      </c>
      <c r="O131" s="518">
        <v>3.8</v>
      </c>
      <c r="P131" s="476">
        <v>38</v>
      </c>
      <c r="Q131" s="521">
        <v>4.8157894736842106</v>
      </c>
      <c r="R131" s="523" t="s">
        <v>289</v>
      </c>
      <c r="S131" s="3"/>
      <c r="T131" s="317" t="s">
        <v>327</v>
      </c>
      <c r="U131" s="409">
        <v>7</v>
      </c>
      <c r="V131" s="409">
        <v>3.4285714285714284</v>
      </c>
      <c r="W131" s="509" t="str">
        <f t="shared" si="1"/>
        <v>středisko Gáhál Písek</v>
      </c>
    </row>
    <row r="132" spans="1:23" ht="15.75" hidden="1" customHeight="1">
      <c r="A132" s="310" t="s">
        <v>290</v>
      </c>
      <c r="B132" s="517">
        <v>12</v>
      </c>
      <c r="C132" s="518">
        <v>5.1669999999999998</v>
      </c>
      <c r="D132" s="484">
        <v>25</v>
      </c>
      <c r="E132" s="484">
        <v>3.04</v>
      </c>
      <c r="F132" s="484">
        <v>13</v>
      </c>
      <c r="G132" s="484">
        <v>2.8460000000000001</v>
      </c>
      <c r="H132" s="484">
        <v>20</v>
      </c>
      <c r="I132" s="518">
        <v>3.5</v>
      </c>
      <c r="J132" s="519">
        <v>10</v>
      </c>
      <c r="K132" s="520">
        <v>4.0999999999999996</v>
      </c>
      <c r="L132" s="484">
        <v>10</v>
      </c>
      <c r="M132" s="518">
        <v>3.5</v>
      </c>
      <c r="N132" s="484">
        <v>15</v>
      </c>
      <c r="O132" s="518">
        <v>3.4</v>
      </c>
      <c r="P132" s="476">
        <v>18</v>
      </c>
      <c r="Q132" s="521">
        <v>3.6111111111111112</v>
      </c>
      <c r="R132" s="523" t="s">
        <v>291</v>
      </c>
      <c r="S132" s="3"/>
      <c r="T132" s="317" t="s">
        <v>329</v>
      </c>
      <c r="U132" s="409">
        <v>4</v>
      </c>
      <c r="V132" s="409">
        <v>3.25</v>
      </c>
      <c r="W132" s="509" t="str">
        <f t="shared" si="1"/>
        <v>středisko Zlatá stezka Prachatice</v>
      </c>
    </row>
    <row r="133" spans="1:23" ht="15.75" hidden="1" customHeight="1">
      <c r="A133" s="310" t="s">
        <v>292</v>
      </c>
      <c r="B133" s="517">
        <v>10</v>
      </c>
      <c r="C133" s="518">
        <v>3.6</v>
      </c>
      <c r="D133" s="484">
        <v>12</v>
      </c>
      <c r="E133" s="484">
        <v>4.4169999999999998</v>
      </c>
      <c r="F133" s="484">
        <v>15</v>
      </c>
      <c r="G133" s="484">
        <v>3.0670000000000002</v>
      </c>
      <c r="H133" s="484">
        <v>10</v>
      </c>
      <c r="I133" s="518">
        <v>3</v>
      </c>
      <c r="J133" s="519">
        <v>20</v>
      </c>
      <c r="K133" s="520">
        <v>3.2</v>
      </c>
      <c r="L133" s="484">
        <v>26</v>
      </c>
      <c r="M133" s="518">
        <v>3.5769230769230771</v>
      </c>
      <c r="N133" s="484">
        <v>9</v>
      </c>
      <c r="O133" s="518">
        <v>4</v>
      </c>
      <c r="P133" s="476">
        <v>27</v>
      </c>
      <c r="Q133" s="521">
        <v>4.8518518518518521</v>
      </c>
      <c r="R133" s="523" t="s">
        <v>293</v>
      </c>
      <c r="S133" s="3"/>
      <c r="T133" s="317" t="s">
        <v>331</v>
      </c>
      <c r="U133" s="409">
        <v>17</v>
      </c>
      <c r="V133" s="409">
        <v>4.6470588235294121</v>
      </c>
      <c r="W133" s="509" t="str">
        <f t="shared" si="1"/>
        <v>středisko Vimperk</v>
      </c>
    </row>
    <row r="134" spans="1:23" ht="15.75" hidden="1" customHeight="1">
      <c r="A134" s="310" t="s">
        <v>294</v>
      </c>
      <c r="B134" s="517">
        <v>4</v>
      </c>
      <c r="C134" s="518">
        <v>3.75</v>
      </c>
      <c r="D134" s="484">
        <v>6</v>
      </c>
      <c r="E134" s="484">
        <v>5.1669999999999998</v>
      </c>
      <c r="F134" s="484">
        <v>9</v>
      </c>
      <c r="G134" s="484">
        <v>3.778</v>
      </c>
      <c r="H134" s="484">
        <v>9</v>
      </c>
      <c r="I134" s="518">
        <v>5.666666666666667</v>
      </c>
      <c r="J134" s="519">
        <v>5</v>
      </c>
      <c r="K134" s="520">
        <v>4.5999999999999996</v>
      </c>
      <c r="L134" s="484">
        <v>8</v>
      </c>
      <c r="M134" s="518">
        <v>6.375</v>
      </c>
      <c r="N134" s="484">
        <v>11</v>
      </c>
      <c r="O134" s="518">
        <v>5.9090909090909092</v>
      </c>
      <c r="P134" s="476">
        <v>3</v>
      </c>
      <c r="Q134" s="521">
        <v>4</v>
      </c>
      <c r="R134" s="523" t="s">
        <v>295</v>
      </c>
      <c r="S134" s="3"/>
      <c r="T134" s="317" t="s">
        <v>333</v>
      </c>
      <c r="U134" s="409">
        <v>39</v>
      </c>
      <c r="V134" s="409">
        <v>4.2307692307692308</v>
      </c>
      <c r="W134" s="509" t="str">
        <f t="shared" si="1"/>
        <v>středisko Walden České Budějovice</v>
      </c>
    </row>
    <row r="135" spans="1:23" ht="15.75" hidden="1" customHeight="1">
      <c r="A135" s="310" t="s">
        <v>296</v>
      </c>
      <c r="B135" s="517">
        <v>5</v>
      </c>
      <c r="C135" s="518">
        <v>5.4</v>
      </c>
      <c r="D135" s="484">
        <v>6</v>
      </c>
      <c r="E135" s="484">
        <v>2.8330000000000002</v>
      </c>
      <c r="F135" s="484">
        <v>10</v>
      </c>
      <c r="G135" s="484">
        <v>3.8</v>
      </c>
      <c r="H135" s="484">
        <v>5</v>
      </c>
      <c r="I135" s="518">
        <v>5</v>
      </c>
      <c r="J135" s="519">
        <v>12</v>
      </c>
      <c r="K135" s="520">
        <v>3.9166666666666665</v>
      </c>
      <c r="L135" s="484">
        <v>12</v>
      </c>
      <c r="M135" s="518">
        <v>3.1666666666666665</v>
      </c>
      <c r="N135" s="484">
        <v>11</v>
      </c>
      <c r="O135" s="518">
        <v>3.7272727272727271</v>
      </c>
      <c r="P135" s="476">
        <v>13</v>
      </c>
      <c r="Q135" s="521">
        <v>3.0769230769230771</v>
      </c>
      <c r="R135" s="525" t="s">
        <v>1094</v>
      </c>
      <c r="S135" s="3"/>
      <c r="T135" s="317" t="s">
        <v>335</v>
      </c>
      <c r="U135" s="409">
        <v>77</v>
      </c>
      <c r="V135" s="409">
        <v>4.4545454545454541</v>
      </c>
      <c r="W135" s="509" t="str">
        <f t="shared" si="1"/>
        <v>středisko VAVÉHA České Budějovice</v>
      </c>
    </row>
    <row r="136" spans="1:23" s="316" customFormat="1" ht="15.75" hidden="1" customHeight="1">
      <c r="A136" s="310" t="s">
        <v>1095</v>
      </c>
      <c r="B136" s="517"/>
      <c r="C136" s="518"/>
      <c r="D136" s="484"/>
      <c r="E136" s="484"/>
      <c r="F136" s="484"/>
      <c r="G136" s="484"/>
      <c r="H136" s="484"/>
      <c r="I136" s="518"/>
      <c r="J136" s="486"/>
      <c r="K136" s="486"/>
      <c r="L136" s="486"/>
      <c r="M136" s="486"/>
      <c r="N136" s="484">
        <v>12</v>
      </c>
      <c r="O136" s="518">
        <v>4.333333333333333</v>
      </c>
      <c r="P136" s="476">
        <v>9</v>
      </c>
      <c r="Q136" s="521">
        <v>4.2222222222222223</v>
      </c>
      <c r="R136" s="525" t="s">
        <v>1096</v>
      </c>
      <c r="S136" s="3"/>
      <c r="T136" s="317" t="s">
        <v>337</v>
      </c>
      <c r="U136" s="409">
        <v>16</v>
      </c>
      <c r="V136" s="409">
        <v>3.625</v>
      </c>
      <c r="W136" s="509" t="str">
        <f t="shared" ref="W136:W199" si="2">VLOOKUP(T136,A:R,18,0)</f>
        <v>středisko Týn nad Vltavou</v>
      </c>
    </row>
    <row r="137" spans="1:23" ht="15.75" customHeight="1">
      <c r="A137" s="310" t="s">
        <v>297</v>
      </c>
      <c r="B137" s="517">
        <v>72</v>
      </c>
      <c r="C137" s="518">
        <v>3.5</v>
      </c>
      <c r="D137" s="484">
        <v>0</v>
      </c>
      <c r="E137" s="484">
        <v>3.605</v>
      </c>
      <c r="F137" s="484">
        <v>75</v>
      </c>
      <c r="G137" s="484">
        <v>5.1070000000000002</v>
      </c>
      <c r="H137" s="484">
        <v>66</v>
      </c>
      <c r="I137" s="518">
        <v>4.3636363636363633</v>
      </c>
      <c r="J137" s="519">
        <v>83</v>
      </c>
      <c r="K137" s="520">
        <v>4.3855421686746991</v>
      </c>
      <c r="L137" s="484">
        <v>60</v>
      </c>
      <c r="M137" s="518">
        <v>4.2666666666666666</v>
      </c>
      <c r="N137" s="484">
        <v>83</v>
      </c>
      <c r="O137" s="518">
        <v>5.1325301204819276</v>
      </c>
      <c r="P137" s="476">
        <v>97</v>
      </c>
      <c r="Q137" s="521">
        <v>5</v>
      </c>
      <c r="R137" s="523" t="s">
        <v>298</v>
      </c>
      <c r="S137" s="3"/>
      <c r="T137" s="317" t="s">
        <v>341</v>
      </c>
      <c r="U137" s="409">
        <v>35</v>
      </c>
      <c r="V137" s="409">
        <v>5.4</v>
      </c>
      <c r="W137" s="509" t="str">
        <f t="shared" si="2"/>
        <v>středisko Pod Kletí Holubov</v>
      </c>
    </row>
    <row r="138" spans="1:23" ht="15.75" hidden="1" customHeight="1">
      <c r="A138" s="310" t="s">
        <v>299</v>
      </c>
      <c r="B138" s="517">
        <v>19</v>
      </c>
      <c r="C138" s="518">
        <v>2.4740000000000002</v>
      </c>
      <c r="D138" s="484">
        <v>16</v>
      </c>
      <c r="E138" s="484">
        <v>2.9380000000000002</v>
      </c>
      <c r="F138" s="484">
        <v>8</v>
      </c>
      <c r="G138" s="484">
        <v>5.625</v>
      </c>
      <c r="H138" s="484">
        <v>18</v>
      </c>
      <c r="I138" s="518">
        <v>5.1111111111111107</v>
      </c>
      <c r="J138" s="519">
        <v>16</v>
      </c>
      <c r="K138" s="520">
        <v>4.8125</v>
      </c>
      <c r="L138" s="484">
        <v>14</v>
      </c>
      <c r="M138" s="518">
        <v>3.8571428571428572</v>
      </c>
      <c r="N138" s="484">
        <v>15</v>
      </c>
      <c r="O138" s="518">
        <v>5.5333333333333332</v>
      </c>
      <c r="P138" s="476">
        <v>32</v>
      </c>
      <c r="Q138" s="521">
        <v>5.21875</v>
      </c>
      <c r="R138" s="523" t="s">
        <v>300</v>
      </c>
      <c r="S138" s="3"/>
      <c r="T138" s="317" t="s">
        <v>345</v>
      </c>
      <c r="U138" s="409">
        <v>9</v>
      </c>
      <c r="V138" s="409">
        <v>4.5555555555555554</v>
      </c>
      <c r="W138" s="509" t="str">
        <f t="shared" si="2"/>
        <v>středisko Slavonice</v>
      </c>
    </row>
    <row r="139" spans="1:23" ht="15.75" hidden="1" customHeight="1">
      <c r="A139" s="310" t="s">
        <v>301</v>
      </c>
      <c r="B139" s="517">
        <v>11</v>
      </c>
      <c r="C139" s="518">
        <v>3.3639999999999999</v>
      </c>
      <c r="D139" s="484">
        <v>11</v>
      </c>
      <c r="E139" s="484">
        <v>3.3639999999999999</v>
      </c>
      <c r="F139" s="484">
        <v>18</v>
      </c>
      <c r="G139" s="484">
        <v>6.056</v>
      </c>
      <c r="H139" s="484">
        <v>16</v>
      </c>
      <c r="I139" s="518">
        <v>4</v>
      </c>
      <c r="J139" s="519">
        <v>29</v>
      </c>
      <c r="K139" s="520">
        <v>3.5172413793103448</v>
      </c>
      <c r="L139" s="484">
        <v>7</v>
      </c>
      <c r="M139" s="518">
        <v>3.8571428571428572</v>
      </c>
      <c r="N139" s="484">
        <v>14</v>
      </c>
      <c r="O139" s="518">
        <v>5.5</v>
      </c>
      <c r="P139" s="476">
        <v>15</v>
      </c>
      <c r="Q139" s="521">
        <v>4.2666666666666666</v>
      </c>
      <c r="R139" s="523" t="s">
        <v>302</v>
      </c>
      <c r="S139" s="3"/>
      <c r="T139" s="317" t="s">
        <v>347</v>
      </c>
      <c r="U139" s="409">
        <v>10</v>
      </c>
      <c r="V139" s="409">
        <v>5.3</v>
      </c>
      <c r="W139" s="509" t="str">
        <f t="shared" si="2"/>
        <v>středisko 13 klíčů Lomnice nad Lužnicí</v>
      </c>
    </row>
    <row r="140" spans="1:23" ht="15.75" hidden="1" customHeight="1">
      <c r="A140" s="310" t="s">
        <v>303</v>
      </c>
      <c r="B140" s="517">
        <v>7</v>
      </c>
      <c r="C140" s="518">
        <v>2</v>
      </c>
      <c r="D140" s="484">
        <v>7</v>
      </c>
      <c r="E140" s="484">
        <v>2</v>
      </c>
      <c r="F140" s="484">
        <v>6</v>
      </c>
      <c r="G140" s="484">
        <v>3</v>
      </c>
      <c r="H140" s="484">
        <v>10</v>
      </c>
      <c r="I140" s="518">
        <v>2.2000000000000002</v>
      </c>
      <c r="J140" s="519">
        <v>12</v>
      </c>
      <c r="K140" s="520">
        <v>4.083333333333333</v>
      </c>
      <c r="L140" s="484">
        <v>17</v>
      </c>
      <c r="M140" s="518">
        <v>4.4117647058823533</v>
      </c>
      <c r="N140" s="484">
        <v>15</v>
      </c>
      <c r="O140" s="518">
        <v>3.6</v>
      </c>
      <c r="P140" s="476">
        <v>30</v>
      </c>
      <c r="Q140" s="521">
        <v>4.8</v>
      </c>
      <c r="R140" s="523" t="s">
        <v>304</v>
      </c>
      <c r="S140" s="3"/>
      <c r="T140" s="317" t="s">
        <v>349</v>
      </c>
      <c r="U140" s="409">
        <v>18</v>
      </c>
      <c r="V140" s="409">
        <v>4.5555555555555554</v>
      </c>
      <c r="W140" s="509" t="str">
        <f t="shared" si="2"/>
        <v>středisko Fidelis et Fortis Kamenice nad Lipou</v>
      </c>
    </row>
    <row r="141" spans="1:23" ht="15.75" hidden="1" customHeight="1">
      <c r="A141" s="310" t="s">
        <v>305</v>
      </c>
      <c r="B141" s="517">
        <v>10</v>
      </c>
      <c r="C141" s="518">
        <v>4</v>
      </c>
      <c r="D141" s="484">
        <v>2</v>
      </c>
      <c r="E141" s="484">
        <v>5</v>
      </c>
      <c r="F141" s="484">
        <v>1</v>
      </c>
      <c r="G141" s="484">
        <v>4</v>
      </c>
      <c r="H141" s="484">
        <v>1</v>
      </c>
      <c r="I141" s="518">
        <v>3</v>
      </c>
      <c r="J141" s="519">
        <v>4</v>
      </c>
      <c r="K141" s="520">
        <v>7</v>
      </c>
      <c r="L141" s="526"/>
      <c r="M141" s="527"/>
      <c r="N141" s="484">
        <v>7</v>
      </c>
      <c r="O141" s="518">
        <v>5.1428571428571432</v>
      </c>
      <c r="P141" s="476">
        <v>4</v>
      </c>
      <c r="Q141" s="521">
        <v>2</v>
      </c>
      <c r="R141" s="523" t="s">
        <v>306</v>
      </c>
      <c r="S141" s="3"/>
      <c r="T141" s="317" t="s">
        <v>351</v>
      </c>
      <c r="U141" s="409">
        <v>15</v>
      </c>
      <c r="V141" s="409">
        <v>6.4</v>
      </c>
      <c r="W141" s="509" t="str">
        <f t="shared" si="2"/>
        <v>středisko Šipka Písek</v>
      </c>
    </row>
    <row r="142" spans="1:23" ht="15.75" hidden="1" customHeight="1">
      <c r="A142" s="310" t="s">
        <v>307</v>
      </c>
      <c r="B142" s="517">
        <v>13</v>
      </c>
      <c r="C142" s="518">
        <v>4.5380000000000003</v>
      </c>
      <c r="D142" s="484">
        <v>32</v>
      </c>
      <c r="E142" s="484">
        <v>4</v>
      </c>
      <c r="F142" s="484">
        <v>33</v>
      </c>
      <c r="G142" s="484">
        <v>4.8179999999999996</v>
      </c>
      <c r="H142" s="484">
        <v>20</v>
      </c>
      <c r="I142" s="518">
        <v>5.05</v>
      </c>
      <c r="J142" s="519">
        <v>16</v>
      </c>
      <c r="K142" s="520">
        <v>5.0625</v>
      </c>
      <c r="L142" s="484">
        <v>16</v>
      </c>
      <c r="M142" s="518">
        <v>3.625</v>
      </c>
      <c r="N142" s="484">
        <v>26</v>
      </c>
      <c r="O142" s="518">
        <v>5.5384615384615383</v>
      </c>
      <c r="P142" s="476">
        <v>11</v>
      </c>
      <c r="Q142" s="521">
        <v>6.3636363636363633</v>
      </c>
      <c r="R142" s="523" t="s">
        <v>308</v>
      </c>
      <c r="S142" s="3"/>
      <c r="T142" s="317" t="s">
        <v>353</v>
      </c>
      <c r="U142" s="409">
        <v>5</v>
      </c>
      <c r="V142" s="409">
        <v>6.2</v>
      </c>
      <c r="W142" s="509" t="str">
        <f t="shared" si="2"/>
        <v>středisko Oheň života Písek</v>
      </c>
    </row>
    <row r="143" spans="1:23" ht="15.75" hidden="1" customHeight="1">
      <c r="A143" s="310" t="s">
        <v>309</v>
      </c>
      <c r="B143" s="517">
        <v>5</v>
      </c>
      <c r="C143" s="518">
        <v>4.8</v>
      </c>
      <c r="D143" s="484">
        <v>8</v>
      </c>
      <c r="E143" s="484">
        <v>4.75</v>
      </c>
      <c r="F143" s="484">
        <v>9</v>
      </c>
      <c r="G143" s="484">
        <v>5.3330000000000002</v>
      </c>
      <c r="H143" s="484">
        <v>1</v>
      </c>
      <c r="I143" s="518">
        <v>6</v>
      </c>
      <c r="J143" s="519">
        <v>6</v>
      </c>
      <c r="K143" s="520">
        <v>4.5</v>
      </c>
      <c r="L143" s="484">
        <v>6</v>
      </c>
      <c r="M143" s="518">
        <v>7</v>
      </c>
      <c r="N143" s="484">
        <v>6</v>
      </c>
      <c r="O143" s="518">
        <v>5.333333333333333</v>
      </c>
      <c r="P143" s="476">
        <v>5</v>
      </c>
      <c r="Q143" s="521">
        <v>6.4</v>
      </c>
      <c r="R143" s="523" t="s">
        <v>310</v>
      </c>
      <c r="S143" s="3"/>
      <c r="T143" s="317" t="s">
        <v>355</v>
      </c>
      <c r="U143" s="409">
        <v>10</v>
      </c>
      <c r="V143" s="409">
        <v>2.6</v>
      </c>
      <c r="W143" s="509" t="str">
        <f t="shared" si="2"/>
        <v>středisko Stínadla Písek</v>
      </c>
    </row>
    <row r="144" spans="1:23" ht="15.75" customHeight="1">
      <c r="A144" s="310" t="s">
        <v>311</v>
      </c>
      <c r="B144" s="517">
        <v>58</v>
      </c>
      <c r="C144" s="518">
        <v>3.5</v>
      </c>
      <c r="D144" s="484">
        <v>0</v>
      </c>
      <c r="E144" s="484">
        <v>4.6399999999999997</v>
      </c>
      <c r="F144" s="484">
        <v>97</v>
      </c>
      <c r="G144" s="484">
        <v>3.948</v>
      </c>
      <c r="H144" s="484">
        <v>85</v>
      </c>
      <c r="I144" s="518">
        <v>4.3882352941176475</v>
      </c>
      <c r="J144" s="519">
        <v>79</v>
      </c>
      <c r="K144" s="520">
        <v>3.7974683544303796</v>
      </c>
      <c r="L144" s="484">
        <v>89</v>
      </c>
      <c r="M144" s="518">
        <v>3.8651685393258428</v>
      </c>
      <c r="N144" s="484">
        <v>86</v>
      </c>
      <c r="O144" s="518">
        <v>4.6279069767441863</v>
      </c>
      <c r="P144" s="476">
        <v>112</v>
      </c>
      <c r="Q144" s="521">
        <v>4.6785714285714288</v>
      </c>
      <c r="R144" s="523" t="s">
        <v>312</v>
      </c>
      <c r="S144" s="3"/>
      <c r="T144" s="317" t="s">
        <v>357</v>
      </c>
      <c r="U144" s="409">
        <v>12</v>
      </c>
      <c r="V144" s="409">
        <v>4.083333333333333</v>
      </c>
      <c r="W144" s="509" t="str">
        <f t="shared" si="2"/>
        <v>středisko Sedmička Milevsko</v>
      </c>
    </row>
    <row r="145" spans="1:23" ht="15.75" hidden="1" customHeight="1">
      <c r="A145" s="310" t="s">
        <v>313</v>
      </c>
      <c r="B145" s="517">
        <v>42</v>
      </c>
      <c r="C145" s="518">
        <v>3.262</v>
      </c>
      <c r="D145" s="484">
        <v>38</v>
      </c>
      <c r="E145" s="484">
        <v>4.6050000000000004</v>
      </c>
      <c r="F145" s="484">
        <v>49</v>
      </c>
      <c r="G145" s="484">
        <v>3.673</v>
      </c>
      <c r="H145" s="484">
        <v>42</v>
      </c>
      <c r="I145" s="518">
        <v>3.9523809523809526</v>
      </c>
      <c r="J145" s="519">
        <v>28</v>
      </c>
      <c r="K145" s="520">
        <v>3.2857142857142856</v>
      </c>
      <c r="L145" s="484">
        <v>44</v>
      </c>
      <c r="M145" s="518">
        <v>3.0681818181818183</v>
      </c>
      <c r="N145" s="484">
        <v>38</v>
      </c>
      <c r="O145" s="518">
        <v>3.8947368421052633</v>
      </c>
      <c r="P145" s="476">
        <v>39</v>
      </c>
      <c r="Q145" s="521">
        <v>4.1794871794871797</v>
      </c>
      <c r="R145" s="523" t="s">
        <v>314</v>
      </c>
      <c r="S145" s="3"/>
      <c r="T145" s="317" t="s">
        <v>359</v>
      </c>
      <c r="U145" s="409">
        <v>11</v>
      </c>
      <c r="V145" s="409">
        <v>4.5454545454545459</v>
      </c>
      <c r="W145" s="509" t="str">
        <f t="shared" si="2"/>
        <v>středisko Blanice Protivín</v>
      </c>
    </row>
    <row r="146" spans="1:23" ht="15.75" hidden="1" customHeight="1">
      <c r="A146" s="310" t="s">
        <v>315</v>
      </c>
      <c r="B146" s="517">
        <v>2</v>
      </c>
      <c r="C146" s="518">
        <v>4.5</v>
      </c>
      <c r="D146" s="484">
        <v>16</v>
      </c>
      <c r="E146" s="484">
        <v>5.625</v>
      </c>
      <c r="F146" s="484">
        <v>13</v>
      </c>
      <c r="G146" s="484">
        <v>5</v>
      </c>
      <c r="H146" s="484">
        <v>10</v>
      </c>
      <c r="I146" s="518">
        <v>3.6</v>
      </c>
      <c r="J146" s="519">
        <v>6</v>
      </c>
      <c r="K146" s="520">
        <v>3.6666666666666665</v>
      </c>
      <c r="L146" s="484">
        <v>12</v>
      </c>
      <c r="M146" s="518">
        <v>3.0833333333333335</v>
      </c>
      <c r="N146" s="484">
        <v>10</v>
      </c>
      <c r="O146" s="518">
        <v>5.0999999999999996</v>
      </c>
      <c r="P146" s="476">
        <v>7</v>
      </c>
      <c r="Q146" s="521">
        <v>3.2857142857142856</v>
      </c>
      <c r="R146" s="523" t="s">
        <v>316</v>
      </c>
      <c r="S146" s="3"/>
      <c r="T146" s="317" t="s">
        <v>361</v>
      </c>
      <c r="U146" s="409">
        <v>21</v>
      </c>
      <c r="V146" s="409">
        <v>2.8095238095238093</v>
      </c>
      <c r="W146" s="509" t="str">
        <f t="shared" si="2"/>
        <v>středisko Strakonice</v>
      </c>
    </row>
    <row r="147" spans="1:23" ht="15.75" hidden="1" customHeight="1">
      <c r="A147" s="310" t="s">
        <v>317</v>
      </c>
      <c r="B147" s="517">
        <v>10</v>
      </c>
      <c r="C147" s="518">
        <v>4</v>
      </c>
      <c r="D147" s="484">
        <v>13</v>
      </c>
      <c r="E147" s="484">
        <v>4.1539999999999999</v>
      </c>
      <c r="F147" s="484">
        <v>13</v>
      </c>
      <c r="G147" s="484">
        <v>2.6150000000000002</v>
      </c>
      <c r="H147" s="484">
        <v>10</v>
      </c>
      <c r="I147" s="518">
        <v>4.3</v>
      </c>
      <c r="J147" s="519">
        <v>19</v>
      </c>
      <c r="K147" s="520">
        <v>4.5263157894736841</v>
      </c>
      <c r="L147" s="484">
        <v>14</v>
      </c>
      <c r="M147" s="518">
        <v>5.2857142857142856</v>
      </c>
      <c r="N147" s="484">
        <v>7</v>
      </c>
      <c r="O147" s="518">
        <v>4</v>
      </c>
      <c r="P147" s="476">
        <v>12</v>
      </c>
      <c r="Q147" s="521">
        <v>5.916666666666667</v>
      </c>
      <c r="R147" s="523" t="s">
        <v>318</v>
      </c>
      <c r="S147" s="3"/>
      <c r="T147" s="317" t="s">
        <v>363</v>
      </c>
      <c r="U147" s="409">
        <v>23</v>
      </c>
      <c r="V147" s="409">
        <v>2.8260869565217392</v>
      </c>
      <c r="W147" s="509" t="str">
        <f t="shared" si="2"/>
        <v>středisko RNDr. Rudolfa Plajnera Volyně</v>
      </c>
    </row>
    <row r="148" spans="1:23" ht="15.75" hidden="1" customHeight="1">
      <c r="A148" s="310" t="s">
        <v>319</v>
      </c>
      <c r="B148" s="517">
        <v>4</v>
      </c>
      <c r="C148" s="518">
        <v>4.25</v>
      </c>
      <c r="D148" s="484">
        <v>4</v>
      </c>
      <c r="E148" s="484">
        <v>3.75</v>
      </c>
      <c r="F148" s="484">
        <v>14</v>
      </c>
      <c r="G148" s="484">
        <v>4.5709999999999997</v>
      </c>
      <c r="H148" s="484">
        <v>10</v>
      </c>
      <c r="I148" s="518">
        <v>7.1</v>
      </c>
      <c r="J148" s="519">
        <v>10</v>
      </c>
      <c r="K148" s="520">
        <v>4.8</v>
      </c>
      <c r="L148" s="484">
        <v>4</v>
      </c>
      <c r="M148" s="518">
        <v>4.75</v>
      </c>
      <c r="N148" s="484">
        <v>9</v>
      </c>
      <c r="O148" s="518">
        <v>4</v>
      </c>
      <c r="P148" s="476">
        <v>18</v>
      </c>
      <c r="Q148" s="521">
        <v>4.2777777777777777</v>
      </c>
      <c r="R148" s="523" t="s">
        <v>320</v>
      </c>
      <c r="S148" s="3"/>
      <c r="T148" s="317" t="s">
        <v>365</v>
      </c>
      <c r="U148" s="409">
        <v>16</v>
      </c>
      <c r="V148" s="409">
        <v>3.9375</v>
      </c>
      <c r="W148" s="509" t="str">
        <f t="shared" si="2"/>
        <v>středisko Vodňany</v>
      </c>
    </row>
    <row r="149" spans="1:23" ht="15.75" hidden="1" customHeight="1">
      <c r="A149" s="310" t="s">
        <v>321</v>
      </c>
      <c r="B149" s="517"/>
      <c r="C149" s="518"/>
      <c r="D149" s="484"/>
      <c r="E149" s="484"/>
      <c r="F149" s="484">
        <v>8</v>
      </c>
      <c r="G149" s="484">
        <v>5</v>
      </c>
      <c r="H149" s="484">
        <v>13</v>
      </c>
      <c r="I149" s="518">
        <v>4.384615384615385</v>
      </c>
      <c r="J149" s="519">
        <v>16</v>
      </c>
      <c r="K149" s="520">
        <v>3.25</v>
      </c>
      <c r="L149" s="484">
        <v>15</v>
      </c>
      <c r="M149" s="518">
        <v>5.2666666666666666</v>
      </c>
      <c r="N149" s="484">
        <v>22</v>
      </c>
      <c r="O149" s="518">
        <v>6.1363636363636367</v>
      </c>
      <c r="P149" s="476">
        <v>36</v>
      </c>
      <c r="Q149" s="521">
        <v>5.2777777777777777</v>
      </c>
      <c r="R149" s="523" t="s">
        <v>322</v>
      </c>
      <c r="S149" s="3"/>
      <c r="T149" s="317" t="s">
        <v>368</v>
      </c>
      <c r="U149" s="409">
        <v>40</v>
      </c>
      <c r="V149" s="409">
        <v>4.5999999999999996</v>
      </c>
      <c r="W149" s="509" t="str">
        <f t="shared" si="2"/>
        <v>středisko Kalich Tábor</v>
      </c>
    </row>
    <row r="150" spans="1:23" ht="15.75" hidden="1" customHeight="1">
      <c r="A150" s="310">
        <v>310</v>
      </c>
      <c r="B150" s="517">
        <v>468</v>
      </c>
      <c r="C150" s="518">
        <v>3.823</v>
      </c>
      <c r="D150" s="484">
        <v>484</v>
      </c>
      <c r="E150" s="484">
        <v>4.7960000000000003</v>
      </c>
      <c r="F150" s="484">
        <v>458</v>
      </c>
      <c r="G150" s="484">
        <v>3.6640000000000001</v>
      </c>
      <c r="H150" s="484">
        <v>442</v>
      </c>
      <c r="I150" s="518">
        <v>4.04751131221719</v>
      </c>
      <c r="J150" s="519">
        <v>419</v>
      </c>
      <c r="K150" s="520">
        <v>3.9594272076372317</v>
      </c>
      <c r="L150" s="484">
        <v>367</v>
      </c>
      <c r="M150" s="518">
        <v>4.084468664850136</v>
      </c>
      <c r="N150" s="484">
        <v>429</v>
      </c>
      <c r="O150" s="518">
        <v>4.7738927738927739</v>
      </c>
      <c r="P150" s="476">
        <v>541</v>
      </c>
      <c r="Q150" s="521">
        <v>4.4584103512014783</v>
      </c>
      <c r="R150" s="523" t="s">
        <v>35</v>
      </c>
      <c r="S150" s="3"/>
      <c r="T150" s="317" t="s">
        <v>370</v>
      </c>
      <c r="U150" s="409">
        <v>22</v>
      </c>
      <c r="V150" s="409">
        <v>5.1818181818181817</v>
      </c>
      <c r="W150" s="509" t="str">
        <f t="shared" si="2"/>
        <v>středisko Černá růže Sezimovo Ústí</v>
      </c>
    </row>
    <row r="151" spans="1:23" ht="15.75" hidden="1" customHeight="1">
      <c r="A151" s="310" t="s">
        <v>323</v>
      </c>
      <c r="B151" s="517">
        <v>22</v>
      </c>
      <c r="C151" s="518">
        <v>3.6819999999999999</v>
      </c>
      <c r="D151" s="484">
        <v>26</v>
      </c>
      <c r="E151" s="484">
        <v>4.4619999999999997</v>
      </c>
      <c r="F151" s="484">
        <v>24</v>
      </c>
      <c r="G151" s="484">
        <v>5.25</v>
      </c>
      <c r="H151" s="484">
        <v>26</v>
      </c>
      <c r="I151" s="518">
        <v>3.2307692307692308</v>
      </c>
      <c r="J151" s="519">
        <v>10</v>
      </c>
      <c r="K151" s="520">
        <v>4.4000000000000004</v>
      </c>
      <c r="L151" s="484">
        <v>7</v>
      </c>
      <c r="M151" s="518">
        <v>4.5714285714285712</v>
      </c>
      <c r="N151" s="484">
        <v>20</v>
      </c>
      <c r="O151" s="518">
        <v>4.5999999999999996</v>
      </c>
      <c r="P151" s="476">
        <v>32</v>
      </c>
      <c r="Q151" s="521">
        <v>4.5625</v>
      </c>
      <c r="R151" s="523" t="s">
        <v>324</v>
      </c>
      <c r="S151" s="3"/>
      <c r="T151" s="317" t="s">
        <v>372</v>
      </c>
      <c r="U151" s="409">
        <v>16</v>
      </c>
      <c r="V151" s="409">
        <v>4.9375</v>
      </c>
      <c r="W151" s="509" t="str">
        <f t="shared" si="2"/>
        <v>středisko Bechyně</v>
      </c>
    </row>
    <row r="152" spans="1:23" ht="15.75" hidden="1" customHeight="1">
      <c r="A152" s="310" t="s">
        <v>325</v>
      </c>
      <c r="B152" s="517">
        <v>20</v>
      </c>
      <c r="C152" s="518">
        <v>4.0999999999999996</v>
      </c>
      <c r="D152" s="484">
        <v>20</v>
      </c>
      <c r="E152" s="484">
        <v>4.8</v>
      </c>
      <c r="F152" s="484">
        <v>25</v>
      </c>
      <c r="G152" s="484">
        <v>2.96</v>
      </c>
      <c r="H152" s="484">
        <v>21</v>
      </c>
      <c r="I152" s="518">
        <v>4.0952380952380949</v>
      </c>
      <c r="J152" s="519">
        <v>27</v>
      </c>
      <c r="K152" s="520">
        <v>4.1851851851851851</v>
      </c>
      <c r="L152" s="484">
        <v>8</v>
      </c>
      <c r="M152" s="518">
        <v>4</v>
      </c>
      <c r="N152" s="484">
        <v>11</v>
      </c>
      <c r="O152" s="518">
        <v>4.1818181818181817</v>
      </c>
      <c r="P152" s="476">
        <v>21</v>
      </c>
      <c r="Q152" s="521">
        <v>4.0952380952380949</v>
      </c>
      <c r="R152" s="523" t="s">
        <v>326</v>
      </c>
      <c r="S152" s="3"/>
      <c r="T152" s="317" t="s">
        <v>374</v>
      </c>
      <c r="U152" s="409">
        <v>9</v>
      </c>
      <c r="V152" s="409">
        <v>4.5555555555555554</v>
      </c>
      <c r="W152" s="509" t="str">
        <f t="shared" si="2"/>
        <v>středisko Racek Veselí nad Lužnicí</v>
      </c>
    </row>
    <row r="153" spans="1:23" ht="15.75" hidden="1" customHeight="1">
      <c r="A153" s="310" t="s">
        <v>327</v>
      </c>
      <c r="B153" s="517">
        <v>14</v>
      </c>
      <c r="C153" s="518">
        <v>4.5</v>
      </c>
      <c r="D153" s="484">
        <v>3</v>
      </c>
      <c r="E153" s="484">
        <v>7.6669999999999998</v>
      </c>
      <c r="F153" s="484">
        <v>7</v>
      </c>
      <c r="G153" s="484">
        <v>4.5709999999999997</v>
      </c>
      <c r="H153" s="484">
        <v>8</v>
      </c>
      <c r="I153" s="518">
        <v>4.125</v>
      </c>
      <c r="J153" s="519">
        <v>16</v>
      </c>
      <c r="K153" s="520">
        <v>3.875</v>
      </c>
      <c r="L153" s="484">
        <v>7</v>
      </c>
      <c r="M153" s="518">
        <v>5.4285714285714288</v>
      </c>
      <c r="N153" s="484">
        <v>10</v>
      </c>
      <c r="O153" s="518">
        <v>4.5</v>
      </c>
      <c r="P153" s="476">
        <v>7</v>
      </c>
      <c r="Q153" s="521">
        <v>3.4285714285714284</v>
      </c>
      <c r="R153" s="523" t="s">
        <v>328</v>
      </c>
      <c r="S153" s="3"/>
      <c r="T153" s="317" t="s">
        <v>376</v>
      </c>
      <c r="U153" s="409">
        <v>3</v>
      </c>
      <c r="V153" s="409">
        <v>5</v>
      </c>
      <c r="W153" s="509" t="str">
        <f t="shared" si="2"/>
        <v>středisko Borotín</v>
      </c>
    </row>
    <row r="154" spans="1:23" ht="15.75" hidden="1" customHeight="1">
      <c r="A154" s="310" t="s">
        <v>329</v>
      </c>
      <c r="B154" s="517">
        <v>7</v>
      </c>
      <c r="C154" s="518">
        <v>3.4289999999999998</v>
      </c>
      <c r="D154" s="484">
        <v>6</v>
      </c>
      <c r="E154" s="484">
        <v>4.8330000000000002</v>
      </c>
      <c r="F154" s="484">
        <v>14</v>
      </c>
      <c r="G154" s="484">
        <v>3.9289999999999998</v>
      </c>
      <c r="H154" s="484">
        <v>11</v>
      </c>
      <c r="I154" s="518">
        <v>4.4545454545454541</v>
      </c>
      <c r="J154" s="519">
        <v>15</v>
      </c>
      <c r="K154" s="520">
        <v>2.6</v>
      </c>
      <c r="L154" s="484">
        <v>7</v>
      </c>
      <c r="M154" s="518">
        <v>3.8571428571428572</v>
      </c>
      <c r="N154" s="484">
        <v>11</v>
      </c>
      <c r="O154" s="518">
        <v>4.4545454545454541</v>
      </c>
      <c r="P154" s="476">
        <v>4</v>
      </c>
      <c r="Q154" s="521">
        <v>3.25</v>
      </c>
      <c r="R154" s="523" t="s">
        <v>330</v>
      </c>
      <c r="S154" s="3"/>
      <c r="T154" s="317" t="s">
        <v>378</v>
      </c>
      <c r="U154" s="409">
        <v>18</v>
      </c>
      <c r="V154" s="409">
        <v>4.2777777777777777</v>
      </c>
      <c r="W154" s="509" t="str">
        <f t="shared" si="2"/>
        <v>středisko Planá nad Lužnicí</v>
      </c>
    </row>
    <row r="155" spans="1:23" ht="15.75" hidden="1" customHeight="1">
      <c r="A155" s="310" t="s">
        <v>331</v>
      </c>
      <c r="B155" s="517">
        <v>19</v>
      </c>
      <c r="C155" s="518">
        <v>4.1580000000000004</v>
      </c>
      <c r="D155" s="484">
        <v>5</v>
      </c>
      <c r="E155" s="484">
        <v>3.2</v>
      </c>
      <c r="F155" s="484">
        <v>13</v>
      </c>
      <c r="G155" s="484">
        <v>4.5380000000000003</v>
      </c>
      <c r="H155" s="484">
        <v>14</v>
      </c>
      <c r="I155" s="518">
        <v>4.0714285714285712</v>
      </c>
      <c r="J155" s="519">
        <v>4</v>
      </c>
      <c r="K155" s="520">
        <v>4</v>
      </c>
      <c r="L155" s="484">
        <v>8</v>
      </c>
      <c r="M155" s="518">
        <v>5.125</v>
      </c>
      <c r="N155" s="484">
        <v>15</v>
      </c>
      <c r="O155" s="518">
        <v>4.4000000000000004</v>
      </c>
      <c r="P155" s="476">
        <v>17</v>
      </c>
      <c r="Q155" s="521">
        <v>4.6470588235294121</v>
      </c>
      <c r="R155" s="523" t="s">
        <v>332</v>
      </c>
      <c r="S155" s="3"/>
      <c r="T155" s="317" t="s">
        <v>380</v>
      </c>
      <c r="U155" s="409">
        <v>35</v>
      </c>
      <c r="V155" s="409">
        <v>5.2571428571428571</v>
      </c>
      <c r="W155" s="509" t="str">
        <f t="shared" si="2"/>
        <v>přístav Třináctka Opařany</v>
      </c>
    </row>
    <row r="156" spans="1:23" ht="15.75" hidden="1" customHeight="1">
      <c r="A156" s="310" t="s">
        <v>333</v>
      </c>
      <c r="B156" s="517">
        <v>32</v>
      </c>
      <c r="C156" s="518">
        <v>3.1880000000000002</v>
      </c>
      <c r="D156" s="484">
        <v>32</v>
      </c>
      <c r="E156" s="484">
        <v>3.5310000000000001</v>
      </c>
      <c r="F156" s="484">
        <v>53</v>
      </c>
      <c r="G156" s="484">
        <v>3.0190000000000001</v>
      </c>
      <c r="H156" s="484">
        <v>41</v>
      </c>
      <c r="I156" s="518">
        <v>4.1219512195121952</v>
      </c>
      <c r="J156" s="519">
        <v>39</v>
      </c>
      <c r="K156" s="520">
        <v>3.3076923076923075</v>
      </c>
      <c r="L156" s="484">
        <v>25</v>
      </c>
      <c r="M156" s="518">
        <v>4.04</v>
      </c>
      <c r="N156" s="484">
        <v>45</v>
      </c>
      <c r="O156" s="518">
        <v>3.9777777777777779</v>
      </c>
      <c r="P156" s="476">
        <v>39</v>
      </c>
      <c r="Q156" s="521">
        <v>4.2307692307692308</v>
      </c>
      <c r="R156" s="523" t="s">
        <v>334</v>
      </c>
      <c r="S156" s="3"/>
      <c r="T156" s="317" t="s">
        <v>383</v>
      </c>
      <c r="U156" s="409">
        <v>17</v>
      </c>
      <c r="V156" s="409">
        <v>6.5882352941176467</v>
      </c>
      <c r="W156" s="509" t="str">
        <f t="shared" si="2"/>
        <v>středisko Jiřinky Paroubkové Domažlice</v>
      </c>
    </row>
    <row r="157" spans="1:23" ht="15.75" hidden="1" customHeight="1">
      <c r="A157" s="310" t="s">
        <v>335</v>
      </c>
      <c r="B157" s="517">
        <v>45</v>
      </c>
      <c r="C157" s="518">
        <v>3.6</v>
      </c>
      <c r="D157" s="484">
        <v>50</v>
      </c>
      <c r="E157" s="484">
        <v>3.5</v>
      </c>
      <c r="F157" s="484">
        <v>56</v>
      </c>
      <c r="G157" s="484">
        <v>3.464</v>
      </c>
      <c r="H157" s="484">
        <v>59</v>
      </c>
      <c r="I157" s="518">
        <v>3.8813559322033897</v>
      </c>
      <c r="J157" s="519">
        <v>54</v>
      </c>
      <c r="K157" s="520">
        <v>3</v>
      </c>
      <c r="L157" s="484">
        <v>56</v>
      </c>
      <c r="M157" s="518">
        <v>4.3035714285714288</v>
      </c>
      <c r="N157" s="484">
        <v>50</v>
      </c>
      <c r="O157" s="518">
        <v>4.7</v>
      </c>
      <c r="P157" s="476">
        <v>77</v>
      </c>
      <c r="Q157" s="521">
        <v>4.4545454545454541</v>
      </c>
      <c r="R157" s="523" t="s">
        <v>336</v>
      </c>
      <c r="S157" s="3"/>
      <c r="T157" s="317" t="s">
        <v>385</v>
      </c>
      <c r="U157" s="409">
        <v>15</v>
      </c>
      <c r="V157" s="409">
        <v>4.666666666666667</v>
      </c>
      <c r="W157" s="509" t="str">
        <f t="shared" si="2"/>
        <v>středisko A.B.S. Holýšov</v>
      </c>
    </row>
    <row r="158" spans="1:23" ht="15.75" hidden="1" customHeight="1">
      <c r="A158" s="310" t="s">
        <v>337</v>
      </c>
      <c r="B158" s="517">
        <v>15</v>
      </c>
      <c r="C158" s="518">
        <v>2.8</v>
      </c>
      <c r="D158" s="484">
        <v>4</v>
      </c>
      <c r="E158" s="484">
        <v>3.5</v>
      </c>
      <c r="F158" s="484">
        <v>2</v>
      </c>
      <c r="G158" s="484">
        <v>4</v>
      </c>
      <c r="H158" s="484">
        <v>21</v>
      </c>
      <c r="I158" s="518">
        <v>4.1428571428571432</v>
      </c>
      <c r="J158" s="519">
        <v>9</v>
      </c>
      <c r="K158" s="520">
        <v>5.4444444444444446</v>
      </c>
      <c r="L158" s="484">
        <v>11</v>
      </c>
      <c r="M158" s="518">
        <v>3.3636363636363638</v>
      </c>
      <c r="N158" s="484">
        <v>19</v>
      </c>
      <c r="O158" s="518">
        <v>4.5263157894736841</v>
      </c>
      <c r="P158" s="476">
        <v>16</v>
      </c>
      <c r="Q158" s="521">
        <v>3.625</v>
      </c>
      <c r="R158" s="523" t="s">
        <v>338</v>
      </c>
      <c r="S158" s="3"/>
      <c r="T158" s="317" t="s">
        <v>387</v>
      </c>
      <c r="U158" s="409">
        <v>9</v>
      </c>
      <c r="V158" s="409">
        <v>4</v>
      </c>
      <c r="W158" s="509" t="str">
        <f t="shared" si="2"/>
        <v>středisko Lípa Prapořiště</v>
      </c>
    </row>
    <row r="159" spans="1:23" ht="15.75" hidden="1" customHeight="1">
      <c r="A159" s="310" t="s">
        <v>339</v>
      </c>
      <c r="B159" s="517">
        <v>7</v>
      </c>
      <c r="C159" s="518">
        <v>3.5710000000000002</v>
      </c>
      <c r="D159" s="484">
        <v>9</v>
      </c>
      <c r="E159" s="484">
        <v>3</v>
      </c>
      <c r="F159" s="484">
        <v>12</v>
      </c>
      <c r="G159" s="484">
        <v>3.1669999999999998</v>
      </c>
      <c r="H159" s="484">
        <v>0</v>
      </c>
      <c r="I159" s="518">
        <v>0</v>
      </c>
      <c r="J159" s="519">
        <v>1</v>
      </c>
      <c r="K159" s="520">
        <v>3</v>
      </c>
      <c r="L159" s="484">
        <v>1</v>
      </c>
      <c r="M159" s="518">
        <v>1</v>
      </c>
      <c r="N159" s="528"/>
      <c r="O159" s="529"/>
      <c r="P159" s="476"/>
      <c r="Q159" s="521"/>
      <c r="R159" s="523" t="s">
        <v>340</v>
      </c>
      <c r="S159" s="3"/>
      <c r="T159" s="317" t="s">
        <v>389</v>
      </c>
      <c r="U159" s="409">
        <v>17</v>
      </c>
      <c r="V159" s="409">
        <v>4</v>
      </c>
      <c r="W159" s="509" t="str">
        <f t="shared" si="2"/>
        <v>středisko Tajfun Tachov</v>
      </c>
    </row>
    <row r="160" spans="1:23" ht="15.75" hidden="1" customHeight="1">
      <c r="A160" s="310" t="s">
        <v>341</v>
      </c>
      <c r="B160" s="517"/>
      <c r="C160" s="518"/>
      <c r="D160" s="484"/>
      <c r="E160" s="484"/>
      <c r="F160" s="484">
        <v>30</v>
      </c>
      <c r="G160" s="484">
        <v>4.2</v>
      </c>
      <c r="H160" s="484">
        <v>18</v>
      </c>
      <c r="I160" s="518">
        <v>4.2777777777777777</v>
      </c>
      <c r="J160" s="519">
        <v>26</v>
      </c>
      <c r="K160" s="520">
        <v>4.6538461538461542</v>
      </c>
      <c r="L160" s="484">
        <v>17</v>
      </c>
      <c r="M160" s="518">
        <v>3.8823529411764706</v>
      </c>
      <c r="N160" s="484">
        <v>31</v>
      </c>
      <c r="O160" s="518">
        <v>4</v>
      </c>
      <c r="P160" s="476">
        <v>35</v>
      </c>
      <c r="Q160" s="521">
        <v>5.4</v>
      </c>
      <c r="R160" s="523" t="s">
        <v>342</v>
      </c>
      <c r="S160" s="3"/>
      <c r="T160" s="317" t="s">
        <v>392</v>
      </c>
      <c r="U160" s="409">
        <v>31</v>
      </c>
      <c r="V160" s="409">
        <v>3.3225806451612905</v>
      </c>
      <c r="W160" s="509" t="str">
        <f t="shared" si="2"/>
        <v>středisko Královák Klatovy</v>
      </c>
    </row>
    <row r="161" spans="1:23" ht="15.75" hidden="1" customHeight="1">
      <c r="A161" s="310" t="s">
        <v>343</v>
      </c>
      <c r="B161" s="517">
        <v>1</v>
      </c>
      <c r="C161" s="518">
        <v>2</v>
      </c>
      <c r="D161" s="484">
        <v>3</v>
      </c>
      <c r="E161" s="484">
        <v>1.333</v>
      </c>
      <c r="F161" s="484">
        <v>1</v>
      </c>
      <c r="G161" s="484">
        <v>2</v>
      </c>
      <c r="H161" s="484">
        <v>2</v>
      </c>
      <c r="I161" s="518">
        <v>3</v>
      </c>
      <c r="J161" s="519">
        <v>4</v>
      </c>
      <c r="K161" s="520">
        <v>3</v>
      </c>
      <c r="L161" s="484">
        <v>3</v>
      </c>
      <c r="M161" s="518">
        <v>6</v>
      </c>
      <c r="N161" s="484">
        <v>7</v>
      </c>
      <c r="O161" s="518">
        <v>4.4285714285714288</v>
      </c>
      <c r="P161" s="476"/>
      <c r="Q161" s="521"/>
      <c r="R161" s="523" t="s">
        <v>344</v>
      </c>
      <c r="S161" s="3"/>
      <c r="T161" s="317" t="s">
        <v>394</v>
      </c>
      <c r="U161" s="409">
        <v>12</v>
      </c>
      <c r="V161" s="409">
        <v>4.083333333333333</v>
      </c>
      <c r="W161" s="509" t="str">
        <f t="shared" si="2"/>
        <v>středisko Prácheň</v>
      </c>
    </row>
    <row r="162" spans="1:23" ht="15.75" hidden="1" customHeight="1">
      <c r="A162" s="310" t="s">
        <v>345</v>
      </c>
      <c r="B162" s="517">
        <v>5</v>
      </c>
      <c r="C162" s="518">
        <v>3.4</v>
      </c>
      <c r="D162" s="484">
        <v>9</v>
      </c>
      <c r="E162" s="484">
        <v>2</v>
      </c>
      <c r="F162" s="484">
        <v>18</v>
      </c>
      <c r="G162" s="484">
        <v>3.5</v>
      </c>
      <c r="H162" s="484">
        <v>10</v>
      </c>
      <c r="I162" s="518">
        <v>3.3</v>
      </c>
      <c r="J162" s="519">
        <v>9</v>
      </c>
      <c r="K162" s="520">
        <v>3.2222222222222223</v>
      </c>
      <c r="L162" s="484">
        <v>5</v>
      </c>
      <c r="M162" s="518">
        <v>3</v>
      </c>
      <c r="N162" s="484">
        <v>4</v>
      </c>
      <c r="O162" s="518">
        <v>4.25</v>
      </c>
      <c r="P162" s="476">
        <v>9</v>
      </c>
      <c r="Q162" s="521">
        <v>4.5555555555555554</v>
      </c>
      <c r="R162" s="523" t="s">
        <v>346</v>
      </c>
      <c r="S162" s="3"/>
      <c r="T162" s="317" t="s">
        <v>396</v>
      </c>
      <c r="U162" s="409">
        <v>21</v>
      </c>
      <c r="V162" s="409">
        <v>3.9523809523809526</v>
      </c>
      <c r="W162" s="509" t="str">
        <f t="shared" si="2"/>
        <v>středisko Vydří stopa Sušice</v>
      </c>
    </row>
    <row r="163" spans="1:23" ht="15.75" hidden="1" customHeight="1">
      <c r="A163" s="310" t="s">
        <v>347</v>
      </c>
      <c r="B163" s="517">
        <v>13</v>
      </c>
      <c r="C163" s="518">
        <v>3.6150000000000002</v>
      </c>
      <c r="D163" s="484">
        <v>3</v>
      </c>
      <c r="E163" s="484">
        <v>6.3330000000000002</v>
      </c>
      <c r="F163" s="484">
        <v>3</v>
      </c>
      <c r="G163" s="484">
        <v>4.3330000000000002</v>
      </c>
      <c r="H163" s="484">
        <v>10</v>
      </c>
      <c r="I163" s="518">
        <v>4.8</v>
      </c>
      <c r="J163" s="519">
        <v>6</v>
      </c>
      <c r="K163" s="520">
        <v>4.333333333333333</v>
      </c>
      <c r="L163" s="484">
        <v>11</v>
      </c>
      <c r="M163" s="518">
        <v>4.5454545454545459</v>
      </c>
      <c r="N163" s="484">
        <v>9</v>
      </c>
      <c r="O163" s="518">
        <v>5.1111111111111107</v>
      </c>
      <c r="P163" s="476">
        <v>10</v>
      </c>
      <c r="Q163" s="521">
        <v>5.3</v>
      </c>
      <c r="R163" s="523" t="s">
        <v>348</v>
      </c>
      <c r="S163" s="3"/>
      <c r="T163" s="317" t="s">
        <v>400</v>
      </c>
      <c r="U163" s="409">
        <v>5</v>
      </c>
      <c r="V163" s="409">
        <v>5.6</v>
      </c>
      <c r="W163" s="509" t="str">
        <f t="shared" si="2"/>
        <v>středisko Javor Klatovy</v>
      </c>
    </row>
    <row r="164" spans="1:23" ht="15.75" hidden="1" customHeight="1">
      <c r="A164" s="310" t="s">
        <v>349</v>
      </c>
      <c r="B164" s="517">
        <v>11</v>
      </c>
      <c r="C164" s="518">
        <v>5.8179999999999996</v>
      </c>
      <c r="D164" s="484">
        <v>26</v>
      </c>
      <c r="E164" s="484">
        <v>4.9619999999999997</v>
      </c>
      <c r="F164" s="484">
        <v>12</v>
      </c>
      <c r="G164" s="484">
        <v>3.1669999999999998</v>
      </c>
      <c r="H164" s="484">
        <v>12</v>
      </c>
      <c r="I164" s="518">
        <v>4.25</v>
      </c>
      <c r="J164" s="519">
        <v>12</v>
      </c>
      <c r="K164" s="520">
        <v>4.5</v>
      </c>
      <c r="L164" s="484">
        <v>10</v>
      </c>
      <c r="M164" s="518">
        <v>4.8</v>
      </c>
      <c r="N164" s="484">
        <v>9</v>
      </c>
      <c r="O164" s="518">
        <v>6.8888888888888893</v>
      </c>
      <c r="P164" s="476">
        <v>18</v>
      </c>
      <c r="Q164" s="521">
        <v>4.5555555555555554</v>
      </c>
      <c r="R164" s="523" t="s">
        <v>350</v>
      </c>
      <c r="S164" s="3"/>
      <c r="T164" s="317" t="s">
        <v>403</v>
      </c>
      <c r="U164" s="409">
        <v>24</v>
      </c>
      <c r="V164" s="409">
        <v>5.958333333333333</v>
      </c>
      <c r="W164" s="509" t="str">
        <f t="shared" si="2"/>
        <v>středisko Jožky Knappa Plzeň</v>
      </c>
    </row>
    <row r="165" spans="1:23" ht="15.75" hidden="1" customHeight="1">
      <c r="A165" s="310" t="s">
        <v>351</v>
      </c>
      <c r="B165" s="517">
        <v>14</v>
      </c>
      <c r="C165" s="518">
        <v>3.786</v>
      </c>
      <c r="D165" s="484">
        <v>24</v>
      </c>
      <c r="E165" s="484">
        <v>3.5419999999999998</v>
      </c>
      <c r="F165" s="484">
        <v>11</v>
      </c>
      <c r="G165" s="484">
        <v>3</v>
      </c>
      <c r="H165" s="484">
        <v>10</v>
      </c>
      <c r="I165" s="518">
        <v>5.0999999999999996</v>
      </c>
      <c r="J165" s="519">
        <v>9</v>
      </c>
      <c r="K165" s="520">
        <v>5</v>
      </c>
      <c r="L165" s="484">
        <v>7</v>
      </c>
      <c r="M165" s="518">
        <v>5.2857142857142856</v>
      </c>
      <c r="N165" s="484">
        <v>10</v>
      </c>
      <c r="O165" s="518">
        <v>5</v>
      </c>
      <c r="P165" s="476">
        <v>15</v>
      </c>
      <c r="Q165" s="521">
        <v>6.4</v>
      </c>
      <c r="R165" s="523" t="s">
        <v>352</v>
      </c>
      <c r="S165" s="3"/>
      <c r="T165" s="317" t="s">
        <v>405</v>
      </c>
      <c r="U165" s="409">
        <v>49</v>
      </c>
      <c r="V165" s="409">
        <v>4.408163265306122</v>
      </c>
      <c r="W165" s="509" t="str">
        <f t="shared" si="2"/>
        <v>středisko Stopa Plzeň</v>
      </c>
    </row>
    <row r="166" spans="1:23" ht="15.75" hidden="1" customHeight="1">
      <c r="A166" s="310" t="s">
        <v>353</v>
      </c>
      <c r="B166" s="517">
        <v>13</v>
      </c>
      <c r="C166" s="518">
        <v>3.7690000000000001</v>
      </c>
      <c r="D166" s="484">
        <v>15</v>
      </c>
      <c r="E166" s="484">
        <v>4.2</v>
      </c>
      <c r="F166" s="484">
        <v>4</v>
      </c>
      <c r="G166" s="484">
        <v>4.5</v>
      </c>
      <c r="H166" s="484">
        <v>9</v>
      </c>
      <c r="I166" s="518">
        <v>3.8888888888888888</v>
      </c>
      <c r="J166" s="519">
        <v>9</v>
      </c>
      <c r="K166" s="520">
        <v>5.2222222222222223</v>
      </c>
      <c r="L166" s="484">
        <v>6</v>
      </c>
      <c r="M166" s="518">
        <v>2.3333333333333335</v>
      </c>
      <c r="N166" s="484">
        <v>14</v>
      </c>
      <c r="O166" s="518">
        <v>7</v>
      </c>
      <c r="P166" s="476">
        <v>5</v>
      </c>
      <c r="Q166" s="521">
        <v>6.2</v>
      </c>
      <c r="R166" s="523" t="s">
        <v>354</v>
      </c>
      <c r="S166" s="3"/>
      <c r="T166" s="317" t="s">
        <v>407</v>
      </c>
      <c r="U166" s="409">
        <v>16</v>
      </c>
      <c r="V166" s="409">
        <v>4.375</v>
      </c>
      <c r="W166" s="509" t="str">
        <f t="shared" si="2"/>
        <v>středisko 5. květen Plzeň</v>
      </c>
    </row>
    <row r="167" spans="1:23" ht="15.75" hidden="1" customHeight="1">
      <c r="A167" s="310" t="s">
        <v>355</v>
      </c>
      <c r="B167" s="517">
        <v>14</v>
      </c>
      <c r="C167" s="518">
        <v>4.3570000000000002</v>
      </c>
      <c r="D167" s="484">
        <v>11</v>
      </c>
      <c r="E167" s="484">
        <v>5.5449999999999999</v>
      </c>
      <c r="F167" s="484">
        <v>8</v>
      </c>
      <c r="G167" s="484">
        <v>4.5</v>
      </c>
      <c r="H167" s="484">
        <v>8</v>
      </c>
      <c r="I167" s="518">
        <v>2.5</v>
      </c>
      <c r="J167" s="519">
        <v>8</v>
      </c>
      <c r="K167" s="520">
        <v>2.875</v>
      </c>
      <c r="L167" s="484">
        <v>2</v>
      </c>
      <c r="M167" s="518">
        <v>3.5</v>
      </c>
      <c r="N167" s="484">
        <v>6</v>
      </c>
      <c r="O167" s="518">
        <v>4.5</v>
      </c>
      <c r="P167" s="476">
        <v>10</v>
      </c>
      <c r="Q167" s="521">
        <v>2.6</v>
      </c>
      <c r="R167" s="523" t="s">
        <v>356</v>
      </c>
      <c r="S167" s="3"/>
      <c r="T167" s="317" t="s">
        <v>409</v>
      </c>
      <c r="U167" s="409">
        <v>20</v>
      </c>
      <c r="V167" s="409">
        <v>4.9000000000000004</v>
      </c>
      <c r="W167" s="509" t="str">
        <f t="shared" si="2"/>
        <v>středisko ICHTHYS Plzeň</v>
      </c>
    </row>
    <row r="168" spans="1:23" ht="15.75" hidden="1" customHeight="1">
      <c r="A168" s="310" t="s">
        <v>357</v>
      </c>
      <c r="B168" s="517">
        <v>7</v>
      </c>
      <c r="C168" s="518">
        <v>4.7140000000000004</v>
      </c>
      <c r="D168" s="484">
        <v>7</v>
      </c>
      <c r="E168" s="484">
        <v>3.8570000000000002</v>
      </c>
      <c r="F168" s="484">
        <v>4</v>
      </c>
      <c r="G168" s="484">
        <v>3.25</v>
      </c>
      <c r="H168" s="484">
        <v>4</v>
      </c>
      <c r="I168" s="518">
        <v>2</v>
      </c>
      <c r="J168" s="519">
        <v>14</v>
      </c>
      <c r="K168" s="520">
        <v>4.9285714285714288</v>
      </c>
      <c r="L168" s="484">
        <v>11</v>
      </c>
      <c r="M168" s="518">
        <v>2.9090909090909092</v>
      </c>
      <c r="N168" s="484">
        <v>6</v>
      </c>
      <c r="O168" s="518">
        <v>5.5</v>
      </c>
      <c r="P168" s="476">
        <v>12</v>
      </c>
      <c r="Q168" s="521">
        <v>4.083333333333333</v>
      </c>
      <c r="R168" s="523" t="s">
        <v>358</v>
      </c>
      <c r="S168" s="3"/>
      <c r="T168" s="317" t="s">
        <v>411</v>
      </c>
      <c r="U168" s="409">
        <v>43</v>
      </c>
      <c r="V168" s="409">
        <v>5.3255813953488369</v>
      </c>
      <c r="W168" s="509" t="str">
        <f t="shared" si="2"/>
        <v>středisko Střela Plzeň</v>
      </c>
    </row>
    <row r="169" spans="1:23" ht="15.75" hidden="1" customHeight="1">
      <c r="A169" s="310" t="s">
        <v>359</v>
      </c>
      <c r="B169" s="517">
        <v>8</v>
      </c>
      <c r="C169" s="518">
        <v>2.75</v>
      </c>
      <c r="D169" s="484">
        <v>8</v>
      </c>
      <c r="E169" s="484">
        <v>3.5</v>
      </c>
      <c r="F169" s="484">
        <v>3</v>
      </c>
      <c r="G169" s="484">
        <v>3.3330000000000002</v>
      </c>
      <c r="H169" s="484">
        <v>10</v>
      </c>
      <c r="I169" s="518">
        <v>3.3</v>
      </c>
      <c r="J169" s="519">
        <v>16</v>
      </c>
      <c r="K169" s="520">
        <v>2.1875</v>
      </c>
      <c r="L169" s="484">
        <v>17</v>
      </c>
      <c r="M169" s="518">
        <v>3.2941176470588234</v>
      </c>
      <c r="N169" s="484">
        <v>7</v>
      </c>
      <c r="O169" s="518">
        <v>4.2857142857142856</v>
      </c>
      <c r="P169" s="476">
        <v>11</v>
      </c>
      <c r="Q169" s="521">
        <v>4.5454545454545459</v>
      </c>
      <c r="R169" s="523" t="s">
        <v>360</v>
      </c>
      <c r="S169" s="3"/>
      <c r="T169" s="317" t="s">
        <v>413</v>
      </c>
      <c r="U169" s="409">
        <v>6</v>
      </c>
      <c r="V169" s="409">
        <v>3</v>
      </c>
      <c r="W169" s="509" t="str">
        <f t="shared" si="2"/>
        <v>středisko Krokodýl Tlučná</v>
      </c>
    </row>
    <row r="170" spans="1:23" ht="15.75" hidden="1" customHeight="1">
      <c r="A170" s="310" t="s">
        <v>361</v>
      </c>
      <c r="B170" s="517">
        <v>23</v>
      </c>
      <c r="C170" s="518">
        <v>3.7829999999999999</v>
      </c>
      <c r="D170" s="484">
        <v>25</v>
      </c>
      <c r="E170" s="484">
        <v>3.6</v>
      </c>
      <c r="F170" s="484">
        <v>25</v>
      </c>
      <c r="G170" s="484">
        <v>2.88</v>
      </c>
      <c r="H170" s="484">
        <v>22</v>
      </c>
      <c r="I170" s="518">
        <v>3.1818181818181817</v>
      </c>
      <c r="J170" s="519">
        <v>21</v>
      </c>
      <c r="K170" s="520">
        <v>3.5238095238095237</v>
      </c>
      <c r="L170" s="484">
        <v>37</v>
      </c>
      <c r="M170" s="518">
        <v>3.1081081081081079</v>
      </c>
      <c r="N170" s="484">
        <v>15</v>
      </c>
      <c r="O170" s="518">
        <v>4.2666666666666666</v>
      </c>
      <c r="P170" s="476">
        <v>21</v>
      </c>
      <c r="Q170" s="521">
        <v>2.8095238095238093</v>
      </c>
      <c r="R170" s="523" t="s">
        <v>362</v>
      </c>
      <c r="S170" s="3"/>
      <c r="T170" s="317" t="s">
        <v>415</v>
      </c>
      <c r="U170" s="409">
        <v>11</v>
      </c>
      <c r="V170" s="409">
        <v>5</v>
      </c>
      <c r="W170" s="509" t="str">
        <f t="shared" si="2"/>
        <v>středisko Limba Plzeň</v>
      </c>
    </row>
    <row r="171" spans="1:23" ht="15.75" hidden="1" customHeight="1">
      <c r="A171" s="310" t="s">
        <v>363</v>
      </c>
      <c r="B171" s="517">
        <v>12</v>
      </c>
      <c r="C171" s="518">
        <v>3.5830000000000002</v>
      </c>
      <c r="D171" s="484">
        <v>18</v>
      </c>
      <c r="E171" s="484">
        <v>4.2220000000000004</v>
      </c>
      <c r="F171" s="484">
        <v>17</v>
      </c>
      <c r="G171" s="484">
        <v>4.7649999999999997</v>
      </c>
      <c r="H171" s="484">
        <v>15</v>
      </c>
      <c r="I171" s="518">
        <v>4</v>
      </c>
      <c r="J171" s="519">
        <v>11</v>
      </c>
      <c r="K171" s="520">
        <v>5.4545454545454541</v>
      </c>
      <c r="L171" s="484">
        <v>14</v>
      </c>
      <c r="M171" s="518">
        <v>3.8571428571428572</v>
      </c>
      <c r="N171" s="484">
        <v>20</v>
      </c>
      <c r="O171" s="518">
        <v>4.2</v>
      </c>
      <c r="P171" s="476">
        <v>23</v>
      </c>
      <c r="Q171" s="521">
        <v>2.8260869565217392</v>
      </c>
      <c r="R171" s="523" t="s">
        <v>364</v>
      </c>
      <c r="S171" s="3"/>
      <c r="T171" s="317" t="s">
        <v>417</v>
      </c>
      <c r="U171" s="409">
        <v>1</v>
      </c>
      <c r="V171" s="409">
        <v>5</v>
      </c>
      <c r="W171" s="509" t="str">
        <f t="shared" si="2"/>
        <v>středisko Omaha Kralovice</v>
      </c>
    </row>
    <row r="172" spans="1:23" ht="15.75" hidden="1" customHeight="1">
      <c r="A172" s="310" t="s">
        <v>365</v>
      </c>
      <c r="B172" s="517">
        <v>14</v>
      </c>
      <c r="C172" s="518">
        <v>3.786</v>
      </c>
      <c r="D172" s="484">
        <v>16</v>
      </c>
      <c r="E172" s="484">
        <v>4.25</v>
      </c>
      <c r="F172" s="484">
        <v>20</v>
      </c>
      <c r="G172" s="484">
        <v>2.4500000000000002</v>
      </c>
      <c r="H172" s="484">
        <v>11</v>
      </c>
      <c r="I172" s="518">
        <v>3.8181818181818183</v>
      </c>
      <c r="J172" s="519">
        <v>8</v>
      </c>
      <c r="K172" s="520">
        <v>4.25</v>
      </c>
      <c r="L172" s="484">
        <v>10</v>
      </c>
      <c r="M172" s="518">
        <v>3.9</v>
      </c>
      <c r="N172" s="484">
        <v>5</v>
      </c>
      <c r="O172" s="518">
        <v>3</v>
      </c>
      <c r="P172" s="476">
        <v>16</v>
      </c>
      <c r="Q172" s="521">
        <v>3.9375</v>
      </c>
      <c r="R172" s="523" t="s">
        <v>366</v>
      </c>
      <c r="S172" s="3"/>
      <c r="T172" s="317" t="s">
        <v>419</v>
      </c>
      <c r="U172" s="409">
        <v>12</v>
      </c>
      <c r="V172" s="409">
        <v>4.166666666666667</v>
      </c>
      <c r="W172" s="509" t="str">
        <f t="shared" si="2"/>
        <v>přístav Omaha Plzeň</v>
      </c>
    </row>
    <row r="173" spans="1:23" ht="15.75" customHeight="1">
      <c r="A173" s="310">
        <v>317</v>
      </c>
      <c r="B173" s="517">
        <v>122</v>
      </c>
      <c r="C173" s="518">
        <v>3.8359999999999999</v>
      </c>
      <c r="D173" s="484">
        <v>114</v>
      </c>
      <c r="E173" s="484">
        <v>4.0259999999999998</v>
      </c>
      <c r="F173" s="484">
        <v>96</v>
      </c>
      <c r="G173" s="484">
        <v>3.9380000000000002</v>
      </c>
      <c r="H173" s="484">
        <v>100</v>
      </c>
      <c r="I173" s="518">
        <v>4.6100000000000003</v>
      </c>
      <c r="J173" s="519">
        <v>91</v>
      </c>
      <c r="K173" s="520">
        <v>4.5384615384615383</v>
      </c>
      <c r="L173" s="484">
        <v>87</v>
      </c>
      <c r="M173" s="518">
        <v>4.5747126436781613</v>
      </c>
      <c r="N173" s="484">
        <v>105</v>
      </c>
      <c r="O173" s="518">
        <v>5.4190476190476193</v>
      </c>
      <c r="P173" s="476">
        <v>143</v>
      </c>
      <c r="Q173" s="521">
        <v>4.8531468531468533</v>
      </c>
      <c r="R173" s="523" t="s">
        <v>367</v>
      </c>
      <c r="S173" s="3"/>
      <c r="T173" s="317" t="s">
        <v>422</v>
      </c>
      <c r="U173" s="409">
        <v>12</v>
      </c>
      <c r="V173" s="409">
        <v>3.8333333333333335</v>
      </c>
      <c r="W173" s="509" t="str">
        <f t="shared" si="2"/>
        <v>středisko Dr. Bečváře Přeštice</v>
      </c>
    </row>
    <row r="174" spans="1:23" ht="15.75" hidden="1" customHeight="1">
      <c r="A174" s="310" t="s">
        <v>368</v>
      </c>
      <c r="B174" s="517">
        <v>39</v>
      </c>
      <c r="C174" s="518">
        <v>3.8969999999999998</v>
      </c>
      <c r="D174" s="484">
        <v>46</v>
      </c>
      <c r="E174" s="484">
        <v>3.9780000000000002</v>
      </c>
      <c r="F174" s="484">
        <v>47</v>
      </c>
      <c r="G174" s="484">
        <v>4.4889999999999999</v>
      </c>
      <c r="H174" s="484">
        <v>48</v>
      </c>
      <c r="I174" s="518">
        <v>4.8125</v>
      </c>
      <c r="J174" s="519">
        <v>34</v>
      </c>
      <c r="K174" s="520">
        <v>4.6470588235294121</v>
      </c>
      <c r="L174" s="484">
        <v>35</v>
      </c>
      <c r="M174" s="518">
        <v>4.3142857142857141</v>
      </c>
      <c r="N174" s="484">
        <v>31</v>
      </c>
      <c r="O174" s="518">
        <v>4.838709677419355</v>
      </c>
      <c r="P174" s="476">
        <v>40</v>
      </c>
      <c r="Q174" s="521">
        <v>4.5999999999999996</v>
      </c>
      <c r="R174" s="523" t="s">
        <v>369</v>
      </c>
      <c r="S174" s="3"/>
      <c r="T174" s="317" t="s">
        <v>424</v>
      </c>
      <c r="U174" s="409">
        <v>3</v>
      </c>
      <c r="V174" s="409">
        <v>5.333333333333333</v>
      </c>
      <c r="W174" s="509" t="str">
        <f t="shared" si="2"/>
        <v>středisko Palcát Dnešice</v>
      </c>
    </row>
    <row r="175" spans="1:23" ht="15.75" hidden="1" customHeight="1">
      <c r="A175" s="310" t="s">
        <v>370</v>
      </c>
      <c r="B175" s="517">
        <v>10</v>
      </c>
      <c r="C175" s="518">
        <v>4.9000000000000004</v>
      </c>
      <c r="D175" s="484">
        <v>12</v>
      </c>
      <c r="E175" s="484">
        <v>5</v>
      </c>
      <c r="F175" s="484">
        <v>13</v>
      </c>
      <c r="G175" s="484">
        <v>4.3849999999999998</v>
      </c>
      <c r="H175" s="484">
        <v>10</v>
      </c>
      <c r="I175" s="518">
        <v>4.3</v>
      </c>
      <c r="J175" s="519">
        <v>7</v>
      </c>
      <c r="K175" s="520">
        <v>5.7142857142857144</v>
      </c>
      <c r="L175" s="484">
        <v>10</v>
      </c>
      <c r="M175" s="518">
        <v>5</v>
      </c>
      <c r="N175" s="484">
        <v>21</v>
      </c>
      <c r="O175" s="518">
        <v>5.5238095238095237</v>
      </c>
      <c r="P175" s="476">
        <v>22</v>
      </c>
      <c r="Q175" s="521">
        <v>5.1818181818181817</v>
      </c>
      <c r="R175" s="523" t="s">
        <v>371</v>
      </c>
      <c r="S175" s="3"/>
      <c r="T175" s="317" t="s">
        <v>426</v>
      </c>
      <c r="U175" s="409">
        <v>16</v>
      </c>
      <c r="V175" s="409">
        <v>7.0625</v>
      </c>
      <c r="W175" s="509" t="str">
        <f t="shared" si="2"/>
        <v>středisko Příchovice</v>
      </c>
    </row>
    <row r="176" spans="1:23" ht="15.75" hidden="1" customHeight="1">
      <c r="A176" s="310" t="s">
        <v>372</v>
      </c>
      <c r="B176" s="517">
        <v>6</v>
      </c>
      <c r="C176" s="518">
        <v>4.3330000000000002</v>
      </c>
      <c r="D176" s="484">
        <v>2</v>
      </c>
      <c r="E176" s="484">
        <v>4.5</v>
      </c>
      <c r="F176" s="484">
        <v>4</v>
      </c>
      <c r="G176" s="484">
        <v>4.25</v>
      </c>
      <c r="H176" s="484">
        <v>3</v>
      </c>
      <c r="I176" s="518">
        <v>3.6666666666666665</v>
      </c>
      <c r="J176" s="519">
        <v>7</v>
      </c>
      <c r="K176" s="520">
        <v>4.8571428571428568</v>
      </c>
      <c r="L176" s="484">
        <v>8</v>
      </c>
      <c r="M176" s="518">
        <v>2</v>
      </c>
      <c r="N176" s="484">
        <v>5</v>
      </c>
      <c r="O176" s="518">
        <v>6.8</v>
      </c>
      <c r="P176" s="476">
        <v>16</v>
      </c>
      <c r="Q176" s="521">
        <v>4.9375</v>
      </c>
      <c r="R176" s="523" t="s">
        <v>373</v>
      </c>
      <c r="S176" s="3"/>
      <c r="T176" s="317" t="s">
        <v>428</v>
      </c>
      <c r="U176" s="409">
        <v>8</v>
      </c>
      <c r="V176" s="409">
        <v>4.75</v>
      </c>
      <c r="W176" s="509" t="str">
        <f t="shared" si="2"/>
        <v>středisko Zelený šíp Dobřany</v>
      </c>
    </row>
    <row r="177" spans="1:23" ht="15.75" hidden="1" customHeight="1">
      <c r="A177" s="310" t="s">
        <v>374</v>
      </c>
      <c r="B177" s="517">
        <v>10</v>
      </c>
      <c r="C177" s="518">
        <v>3.8</v>
      </c>
      <c r="D177" s="484">
        <v>13</v>
      </c>
      <c r="E177" s="484">
        <v>2.8460000000000001</v>
      </c>
      <c r="F177" s="484">
        <v>3</v>
      </c>
      <c r="G177" s="484">
        <v>4.6669999999999998</v>
      </c>
      <c r="H177" s="484">
        <v>11</v>
      </c>
      <c r="I177" s="518">
        <v>3.1818181818181817</v>
      </c>
      <c r="J177" s="519">
        <v>10</v>
      </c>
      <c r="K177" s="520">
        <v>2.8</v>
      </c>
      <c r="L177" s="484">
        <v>1</v>
      </c>
      <c r="M177" s="518">
        <v>10</v>
      </c>
      <c r="N177" s="484">
        <v>18</v>
      </c>
      <c r="O177" s="518">
        <v>6.2777777777777777</v>
      </c>
      <c r="P177" s="476">
        <v>9</v>
      </c>
      <c r="Q177" s="521">
        <v>4.5555555555555554</v>
      </c>
      <c r="R177" s="523" t="s">
        <v>375</v>
      </c>
      <c r="S177" s="3"/>
      <c r="T177" s="317" t="s">
        <v>430</v>
      </c>
      <c r="U177" s="409">
        <v>4</v>
      </c>
      <c r="V177" s="409">
        <v>3.75</v>
      </c>
      <c r="W177" s="509" t="str">
        <f t="shared" si="2"/>
        <v>středisko Devětsil Spálené Poříčí</v>
      </c>
    </row>
    <row r="178" spans="1:23" ht="15.75" hidden="1" customHeight="1">
      <c r="A178" s="310" t="s">
        <v>376</v>
      </c>
      <c r="B178" s="517">
        <v>4</v>
      </c>
      <c r="C178" s="518">
        <v>5.25</v>
      </c>
      <c r="D178" s="484">
        <v>3</v>
      </c>
      <c r="E178" s="484">
        <v>3</v>
      </c>
      <c r="F178" s="484">
        <v>5</v>
      </c>
      <c r="G178" s="484">
        <v>1.8</v>
      </c>
      <c r="H178" s="484">
        <v>0</v>
      </c>
      <c r="I178" s="518">
        <v>0</v>
      </c>
      <c r="J178" s="519">
        <v>3</v>
      </c>
      <c r="K178" s="520">
        <v>4.666666666666667</v>
      </c>
      <c r="L178" s="484">
        <v>3</v>
      </c>
      <c r="M178" s="518">
        <v>9</v>
      </c>
      <c r="N178" s="484">
        <v>5</v>
      </c>
      <c r="O178" s="518">
        <v>7.4</v>
      </c>
      <c r="P178" s="476">
        <v>3</v>
      </c>
      <c r="Q178" s="521">
        <v>5</v>
      </c>
      <c r="R178" s="523" t="s">
        <v>377</v>
      </c>
      <c r="S178" s="3"/>
      <c r="T178" s="317" t="s">
        <v>433</v>
      </c>
      <c r="U178" s="409">
        <v>22</v>
      </c>
      <c r="V178" s="409">
        <v>4.3636363636363633</v>
      </c>
      <c r="W178" s="509" t="str">
        <f t="shared" si="2"/>
        <v>středisko Rarášek Rokycany</v>
      </c>
    </row>
    <row r="179" spans="1:23" ht="15.75" hidden="1" customHeight="1">
      <c r="A179" s="310" t="s">
        <v>378</v>
      </c>
      <c r="B179" s="517">
        <v>18</v>
      </c>
      <c r="C179" s="518">
        <v>2.6669999999999998</v>
      </c>
      <c r="D179" s="484">
        <v>13</v>
      </c>
      <c r="E179" s="484">
        <v>2.6150000000000002</v>
      </c>
      <c r="F179" s="484">
        <v>15</v>
      </c>
      <c r="G179" s="484">
        <v>2.5329999999999999</v>
      </c>
      <c r="H179" s="484">
        <v>13</v>
      </c>
      <c r="I179" s="518">
        <v>4</v>
      </c>
      <c r="J179" s="519">
        <v>12</v>
      </c>
      <c r="K179" s="520">
        <v>3.5833333333333335</v>
      </c>
      <c r="L179" s="484">
        <v>15</v>
      </c>
      <c r="M179" s="518">
        <v>4.2666666666666666</v>
      </c>
      <c r="N179" s="484">
        <v>14</v>
      </c>
      <c r="O179" s="518">
        <v>4.0714285714285712</v>
      </c>
      <c r="P179" s="476">
        <v>18</v>
      </c>
      <c r="Q179" s="521">
        <v>4.2777777777777777</v>
      </c>
      <c r="R179" s="523" t="s">
        <v>379</v>
      </c>
      <c r="S179" s="3"/>
      <c r="T179" s="317" t="s">
        <v>435</v>
      </c>
      <c r="U179" s="409">
        <v>20</v>
      </c>
      <c r="V179" s="409">
        <v>4.05</v>
      </c>
      <c r="W179" s="509" t="str">
        <f t="shared" si="2"/>
        <v>středisko Omaha Radnice</v>
      </c>
    </row>
    <row r="180" spans="1:23" ht="15.75" hidden="1" customHeight="1">
      <c r="A180" s="310" t="s">
        <v>380</v>
      </c>
      <c r="B180" s="517">
        <v>25</v>
      </c>
      <c r="C180" s="518">
        <v>3.68</v>
      </c>
      <c r="D180" s="484">
        <v>25</v>
      </c>
      <c r="E180" s="484">
        <v>5.08</v>
      </c>
      <c r="F180" s="484">
        <v>9</v>
      </c>
      <c r="G180" s="484">
        <v>3.556</v>
      </c>
      <c r="H180" s="484">
        <v>15</v>
      </c>
      <c r="I180" s="518">
        <v>5.9333333333333336</v>
      </c>
      <c r="J180" s="519">
        <v>18</v>
      </c>
      <c r="K180" s="520">
        <v>5.333333333333333</v>
      </c>
      <c r="L180" s="484">
        <v>15</v>
      </c>
      <c r="M180" s="518">
        <v>5.333333333333333</v>
      </c>
      <c r="N180" s="484">
        <v>11</v>
      </c>
      <c r="O180" s="518">
        <v>5.6363636363636367</v>
      </c>
      <c r="P180" s="476">
        <v>35</v>
      </c>
      <c r="Q180" s="521">
        <v>5.2571428571428571</v>
      </c>
      <c r="R180" s="523" t="s">
        <v>381</v>
      </c>
      <c r="S180" s="3"/>
      <c r="T180" s="317" t="s">
        <v>437</v>
      </c>
      <c r="U180" s="409">
        <v>11</v>
      </c>
      <c r="V180" s="409">
        <v>3.7272727272727271</v>
      </c>
      <c r="W180" s="509" t="str">
        <f t="shared" si="2"/>
        <v>středisko Čertovka Zbiroh</v>
      </c>
    </row>
    <row r="181" spans="1:23" ht="15.75" hidden="1" customHeight="1">
      <c r="A181" s="310">
        <v>320</v>
      </c>
      <c r="B181" s="517">
        <v>361</v>
      </c>
      <c r="C181" s="518">
        <v>3.734</v>
      </c>
      <c r="D181" s="484">
        <v>379</v>
      </c>
      <c r="E181" s="484">
        <v>3.7759999999999998</v>
      </c>
      <c r="F181" s="484">
        <v>366</v>
      </c>
      <c r="G181" s="484">
        <v>3.9860000000000002</v>
      </c>
      <c r="H181" s="484">
        <v>328</v>
      </c>
      <c r="I181" s="518">
        <v>4.100609756097561</v>
      </c>
      <c r="J181" s="519">
        <v>351</v>
      </c>
      <c r="K181" s="520">
        <v>4.1225071225071224</v>
      </c>
      <c r="L181" s="484">
        <v>385</v>
      </c>
      <c r="M181" s="518">
        <v>3.9740259740259742</v>
      </c>
      <c r="N181" s="484">
        <v>373</v>
      </c>
      <c r="O181" s="518">
        <v>4.8042895442359246</v>
      </c>
      <c r="P181" s="476">
        <v>405</v>
      </c>
      <c r="Q181" s="521">
        <v>4.6395061728395062</v>
      </c>
      <c r="R181" s="523" t="s">
        <v>36</v>
      </c>
      <c r="S181" s="3"/>
      <c r="T181" s="317" t="s">
        <v>439</v>
      </c>
      <c r="U181" s="409">
        <v>5</v>
      </c>
      <c r="V181" s="409">
        <v>2.4</v>
      </c>
      <c r="W181" s="509" t="str">
        <f t="shared" si="2"/>
        <v>středisko Šedého vlka Cheb</v>
      </c>
    </row>
    <row r="182" spans="1:23" ht="15.75" customHeight="1">
      <c r="A182" s="310">
        <v>321</v>
      </c>
      <c r="B182" s="517">
        <v>46</v>
      </c>
      <c r="C182" s="518">
        <v>3.9780000000000002</v>
      </c>
      <c r="D182" s="484">
        <v>38</v>
      </c>
      <c r="E182" s="484">
        <v>3.8420000000000001</v>
      </c>
      <c r="F182" s="484">
        <v>41</v>
      </c>
      <c r="G182" s="484">
        <v>3.488</v>
      </c>
      <c r="H182" s="484">
        <v>43</v>
      </c>
      <c r="I182" s="518">
        <v>3.6744186046511627</v>
      </c>
      <c r="J182" s="519">
        <v>51</v>
      </c>
      <c r="K182" s="520">
        <v>4.0392156862745097</v>
      </c>
      <c r="L182" s="484">
        <v>43</v>
      </c>
      <c r="M182" s="518">
        <v>3.6046511627906979</v>
      </c>
      <c r="N182" s="484">
        <v>41</v>
      </c>
      <c r="O182" s="518">
        <v>4.1951219512195124</v>
      </c>
      <c r="P182" s="476">
        <v>58</v>
      </c>
      <c r="Q182" s="521">
        <v>4.931034482758621</v>
      </c>
      <c r="R182" s="523" t="s">
        <v>382</v>
      </c>
      <c r="S182" s="3"/>
      <c r="T182" s="317" t="s">
        <v>441</v>
      </c>
      <c r="U182" s="409">
        <v>5</v>
      </c>
      <c r="V182" s="409">
        <v>5</v>
      </c>
      <c r="W182" s="509" t="str">
        <f t="shared" si="2"/>
        <v>středisko Dakota Cheb</v>
      </c>
    </row>
    <row r="183" spans="1:23" ht="15.75" hidden="1" customHeight="1">
      <c r="A183" s="310" t="s">
        <v>383</v>
      </c>
      <c r="B183" s="517">
        <v>9</v>
      </c>
      <c r="C183" s="518">
        <v>4.556</v>
      </c>
      <c r="D183" s="484">
        <v>6</v>
      </c>
      <c r="E183" s="484">
        <v>4</v>
      </c>
      <c r="F183" s="484">
        <v>9</v>
      </c>
      <c r="G183" s="484">
        <v>3.556</v>
      </c>
      <c r="H183" s="484">
        <v>7</v>
      </c>
      <c r="I183" s="518">
        <v>3.8571428571428572</v>
      </c>
      <c r="J183" s="519">
        <v>15</v>
      </c>
      <c r="K183" s="520">
        <v>2.2666666666666666</v>
      </c>
      <c r="L183" s="484">
        <v>7</v>
      </c>
      <c r="M183" s="518">
        <v>3.1428571428571428</v>
      </c>
      <c r="N183" s="484">
        <v>12</v>
      </c>
      <c r="O183" s="518">
        <v>4.5</v>
      </c>
      <c r="P183" s="476">
        <v>17</v>
      </c>
      <c r="Q183" s="521">
        <v>6.5882352941176467</v>
      </c>
      <c r="R183" s="523" t="s">
        <v>384</v>
      </c>
      <c r="S183" s="3"/>
      <c r="T183" s="317" t="s">
        <v>443</v>
      </c>
      <c r="U183" s="409">
        <v>16</v>
      </c>
      <c r="V183" s="409">
        <v>4.3125</v>
      </c>
      <c r="W183" s="509" t="str">
        <f t="shared" si="2"/>
        <v>středisko Smrčina Aš</v>
      </c>
    </row>
    <row r="184" spans="1:23" ht="15.75" hidden="1" customHeight="1">
      <c r="A184" s="310" t="s">
        <v>385</v>
      </c>
      <c r="B184" s="517">
        <v>20</v>
      </c>
      <c r="C184" s="518">
        <v>3.8</v>
      </c>
      <c r="D184" s="484">
        <v>21</v>
      </c>
      <c r="E184" s="484">
        <v>4.0949999999999998</v>
      </c>
      <c r="F184" s="484">
        <v>13</v>
      </c>
      <c r="G184" s="484">
        <v>5.077</v>
      </c>
      <c r="H184" s="484">
        <v>18</v>
      </c>
      <c r="I184" s="518">
        <v>3.2777777777777777</v>
      </c>
      <c r="J184" s="519">
        <v>17</v>
      </c>
      <c r="K184" s="520">
        <v>6.117647058823529</v>
      </c>
      <c r="L184" s="484">
        <v>17</v>
      </c>
      <c r="M184" s="518">
        <v>2.8235294117647061</v>
      </c>
      <c r="N184" s="484">
        <v>12</v>
      </c>
      <c r="O184" s="518">
        <v>4.75</v>
      </c>
      <c r="P184" s="476">
        <v>15</v>
      </c>
      <c r="Q184" s="521">
        <v>4.666666666666667</v>
      </c>
      <c r="R184" s="523" t="s">
        <v>386</v>
      </c>
      <c r="S184" s="3"/>
      <c r="T184" s="317" t="s">
        <v>445</v>
      </c>
      <c r="U184" s="409">
        <v>12</v>
      </c>
      <c r="V184" s="409">
        <v>4.333333333333333</v>
      </c>
      <c r="W184" s="509" t="str">
        <f t="shared" si="2"/>
        <v>středisko Stopa Mariánské Lázně</v>
      </c>
    </row>
    <row r="185" spans="1:23" ht="15.75" hidden="1" customHeight="1">
      <c r="A185" s="310" t="s">
        <v>387</v>
      </c>
      <c r="B185" s="517">
        <v>5</v>
      </c>
      <c r="C185" s="518">
        <v>4.4000000000000004</v>
      </c>
      <c r="D185" s="484">
        <v>4</v>
      </c>
      <c r="E185" s="484">
        <v>2.25</v>
      </c>
      <c r="F185" s="484">
        <v>6</v>
      </c>
      <c r="G185" s="484">
        <v>1.667</v>
      </c>
      <c r="H185" s="484">
        <v>6</v>
      </c>
      <c r="I185" s="518">
        <v>3.8333333333333335</v>
      </c>
      <c r="J185" s="519">
        <v>10</v>
      </c>
      <c r="K185" s="520">
        <v>4.0999999999999996</v>
      </c>
      <c r="L185" s="484">
        <v>9</v>
      </c>
      <c r="M185" s="518">
        <v>5.1111111111111107</v>
      </c>
      <c r="N185" s="484">
        <v>6</v>
      </c>
      <c r="O185" s="518">
        <v>4.833333333333333</v>
      </c>
      <c r="P185" s="476">
        <v>9</v>
      </c>
      <c r="Q185" s="521">
        <v>4</v>
      </c>
      <c r="R185" s="523" t="s">
        <v>388</v>
      </c>
      <c r="S185" s="3"/>
      <c r="T185" s="317" t="s">
        <v>447</v>
      </c>
      <c r="U185" s="409">
        <v>7</v>
      </c>
      <c r="V185" s="409">
        <v>5</v>
      </c>
      <c r="W185" s="509" t="str">
        <f t="shared" si="2"/>
        <v>středisko Vysoký kámen Luby u Chebu</v>
      </c>
    </row>
    <row r="186" spans="1:23" ht="15.75" hidden="1" customHeight="1">
      <c r="A186" s="310" t="s">
        <v>389</v>
      </c>
      <c r="B186" s="517">
        <v>12</v>
      </c>
      <c r="C186" s="518">
        <v>3.6669999999999998</v>
      </c>
      <c r="D186" s="484">
        <v>7</v>
      </c>
      <c r="E186" s="484">
        <v>3.8570000000000002</v>
      </c>
      <c r="F186" s="484">
        <v>13</v>
      </c>
      <c r="G186" s="484">
        <v>2.6920000000000002</v>
      </c>
      <c r="H186" s="484">
        <v>12</v>
      </c>
      <c r="I186" s="518">
        <v>4.083333333333333</v>
      </c>
      <c r="J186" s="519">
        <v>9</v>
      </c>
      <c r="K186" s="520">
        <v>3</v>
      </c>
      <c r="L186" s="484">
        <v>10</v>
      </c>
      <c r="M186" s="518">
        <v>3.9</v>
      </c>
      <c r="N186" s="484">
        <v>11</v>
      </c>
      <c r="O186" s="518">
        <v>2.9090909090909092</v>
      </c>
      <c r="P186" s="476">
        <v>17</v>
      </c>
      <c r="Q186" s="521">
        <v>4</v>
      </c>
      <c r="R186" s="523" t="s">
        <v>390</v>
      </c>
      <c r="S186" s="3"/>
      <c r="T186" s="317" t="s">
        <v>449</v>
      </c>
      <c r="U186" s="409">
        <v>1</v>
      </c>
      <c r="V186" s="409">
        <v>2</v>
      </c>
      <c r="W186" s="509" t="str">
        <f t="shared" si="2"/>
        <v>středisko Arnika Jáchymov</v>
      </c>
    </row>
    <row r="187" spans="1:23" ht="15.75" customHeight="1">
      <c r="A187" s="310">
        <v>322</v>
      </c>
      <c r="B187" s="517">
        <v>65</v>
      </c>
      <c r="C187" s="518">
        <v>4.1689999999999996</v>
      </c>
      <c r="D187" s="484">
        <v>71</v>
      </c>
      <c r="E187" s="484">
        <v>3.9580000000000002</v>
      </c>
      <c r="F187" s="484">
        <v>75</v>
      </c>
      <c r="G187" s="484">
        <v>4.24</v>
      </c>
      <c r="H187" s="484">
        <v>54</v>
      </c>
      <c r="I187" s="518">
        <v>3.6296296296296298</v>
      </c>
      <c r="J187" s="519">
        <v>66</v>
      </c>
      <c r="K187" s="520">
        <v>3.7575757575757578</v>
      </c>
      <c r="L187" s="484">
        <v>70</v>
      </c>
      <c r="M187" s="518">
        <v>3.6428571428571428</v>
      </c>
      <c r="N187" s="484">
        <v>85</v>
      </c>
      <c r="O187" s="518">
        <v>4.6705882352941179</v>
      </c>
      <c r="P187" s="476">
        <v>69</v>
      </c>
      <c r="Q187" s="521">
        <v>3.8115942028985508</v>
      </c>
      <c r="R187" s="523" t="s">
        <v>391</v>
      </c>
      <c r="S187" s="3"/>
      <c r="T187" s="317" t="s">
        <v>451</v>
      </c>
      <c r="U187" s="409">
        <v>5</v>
      </c>
      <c r="V187" s="409">
        <v>5.4</v>
      </c>
      <c r="W187" s="509" t="str">
        <f t="shared" si="2"/>
        <v>středisko Kompas Nejdek</v>
      </c>
    </row>
    <row r="188" spans="1:23" ht="15.75" hidden="1" customHeight="1">
      <c r="A188" s="310" t="s">
        <v>392</v>
      </c>
      <c r="B188" s="517">
        <v>26</v>
      </c>
      <c r="C188" s="518">
        <v>3.077</v>
      </c>
      <c r="D188" s="484">
        <v>30</v>
      </c>
      <c r="E188" s="484">
        <v>4.1669999999999998</v>
      </c>
      <c r="F188" s="484">
        <v>41</v>
      </c>
      <c r="G188" s="484">
        <v>3.927</v>
      </c>
      <c r="H188" s="484">
        <v>18</v>
      </c>
      <c r="I188" s="518">
        <v>3.7222222222222223</v>
      </c>
      <c r="J188" s="519">
        <v>21</v>
      </c>
      <c r="K188" s="520">
        <v>3.5714285714285716</v>
      </c>
      <c r="L188" s="484">
        <v>34</v>
      </c>
      <c r="M188" s="518">
        <v>3.2352941176470589</v>
      </c>
      <c r="N188" s="484">
        <v>40</v>
      </c>
      <c r="O188" s="518">
        <v>4.5999999999999996</v>
      </c>
      <c r="P188" s="476">
        <v>31</v>
      </c>
      <c r="Q188" s="521">
        <v>3.3225806451612905</v>
      </c>
      <c r="R188" s="523" t="s">
        <v>393</v>
      </c>
      <c r="S188" s="3"/>
      <c r="T188" s="317" t="s">
        <v>453</v>
      </c>
      <c r="U188" s="409">
        <v>14</v>
      </c>
      <c r="V188" s="409">
        <v>5.4285714285714288</v>
      </c>
      <c r="W188" s="509" t="str">
        <f t="shared" si="2"/>
        <v>přístav ORION Karlovy Vary</v>
      </c>
    </row>
    <row r="189" spans="1:23" ht="15.75" hidden="1" customHeight="1">
      <c r="A189" s="310" t="s">
        <v>394</v>
      </c>
      <c r="B189" s="517">
        <v>12</v>
      </c>
      <c r="C189" s="518">
        <v>3.9169999999999998</v>
      </c>
      <c r="D189" s="484">
        <v>8</v>
      </c>
      <c r="E189" s="484">
        <v>5.25</v>
      </c>
      <c r="F189" s="484">
        <v>8</v>
      </c>
      <c r="G189" s="484">
        <v>3.25</v>
      </c>
      <c r="H189" s="484">
        <v>13</v>
      </c>
      <c r="I189" s="518">
        <v>2.7692307692307692</v>
      </c>
      <c r="J189" s="519">
        <v>12</v>
      </c>
      <c r="K189" s="520">
        <v>4.25</v>
      </c>
      <c r="L189" s="484">
        <v>2</v>
      </c>
      <c r="M189" s="518">
        <v>4</v>
      </c>
      <c r="N189" s="484">
        <v>16</v>
      </c>
      <c r="O189" s="518">
        <v>5.5625</v>
      </c>
      <c r="P189" s="476">
        <v>12</v>
      </c>
      <c r="Q189" s="521">
        <v>4.083333333333333</v>
      </c>
      <c r="R189" s="523" t="s">
        <v>395</v>
      </c>
      <c r="S189" s="3"/>
      <c r="T189" s="317" t="s">
        <v>455</v>
      </c>
      <c r="U189" s="409">
        <v>11</v>
      </c>
      <c r="V189" s="409">
        <v>3.8181818181818183</v>
      </c>
      <c r="W189" s="509" t="str">
        <f t="shared" si="2"/>
        <v>středisko Jestřáb Chodov</v>
      </c>
    </row>
    <row r="190" spans="1:23" ht="15.75" hidden="1" customHeight="1">
      <c r="A190" s="310" t="s">
        <v>396</v>
      </c>
      <c r="B190" s="517">
        <v>18</v>
      </c>
      <c r="C190" s="518">
        <v>4.7779999999999996</v>
      </c>
      <c r="D190" s="484">
        <v>10</v>
      </c>
      <c r="E190" s="484">
        <v>3.9</v>
      </c>
      <c r="F190" s="484">
        <v>12</v>
      </c>
      <c r="G190" s="484">
        <v>3.8330000000000002</v>
      </c>
      <c r="H190" s="484">
        <v>18</v>
      </c>
      <c r="I190" s="518">
        <v>4.2222222222222223</v>
      </c>
      <c r="J190" s="519">
        <v>24</v>
      </c>
      <c r="K190" s="520">
        <v>3.7083333333333335</v>
      </c>
      <c r="L190" s="484">
        <v>25</v>
      </c>
      <c r="M190" s="518">
        <v>4</v>
      </c>
      <c r="N190" s="484">
        <v>17</v>
      </c>
      <c r="O190" s="518">
        <v>4.4705882352941178</v>
      </c>
      <c r="P190" s="476">
        <v>21</v>
      </c>
      <c r="Q190" s="521">
        <v>3.9523809523809526</v>
      </c>
      <c r="R190" s="523" t="s">
        <v>397</v>
      </c>
      <c r="S190" s="3"/>
      <c r="T190" s="317" t="s">
        <v>457</v>
      </c>
      <c r="U190" s="409">
        <v>7</v>
      </c>
      <c r="V190" s="409">
        <v>4</v>
      </c>
      <c r="W190" s="509" t="str">
        <f t="shared" si="2"/>
        <v>středisko Lípa Kynšperk nad Ohří</v>
      </c>
    </row>
    <row r="191" spans="1:23" ht="15.75" hidden="1" customHeight="1">
      <c r="A191" s="310" t="s">
        <v>398</v>
      </c>
      <c r="B191" s="517">
        <v>7</v>
      </c>
      <c r="C191" s="518">
        <v>5.7140000000000004</v>
      </c>
      <c r="D191" s="484">
        <v>3</v>
      </c>
      <c r="E191" s="484">
        <v>5.6669999999999998</v>
      </c>
      <c r="F191" s="484">
        <v>7</v>
      </c>
      <c r="G191" s="484">
        <v>4.8570000000000002</v>
      </c>
      <c r="H191" s="484">
        <v>3</v>
      </c>
      <c r="I191" s="518">
        <v>3.3333333333333335</v>
      </c>
      <c r="J191" s="519">
        <v>4</v>
      </c>
      <c r="K191" s="520">
        <v>3.75</v>
      </c>
      <c r="L191" s="484">
        <v>3</v>
      </c>
      <c r="M191" s="518">
        <v>5</v>
      </c>
      <c r="N191" s="484">
        <v>2</v>
      </c>
      <c r="O191" s="518">
        <v>5</v>
      </c>
      <c r="P191" s="476"/>
      <c r="Q191" s="521"/>
      <c r="R191" s="523" t="s">
        <v>399</v>
      </c>
      <c r="S191" s="3"/>
      <c r="T191" s="317" t="s">
        <v>459</v>
      </c>
      <c r="U191" s="409">
        <v>17</v>
      </c>
      <c r="V191" s="409">
        <v>3.5294117647058822</v>
      </c>
      <c r="W191" s="509" t="str">
        <f t="shared" si="2"/>
        <v>středisko Dýmka Habartov</v>
      </c>
    </row>
    <row r="192" spans="1:23" ht="15.75" hidden="1" customHeight="1">
      <c r="A192" s="310" t="s">
        <v>400</v>
      </c>
      <c r="B192" s="517">
        <v>2</v>
      </c>
      <c r="C192" s="518">
        <v>9</v>
      </c>
      <c r="D192" s="484">
        <v>20</v>
      </c>
      <c r="E192" s="484">
        <v>2.9</v>
      </c>
      <c r="F192" s="484">
        <v>7</v>
      </c>
      <c r="G192" s="484">
        <v>7.2859999999999996</v>
      </c>
      <c r="H192" s="484">
        <v>2</v>
      </c>
      <c r="I192" s="518">
        <v>3.5</v>
      </c>
      <c r="J192" s="519">
        <v>5</v>
      </c>
      <c r="K192" s="520">
        <v>3.6</v>
      </c>
      <c r="L192" s="484">
        <v>6</v>
      </c>
      <c r="M192" s="518">
        <v>3.6666666666666665</v>
      </c>
      <c r="N192" s="484">
        <v>10</v>
      </c>
      <c r="O192" s="518">
        <v>3.8</v>
      </c>
      <c r="P192" s="476">
        <v>5</v>
      </c>
      <c r="Q192" s="521">
        <v>5.6</v>
      </c>
      <c r="R192" s="523" t="s">
        <v>401</v>
      </c>
      <c r="S192" s="3"/>
      <c r="T192" s="317" t="s">
        <v>461</v>
      </c>
      <c r="U192" s="409">
        <v>12</v>
      </c>
      <c r="V192" s="409">
        <v>3</v>
      </c>
      <c r="W192" s="509" t="str">
        <f t="shared" si="2"/>
        <v>středisko Arnika Horní Slavkov</v>
      </c>
    </row>
    <row r="193" spans="1:23" ht="15.75" customHeight="1">
      <c r="A193" s="310">
        <v>323</v>
      </c>
      <c r="B193" s="517">
        <v>192</v>
      </c>
      <c r="C193" s="518">
        <v>3.714</v>
      </c>
      <c r="D193" s="484">
        <v>168</v>
      </c>
      <c r="E193" s="484">
        <v>3.8929999999999998</v>
      </c>
      <c r="F193" s="484">
        <v>187</v>
      </c>
      <c r="G193" s="484">
        <v>3.9790000000000001</v>
      </c>
      <c r="H193" s="484">
        <v>142</v>
      </c>
      <c r="I193" s="518">
        <v>4.288732394366197</v>
      </c>
      <c r="J193" s="519">
        <v>150</v>
      </c>
      <c r="K193" s="520">
        <v>4.1466666666666665</v>
      </c>
      <c r="L193" s="484">
        <v>169</v>
      </c>
      <c r="M193" s="518">
        <v>4.1242603550295858</v>
      </c>
      <c r="N193" s="484">
        <v>177</v>
      </c>
      <c r="O193" s="518">
        <v>4.9887005649717517</v>
      </c>
      <c r="P193" s="476">
        <v>182</v>
      </c>
      <c r="Q193" s="521">
        <v>4.8571428571428568</v>
      </c>
      <c r="R193" s="523" t="s">
        <v>402</v>
      </c>
      <c r="S193" s="3"/>
      <c r="T193" s="317" t="s">
        <v>463</v>
      </c>
      <c r="U193" s="409">
        <v>5</v>
      </c>
      <c r="V193" s="409">
        <v>3.6</v>
      </c>
      <c r="W193" s="509" t="str">
        <f t="shared" si="2"/>
        <v>středisko Jitřenka Loket</v>
      </c>
    </row>
    <row r="194" spans="1:23" ht="15.75" hidden="1" customHeight="1">
      <c r="A194" s="310" t="s">
        <v>403</v>
      </c>
      <c r="B194" s="517">
        <v>12</v>
      </c>
      <c r="C194" s="518">
        <v>4.4169999999999998</v>
      </c>
      <c r="D194" s="484">
        <v>21</v>
      </c>
      <c r="E194" s="484">
        <v>4.7619999999999996</v>
      </c>
      <c r="F194" s="484">
        <v>15</v>
      </c>
      <c r="G194" s="484">
        <v>4.133</v>
      </c>
      <c r="H194" s="484">
        <v>22</v>
      </c>
      <c r="I194" s="518">
        <v>3.2272727272727271</v>
      </c>
      <c r="J194" s="519">
        <v>20</v>
      </c>
      <c r="K194" s="520">
        <v>4.55</v>
      </c>
      <c r="L194" s="484">
        <v>10</v>
      </c>
      <c r="M194" s="518">
        <v>5.3</v>
      </c>
      <c r="N194" s="484">
        <v>22</v>
      </c>
      <c r="O194" s="518">
        <v>4.2272727272727275</v>
      </c>
      <c r="P194" s="476">
        <v>24</v>
      </c>
      <c r="Q194" s="521">
        <v>5.958333333333333</v>
      </c>
      <c r="R194" s="523" t="s">
        <v>404</v>
      </c>
      <c r="S194" s="3"/>
      <c r="T194" s="317" t="s">
        <v>486</v>
      </c>
      <c r="U194" s="409">
        <v>14</v>
      </c>
      <c r="V194" s="409">
        <v>2.8571428571428572</v>
      </c>
      <c r="W194" s="509" t="str">
        <f t="shared" si="2"/>
        <v>středisko Úsvit Děčín</v>
      </c>
    </row>
    <row r="195" spans="1:23" ht="15.75" hidden="1" customHeight="1">
      <c r="A195" s="310" t="s">
        <v>405</v>
      </c>
      <c r="B195" s="517">
        <v>55</v>
      </c>
      <c r="C195" s="518">
        <v>3.1269999999999998</v>
      </c>
      <c r="D195" s="484">
        <v>43</v>
      </c>
      <c r="E195" s="484">
        <v>4.1399999999999997</v>
      </c>
      <c r="F195" s="484">
        <v>48</v>
      </c>
      <c r="G195" s="484">
        <v>4.7290000000000001</v>
      </c>
      <c r="H195" s="484">
        <v>38</v>
      </c>
      <c r="I195" s="518">
        <v>4.3947368421052628</v>
      </c>
      <c r="J195" s="519">
        <v>36</v>
      </c>
      <c r="K195" s="520">
        <v>4.25</v>
      </c>
      <c r="L195" s="484">
        <v>30</v>
      </c>
      <c r="M195" s="518">
        <v>3.0666666666666669</v>
      </c>
      <c r="N195" s="484">
        <v>40</v>
      </c>
      <c r="O195" s="518">
        <v>6.45</v>
      </c>
      <c r="P195" s="476">
        <v>49</v>
      </c>
      <c r="Q195" s="521">
        <v>4.408163265306122</v>
      </c>
      <c r="R195" s="523" t="s">
        <v>406</v>
      </c>
      <c r="S195" s="3"/>
      <c r="T195" s="317" t="s">
        <v>488</v>
      </c>
      <c r="U195" s="409">
        <v>7</v>
      </c>
      <c r="V195" s="409">
        <v>4</v>
      </c>
      <c r="W195" s="509" t="str">
        <f t="shared" si="2"/>
        <v>středisko Lužan Varnsdorf</v>
      </c>
    </row>
    <row r="196" spans="1:23" ht="15.75" hidden="1" customHeight="1">
      <c r="A196" s="310" t="s">
        <v>407</v>
      </c>
      <c r="B196" s="517">
        <v>25</v>
      </c>
      <c r="C196" s="518">
        <v>3.92</v>
      </c>
      <c r="D196" s="484">
        <v>27</v>
      </c>
      <c r="E196" s="484">
        <v>3.8889999999999998</v>
      </c>
      <c r="F196" s="484">
        <v>35</v>
      </c>
      <c r="G196" s="484">
        <v>3.9140000000000001</v>
      </c>
      <c r="H196" s="484">
        <v>16</v>
      </c>
      <c r="I196" s="518">
        <v>3</v>
      </c>
      <c r="J196" s="519">
        <v>16</v>
      </c>
      <c r="K196" s="520">
        <v>3.8125</v>
      </c>
      <c r="L196" s="484">
        <v>34</v>
      </c>
      <c r="M196" s="518">
        <v>3.7941176470588234</v>
      </c>
      <c r="N196" s="484">
        <v>8</v>
      </c>
      <c r="O196" s="518">
        <v>3.875</v>
      </c>
      <c r="P196" s="476">
        <v>16</v>
      </c>
      <c r="Q196" s="521">
        <v>4.375</v>
      </c>
      <c r="R196" s="523" t="s">
        <v>408</v>
      </c>
      <c r="S196" s="3"/>
      <c r="T196" s="317" t="s">
        <v>490</v>
      </c>
      <c r="U196" s="409">
        <v>16</v>
      </c>
      <c r="V196" s="409">
        <v>3.1875</v>
      </c>
      <c r="W196" s="509" t="str">
        <f t="shared" si="2"/>
        <v>středisko Rumburk</v>
      </c>
    </row>
    <row r="197" spans="1:23" ht="15.75" hidden="1" customHeight="1">
      <c r="A197" s="310" t="s">
        <v>409</v>
      </c>
      <c r="B197" s="517">
        <v>14</v>
      </c>
      <c r="C197" s="518">
        <v>4.5</v>
      </c>
      <c r="D197" s="484">
        <v>15</v>
      </c>
      <c r="E197" s="484">
        <v>3.6</v>
      </c>
      <c r="F197" s="484">
        <v>13</v>
      </c>
      <c r="G197" s="484">
        <v>3.8460000000000001</v>
      </c>
      <c r="H197" s="484">
        <v>11</v>
      </c>
      <c r="I197" s="518">
        <v>6.6363636363636367</v>
      </c>
      <c r="J197" s="519">
        <v>16</v>
      </c>
      <c r="K197" s="520">
        <v>2.875</v>
      </c>
      <c r="L197" s="484">
        <v>11</v>
      </c>
      <c r="M197" s="518">
        <v>4.3636363636363633</v>
      </c>
      <c r="N197" s="484">
        <v>35</v>
      </c>
      <c r="O197" s="518">
        <v>4.4285714285714288</v>
      </c>
      <c r="P197" s="476">
        <v>20</v>
      </c>
      <c r="Q197" s="521">
        <v>4.9000000000000004</v>
      </c>
      <c r="R197" s="523" t="s">
        <v>410</v>
      </c>
      <c r="S197" s="3"/>
      <c r="T197" s="317" t="s">
        <v>492</v>
      </c>
      <c r="U197" s="409">
        <v>14</v>
      </c>
      <c r="V197" s="409">
        <v>4.9285714285714288</v>
      </c>
      <c r="W197" s="509" t="str">
        <f t="shared" si="2"/>
        <v>středisko Sojčáci Děčín</v>
      </c>
    </row>
    <row r="198" spans="1:23" ht="15.75" hidden="1" customHeight="1">
      <c r="A198" s="310" t="s">
        <v>411</v>
      </c>
      <c r="B198" s="517">
        <v>28</v>
      </c>
      <c r="C198" s="518">
        <v>3.8210000000000002</v>
      </c>
      <c r="D198" s="484">
        <v>29</v>
      </c>
      <c r="E198" s="484">
        <v>3.7589999999999999</v>
      </c>
      <c r="F198" s="484">
        <v>25</v>
      </c>
      <c r="G198" s="484">
        <v>3.92</v>
      </c>
      <c r="H198" s="484">
        <v>23</v>
      </c>
      <c r="I198" s="518">
        <v>5.0869565217391308</v>
      </c>
      <c r="J198" s="519">
        <v>22</v>
      </c>
      <c r="K198" s="520">
        <v>4.6363636363636367</v>
      </c>
      <c r="L198" s="484">
        <v>38</v>
      </c>
      <c r="M198" s="518">
        <v>4.5526315789473681</v>
      </c>
      <c r="N198" s="484">
        <v>13</v>
      </c>
      <c r="O198" s="518">
        <v>3.3846153846153846</v>
      </c>
      <c r="P198" s="476">
        <v>43</v>
      </c>
      <c r="Q198" s="521">
        <v>5.3255813953488369</v>
      </c>
      <c r="R198" s="523" t="s">
        <v>412</v>
      </c>
      <c r="S198" s="3"/>
      <c r="T198" s="317" t="s">
        <v>494</v>
      </c>
      <c r="U198" s="409">
        <v>2</v>
      </c>
      <c r="V198" s="409">
        <v>1</v>
      </c>
      <c r="W198" s="509" t="str">
        <f t="shared" si="2"/>
        <v>středisko Seveřan Šluknov</v>
      </c>
    </row>
    <row r="199" spans="1:23" ht="15.75" hidden="1" customHeight="1">
      <c r="A199" s="310" t="s">
        <v>413</v>
      </c>
      <c r="B199" s="517">
        <v>9</v>
      </c>
      <c r="C199" s="518">
        <v>3.1110000000000002</v>
      </c>
      <c r="D199" s="484">
        <v>7</v>
      </c>
      <c r="E199" s="484">
        <v>3.714</v>
      </c>
      <c r="F199" s="484">
        <v>5</v>
      </c>
      <c r="G199" s="484">
        <v>2.4</v>
      </c>
      <c r="H199" s="484">
        <v>11</v>
      </c>
      <c r="I199" s="518">
        <v>4.6363636363636367</v>
      </c>
      <c r="J199" s="519">
        <v>9</v>
      </c>
      <c r="K199" s="520">
        <v>4</v>
      </c>
      <c r="L199" s="484">
        <v>17</v>
      </c>
      <c r="M199" s="518">
        <v>4.4117647058823533</v>
      </c>
      <c r="N199" s="484">
        <v>10</v>
      </c>
      <c r="O199" s="518">
        <v>6.1</v>
      </c>
      <c r="P199" s="476">
        <v>6</v>
      </c>
      <c r="Q199" s="521">
        <v>3</v>
      </c>
      <c r="R199" s="523" t="s">
        <v>414</v>
      </c>
      <c r="S199" s="3"/>
      <c r="T199" s="317" t="s">
        <v>497</v>
      </c>
      <c r="U199" s="409">
        <v>22</v>
      </c>
      <c r="V199" s="409">
        <v>5.5</v>
      </c>
      <c r="W199" s="509" t="str">
        <f t="shared" si="2"/>
        <v>středisko Český lev Chomutov</v>
      </c>
    </row>
    <row r="200" spans="1:23" ht="15.75" hidden="1" customHeight="1">
      <c r="A200" s="310" t="s">
        <v>415</v>
      </c>
      <c r="B200" s="517">
        <v>16</v>
      </c>
      <c r="C200" s="518">
        <v>4</v>
      </c>
      <c r="D200" s="484">
        <v>11</v>
      </c>
      <c r="E200" s="484">
        <v>5.1820000000000004</v>
      </c>
      <c r="F200" s="484">
        <v>15</v>
      </c>
      <c r="G200" s="484">
        <v>3.9329999999999998</v>
      </c>
      <c r="H200" s="484">
        <v>8</v>
      </c>
      <c r="I200" s="518">
        <v>2.875</v>
      </c>
      <c r="J200" s="519">
        <v>7</v>
      </c>
      <c r="K200" s="520">
        <v>6.5714285714285712</v>
      </c>
      <c r="L200" s="484">
        <v>11</v>
      </c>
      <c r="M200" s="518">
        <v>5</v>
      </c>
      <c r="N200" s="484">
        <v>8</v>
      </c>
      <c r="O200" s="518">
        <v>4.625</v>
      </c>
      <c r="P200" s="476">
        <v>11</v>
      </c>
      <c r="Q200" s="521">
        <v>5</v>
      </c>
      <c r="R200" s="523" t="s">
        <v>416</v>
      </c>
      <c r="S200" s="3"/>
      <c r="T200" s="317" t="s">
        <v>499</v>
      </c>
      <c r="U200" s="409">
        <v>6</v>
      </c>
      <c r="V200" s="409">
        <v>4</v>
      </c>
      <c r="W200" s="509" t="str">
        <f t="shared" ref="W200:W263" si="3">VLOOKUP(T200,A:R,18,0)</f>
        <v>středisko Br. Zubra Klášterec nad Ohří</v>
      </c>
    </row>
    <row r="201" spans="1:23" ht="15.75" hidden="1" customHeight="1">
      <c r="A201" s="310" t="s">
        <v>417</v>
      </c>
      <c r="B201" s="517">
        <v>6</v>
      </c>
      <c r="C201" s="518">
        <v>4.5</v>
      </c>
      <c r="D201" s="484">
        <v>1</v>
      </c>
      <c r="E201" s="484">
        <v>3</v>
      </c>
      <c r="F201" s="484">
        <v>2</v>
      </c>
      <c r="G201" s="484">
        <v>5.5</v>
      </c>
      <c r="H201" s="484">
        <v>1</v>
      </c>
      <c r="I201" s="518">
        <v>4</v>
      </c>
      <c r="J201" s="519">
        <v>1</v>
      </c>
      <c r="K201" s="520">
        <v>5</v>
      </c>
      <c r="L201" s="526"/>
      <c r="M201" s="527"/>
      <c r="N201" s="484">
        <v>4</v>
      </c>
      <c r="O201" s="518">
        <v>4.25</v>
      </c>
      <c r="P201" s="476">
        <v>1</v>
      </c>
      <c r="Q201" s="521">
        <v>5</v>
      </c>
      <c r="R201" s="523" t="s">
        <v>418</v>
      </c>
      <c r="S201" s="3"/>
      <c r="T201" s="317" t="s">
        <v>501</v>
      </c>
      <c r="U201" s="409">
        <v>10</v>
      </c>
      <c r="V201" s="409">
        <v>4.5999999999999996</v>
      </c>
      <c r="W201" s="509" t="str">
        <f t="shared" si="3"/>
        <v>středisko Hraničář Jirkov</v>
      </c>
    </row>
    <row r="202" spans="1:23" ht="15.75" hidden="1" customHeight="1">
      <c r="A202" s="310" t="s">
        <v>419</v>
      </c>
      <c r="B202" s="517">
        <v>27</v>
      </c>
      <c r="C202" s="518">
        <v>3.7410000000000001</v>
      </c>
      <c r="D202" s="484">
        <v>14</v>
      </c>
      <c r="E202" s="484">
        <v>1.571</v>
      </c>
      <c r="F202" s="484">
        <v>29</v>
      </c>
      <c r="G202" s="484">
        <v>3.0339999999999998</v>
      </c>
      <c r="H202" s="484">
        <v>12</v>
      </c>
      <c r="I202" s="518">
        <v>4.583333333333333</v>
      </c>
      <c r="J202" s="519">
        <v>23</v>
      </c>
      <c r="K202" s="520">
        <v>3.5652173913043477</v>
      </c>
      <c r="L202" s="484">
        <v>18</v>
      </c>
      <c r="M202" s="518">
        <v>4</v>
      </c>
      <c r="N202" s="484">
        <v>37</v>
      </c>
      <c r="O202" s="518">
        <v>5.0540540540540544</v>
      </c>
      <c r="P202" s="476">
        <v>12</v>
      </c>
      <c r="Q202" s="521">
        <v>4.166666666666667</v>
      </c>
      <c r="R202" s="523" t="s">
        <v>420</v>
      </c>
      <c r="S202" s="3"/>
      <c r="T202" s="317" t="s">
        <v>503</v>
      </c>
      <c r="U202" s="409">
        <v>13</v>
      </c>
      <c r="V202" s="409">
        <v>2.9230769230769229</v>
      </c>
      <c r="W202" s="509" t="str">
        <f t="shared" si="3"/>
        <v>středisko Úhošť Kadaň</v>
      </c>
    </row>
    <row r="203" spans="1:23" ht="15.75" customHeight="1">
      <c r="A203" s="310">
        <v>324</v>
      </c>
      <c r="B203" s="517">
        <v>36</v>
      </c>
      <c r="C203" s="518">
        <v>3.25</v>
      </c>
      <c r="D203" s="484">
        <v>57</v>
      </c>
      <c r="E203" s="484">
        <v>3.351</v>
      </c>
      <c r="F203" s="484">
        <v>30</v>
      </c>
      <c r="G203" s="484">
        <v>3.8</v>
      </c>
      <c r="H203" s="484">
        <v>49</v>
      </c>
      <c r="I203" s="518">
        <v>4.5306122448979593</v>
      </c>
      <c r="J203" s="519">
        <v>48</v>
      </c>
      <c r="K203" s="520">
        <v>4.791666666666667</v>
      </c>
      <c r="L203" s="484">
        <v>58</v>
      </c>
      <c r="M203" s="518">
        <v>4.2241379310344831</v>
      </c>
      <c r="N203" s="484">
        <v>33</v>
      </c>
      <c r="O203" s="518">
        <v>5.1515151515151514</v>
      </c>
      <c r="P203" s="476">
        <v>43</v>
      </c>
      <c r="Q203" s="521">
        <v>5.3023255813953485</v>
      </c>
      <c r="R203" s="523" t="s">
        <v>421</v>
      </c>
      <c r="S203" s="3"/>
      <c r="T203" s="317" t="s">
        <v>505</v>
      </c>
      <c r="U203" s="409">
        <v>4</v>
      </c>
      <c r="V203" s="409">
        <v>4.25</v>
      </c>
      <c r="W203" s="509" t="str">
        <f t="shared" si="3"/>
        <v>středisko Žatec</v>
      </c>
    </row>
    <row r="204" spans="1:23" ht="15.75" hidden="1" customHeight="1">
      <c r="A204" s="310" t="s">
        <v>422</v>
      </c>
      <c r="B204" s="517">
        <v>9</v>
      </c>
      <c r="C204" s="518">
        <v>2.1110000000000002</v>
      </c>
      <c r="D204" s="484">
        <v>11</v>
      </c>
      <c r="E204" s="484">
        <v>3.8180000000000001</v>
      </c>
      <c r="F204" s="484">
        <v>9</v>
      </c>
      <c r="G204" s="484">
        <v>3.444</v>
      </c>
      <c r="H204" s="484">
        <v>6</v>
      </c>
      <c r="I204" s="518">
        <v>5.666666666666667</v>
      </c>
      <c r="J204" s="519">
        <v>14</v>
      </c>
      <c r="K204" s="520">
        <v>5.5</v>
      </c>
      <c r="L204" s="484">
        <v>14</v>
      </c>
      <c r="M204" s="518">
        <v>4.9285714285714288</v>
      </c>
      <c r="N204" s="484">
        <v>6</v>
      </c>
      <c r="O204" s="518">
        <v>2.8333333333333335</v>
      </c>
      <c r="P204" s="476">
        <v>12</v>
      </c>
      <c r="Q204" s="521">
        <v>3.8333333333333335</v>
      </c>
      <c r="R204" s="523" t="s">
        <v>423</v>
      </c>
      <c r="S204" s="3"/>
      <c r="T204" s="317" t="s">
        <v>465</v>
      </c>
      <c r="U204" s="409">
        <v>5</v>
      </c>
      <c r="V204" s="409">
        <v>1.2</v>
      </c>
      <c r="W204" s="509" t="str">
        <f t="shared" si="3"/>
        <v>středisko Nereus Terezín</v>
      </c>
    </row>
    <row r="205" spans="1:23" ht="15.75" hidden="1" customHeight="1">
      <c r="A205" s="310" t="s">
        <v>424</v>
      </c>
      <c r="B205" s="517">
        <v>1</v>
      </c>
      <c r="C205" s="518">
        <v>4</v>
      </c>
      <c r="D205" s="484">
        <v>1</v>
      </c>
      <c r="E205" s="484">
        <v>2</v>
      </c>
      <c r="F205" s="484">
        <v>2</v>
      </c>
      <c r="G205" s="484">
        <v>3.5</v>
      </c>
      <c r="H205" s="484">
        <v>2</v>
      </c>
      <c r="I205" s="518">
        <v>4.5</v>
      </c>
      <c r="J205" s="519"/>
      <c r="K205" s="520"/>
      <c r="L205" s="484"/>
      <c r="M205" s="518"/>
      <c r="N205" s="484">
        <v>5</v>
      </c>
      <c r="O205" s="518">
        <v>3.6</v>
      </c>
      <c r="P205" s="476">
        <v>3</v>
      </c>
      <c r="Q205" s="521">
        <v>5.333333333333333</v>
      </c>
      <c r="R205" s="523" t="s">
        <v>425</v>
      </c>
      <c r="S205" s="3"/>
      <c r="T205" s="317" t="s">
        <v>467</v>
      </c>
      <c r="U205" s="409">
        <v>13</v>
      </c>
      <c r="V205" s="409">
        <v>3.4615384615384617</v>
      </c>
      <c r="W205" s="509" t="str">
        <f t="shared" si="3"/>
        <v>středisko Říp Roudnice nad Labem</v>
      </c>
    </row>
    <row r="206" spans="1:23" ht="15.75" hidden="1" customHeight="1">
      <c r="A206" s="310" t="s">
        <v>426</v>
      </c>
      <c r="B206" s="517">
        <v>6</v>
      </c>
      <c r="C206" s="518">
        <v>4</v>
      </c>
      <c r="D206" s="484">
        <v>6</v>
      </c>
      <c r="E206" s="484">
        <v>4.5</v>
      </c>
      <c r="F206" s="484">
        <v>5</v>
      </c>
      <c r="G206" s="484">
        <v>4.4000000000000004</v>
      </c>
      <c r="H206" s="484">
        <v>8</v>
      </c>
      <c r="I206" s="518">
        <v>4.875</v>
      </c>
      <c r="J206" s="519">
        <v>8</v>
      </c>
      <c r="K206" s="520">
        <v>5.75</v>
      </c>
      <c r="L206" s="484">
        <v>12</v>
      </c>
      <c r="M206" s="518">
        <v>4.333333333333333</v>
      </c>
      <c r="N206" s="484">
        <v>9</v>
      </c>
      <c r="O206" s="518">
        <v>5.1111111111111107</v>
      </c>
      <c r="P206" s="476">
        <v>16</v>
      </c>
      <c r="Q206" s="521">
        <v>7.0625</v>
      </c>
      <c r="R206" s="523" t="s">
        <v>427</v>
      </c>
      <c r="S206" s="3"/>
      <c r="T206" s="317" t="s">
        <v>469</v>
      </c>
      <c r="U206" s="409">
        <v>10</v>
      </c>
      <c r="V206" s="409">
        <v>4.2</v>
      </c>
      <c r="W206" s="509" t="str">
        <f t="shared" si="3"/>
        <v>středisko Brána Lovosice</v>
      </c>
    </row>
    <row r="207" spans="1:23" ht="15.75" hidden="1" customHeight="1">
      <c r="A207" s="310" t="s">
        <v>428</v>
      </c>
      <c r="B207" s="517">
        <v>16</v>
      </c>
      <c r="C207" s="518">
        <v>3.1880000000000002</v>
      </c>
      <c r="D207" s="484">
        <v>35</v>
      </c>
      <c r="E207" s="484">
        <v>2.9710000000000001</v>
      </c>
      <c r="F207" s="484">
        <v>11</v>
      </c>
      <c r="G207" s="484">
        <v>3.9089999999999998</v>
      </c>
      <c r="H207" s="484">
        <v>30</v>
      </c>
      <c r="I207" s="518">
        <v>4.1333333333333337</v>
      </c>
      <c r="J207" s="519">
        <v>20</v>
      </c>
      <c r="K207" s="520">
        <v>3.95</v>
      </c>
      <c r="L207" s="484">
        <v>26</v>
      </c>
      <c r="M207" s="518">
        <v>3.8846153846153846</v>
      </c>
      <c r="N207" s="484">
        <v>12</v>
      </c>
      <c r="O207" s="518">
        <v>7.25</v>
      </c>
      <c r="P207" s="476">
        <v>8</v>
      </c>
      <c r="Q207" s="521">
        <v>4.75</v>
      </c>
      <c r="R207" s="523" t="s">
        <v>429</v>
      </c>
      <c r="S207" s="3"/>
      <c r="T207" s="317" t="s">
        <v>471</v>
      </c>
      <c r="U207" s="409">
        <v>3</v>
      </c>
      <c r="V207" s="409">
        <v>5</v>
      </c>
      <c r="W207" s="509" t="str">
        <f t="shared" si="3"/>
        <v>středisko Libochovice</v>
      </c>
    </row>
    <row r="208" spans="1:23" ht="15.75" hidden="1" customHeight="1">
      <c r="A208" s="310" t="s">
        <v>430</v>
      </c>
      <c r="B208" s="517">
        <v>4</v>
      </c>
      <c r="C208" s="518">
        <v>4.75</v>
      </c>
      <c r="D208" s="484">
        <v>4</v>
      </c>
      <c r="E208" s="484">
        <v>4</v>
      </c>
      <c r="F208" s="484">
        <v>3</v>
      </c>
      <c r="G208" s="484">
        <v>3.6669999999999998</v>
      </c>
      <c r="H208" s="484">
        <v>3</v>
      </c>
      <c r="I208" s="518">
        <v>5.333333333333333</v>
      </c>
      <c r="J208" s="519">
        <v>6</v>
      </c>
      <c r="K208" s="520">
        <v>4.666666666666667</v>
      </c>
      <c r="L208" s="484">
        <v>6</v>
      </c>
      <c r="M208" s="518">
        <v>3.8333333333333335</v>
      </c>
      <c r="N208" s="484">
        <v>1</v>
      </c>
      <c r="O208" s="518">
        <v>2</v>
      </c>
      <c r="P208" s="476">
        <v>4</v>
      </c>
      <c r="Q208" s="521">
        <v>3.75</v>
      </c>
      <c r="R208" s="523" t="s">
        <v>431</v>
      </c>
      <c r="S208" s="3"/>
      <c r="T208" s="317" t="s">
        <v>473</v>
      </c>
      <c r="U208" s="409">
        <v>1</v>
      </c>
      <c r="V208" s="409">
        <v>3</v>
      </c>
      <c r="W208" s="509" t="str">
        <f t="shared" si="3"/>
        <v>středisko Štětí</v>
      </c>
    </row>
    <row r="209" spans="1:23" ht="15.75" customHeight="1">
      <c r="A209" s="310">
        <v>326</v>
      </c>
      <c r="B209" s="517">
        <v>22</v>
      </c>
      <c r="C209" s="518">
        <v>2.9089999999999998</v>
      </c>
      <c r="D209" s="484">
        <v>45</v>
      </c>
      <c r="E209" s="484">
        <v>3.5329999999999999</v>
      </c>
      <c r="F209" s="484">
        <v>33</v>
      </c>
      <c r="G209" s="484">
        <v>4.242</v>
      </c>
      <c r="H209" s="484">
        <v>40</v>
      </c>
      <c r="I209" s="518">
        <v>4</v>
      </c>
      <c r="J209" s="519">
        <v>36</v>
      </c>
      <c r="K209" s="520">
        <v>3.9166666666666665</v>
      </c>
      <c r="L209" s="484">
        <v>45</v>
      </c>
      <c r="M209" s="518">
        <v>3.9555555555555557</v>
      </c>
      <c r="N209" s="484">
        <v>37</v>
      </c>
      <c r="O209" s="518">
        <v>4.5945945945945947</v>
      </c>
      <c r="P209" s="476">
        <v>53</v>
      </c>
      <c r="Q209" s="521">
        <v>4.1132075471698117</v>
      </c>
      <c r="R209" s="523" t="s">
        <v>432</v>
      </c>
      <c r="S209" s="3"/>
      <c r="T209" s="317" t="s">
        <v>475</v>
      </c>
      <c r="U209" s="409">
        <v>41</v>
      </c>
      <c r="V209" s="409">
        <v>3.6585365853658538</v>
      </c>
      <c r="W209" s="509" t="str">
        <f t="shared" si="3"/>
        <v>středisko Radobýl Litoměřice</v>
      </c>
    </row>
    <row r="210" spans="1:23" ht="15.75" hidden="1" customHeight="1">
      <c r="A210" s="310" t="s">
        <v>433</v>
      </c>
      <c r="B210" s="517">
        <v>6</v>
      </c>
      <c r="C210" s="518">
        <v>3</v>
      </c>
      <c r="D210" s="484">
        <v>17</v>
      </c>
      <c r="E210" s="484">
        <v>3.6469999999999998</v>
      </c>
      <c r="F210" s="484">
        <v>16</v>
      </c>
      <c r="G210" s="484">
        <v>4.6879999999999997</v>
      </c>
      <c r="H210" s="484">
        <v>14</v>
      </c>
      <c r="I210" s="518">
        <v>4.7142857142857144</v>
      </c>
      <c r="J210" s="519">
        <v>7</v>
      </c>
      <c r="K210" s="520">
        <v>3.4285714285714284</v>
      </c>
      <c r="L210" s="484">
        <v>13</v>
      </c>
      <c r="M210" s="518">
        <v>4.5384615384615383</v>
      </c>
      <c r="N210" s="484">
        <v>10</v>
      </c>
      <c r="O210" s="518">
        <v>5.5</v>
      </c>
      <c r="P210" s="476">
        <v>22</v>
      </c>
      <c r="Q210" s="521">
        <v>4.3636363636363633</v>
      </c>
      <c r="R210" s="523" t="s">
        <v>434</v>
      </c>
      <c r="S210" s="3"/>
      <c r="T210" s="317" t="s">
        <v>508</v>
      </c>
      <c r="U210" s="409">
        <v>51</v>
      </c>
      <c r="V210" s="409">
        <v>3.7450980392156863</v>
      </c>
      <c r="W210" s="509" t="str">
        <f t="shared" si="3"/>
        <v>středisko Oheň Most</v>
      </c>
    </row>
    <row r="211" spans="1:23" ht="15.75" hidden="1" customHeight="1">
      <c r="A211" s="310" t="s">
        <v>435</v>
      </c>
      <c r="B211" s="517">
        <v>11</v>
      </c>
      <c r="C211" s="518">
        <v>3.2730000000000001</v>
      </c>
      <c r="D211" s="484">
        <v>6</v>
      </c>
      <c r="E211" s="484">
        <v>2.6669999999999998</v>
      </c>
      <c r="F211" s="484">
        <v>8</v>
      </c>
      <c r="G211" s="484">
        <v>3.75</v>
      </c>
      <c r="H211" s="484">
        <v>15</v>
      </c>
      <c r="I211" s="518">
        <v>3.1333333333333333</v>
      </c>
      <c r="J211" s="519">
        <v>14</v>
      </c>
      <c r="K211" s="520">
        <v>3</v>
      </c>
      <c r="L211" s="484">
        <v>14</v>
      </c>
      <c r="M211" s="518">
        <v>3.5</v>
      </c>
      <c r="N211" s="484">
        <v>15</v>
      </c>
      <c r="O211" s="518">
        <v>3.8</v>
      </c>
      <c r="P211" s="476">
        <v>20</v>
      </c>
      <c r="Q211" s="521">
        <v>4.05</v>
      </c>
      <c r="R211" s="523" t="s">
        <v>436</v>
      </c>
      <c r="S211" s="3"/>
      <c r="T211" s="317" t="s">
        <v>510</v>
      </c>
      <c r="U211" s="409">
        <v>9</v>
      </c>
      <c r="V211" s="409">
        <v>2.7777777777777777</v>
      </c>
      <c r="W211" s="509" t="str">
        <f t="shared" si="3"/>
        <v>středisko Perun Litvínov</v>
      </c>
    </row>
    <row r="212" spans="1:23" ht="15.75" hidden="1" customHeight="1">
      <c r="A212" s="310" t="s">
        <v>437</v>
      </c>
      <c r="B212" s="517">
        <v>5</v>
      </c>
      <c r="C212" s="518">
        <v>2</v>
      </c>
      <c r="D212" s="484">
        <v>10</v>
      </c>
      <c r="E212" s="484">
        <v>4</v>
      </c>
      <c r="F212" s="484">
        <v>9</v>
      </c>
      <c r="G212" s="484">
        <v>3.8889999999999998</v>
      </c>
      <c r="H212" s="484">
        <v>11</v>
      </c>
      <c r="I212" s="518">
        <v>4.2727272727272725</v>
      </c>
      <c r="J212" s="519">
        <v>15</v>
      </c>
      <c r="K212" s="520">
        <v>5</v>
      </c>
      <c r="L212" s="484">
        <v>18</v>
      </c>
      <c r="M212" s="518">
        <v>3.8888888888888888</v>
      </c>
      <c r="N212" s="484">
        <v>12</v>
      </c>
      <c r="O212" s="518">
        <v>4.833333333333333</v>
      </c>
      <c r="P212" s="476">
        <v>11</v>
      </c>
      <c r="Q212" s="521">
        <v>3.7272727272727271</v>
      </c>
      <c r="R212" s="523" t="s">
        <v>438</v>
      </c>
      <c r="S212" s="3"/>
      <c r="T212" s="317" t="s">
        <v>512</v>
      </c>
      <c r="U212" s="409">
        <v>10</v>
      </c>
      <c r="V212" s="409">
        <v>4.0999999999999996</v>
      </c>
      <c r="W212" s="509" t="str">
        <f t="shared" si="3"/>
        <v>středisko Louny</v>
      </c>
    </row>
    <row r="213" spans="1:23" ht="15.75" hidden="1" customHeight="1">
      <c r="A213" s="310">
        <v>410</v>
      </c>
      <c r="B213" s="517">
        <v>114</v>
      </c>
      <c r="C213" s="518">
        <v>3.7109999999999999</v>
      </c>
      <c r="D213" s="484">
        <v>98</v>
      </c>
      <c r="E213" s="484">
        <v>3.6019999999999999</v>
      </c>
      <c r="F213" s="484">
        <v>97</v>
      </c>
      <c r="G213" s="484">
        <v>4</v>
      </c>
      <c r="H213" s="484">
        <v>92</v>
      </c>
      <c r="I213" s="518">
        <v>3.5760000000000001</v>
      </c>
      <c r="J213" s="519">
        <v>89</v>
      </c>
      <c r="K213" s="520">
        <v>3.9438202247191012</v>
      </c>
      <c r="L213" s="484">
        <v>103</v>
      </c>
      <c r="M213" s="518">
        <v>3.9611650485436893</v>
      </c>
      <c r="N213" s="484">
        <v>112</v>
      </c>
      <c r="O213" s="518">
        <v>4.1339285714285712</v>
      </c>
      <c r="P213" s="476">
        <v>117</v>
      </c>
      <c r="Q213" s="521">
        <v>4.1196581196581192</v>
      </c>
      <c r="R213" s="523" t="s">
        <v>37</v>
      </c>
      <c r="S213" s="3"/>
      <c r="T213" s="317" t="s">
        <v>477</v>
      </c>
      <c r="U213" s="409">
        <v>6</v>
      </c>
      <c r="V213" s="409">
        <v>1.5</v>
      </c>
      <c r="W213" s="509" t="str">
        <f t="shared" si="3"/>
        <v>středisko Doubravka Teplice</v>
      </c>
    </row>
    <row r="214" spans="1:23" ht="15.75" hidden="1" customHeight="1">
      <c r="A214" s="310" t="s">
        <v>439</v>
      </c>
      <c r="B214" s="517"/>
      <c r="C214" s="518"/>
      <c r="D214" s="484"/>
      <c r="E214" s="484"/>
      <c r="F214" s="484">
        <v>0</v>
      </c>
      <c r="G214" s="484"/>
      <c r="H214" s="484">
        <v>2</v>
      </c>
      <c r="I214" s="518">
        <v>1</v>
      </c>
      <c r="J214" s="519">
        <v>3</v>
      </c>
      <c r="K214" s="520">
        <v>2.6666666666666665</v>
      </c>
      <c r="L214" s="484">
        <v>1</v>
      </c>
      <c r="M214" s="518">
        <v>1</v>
      </c>
      <c r="N214" s="484"/>
      <c r="O214" s="518"/>
      <c r="P214" s="476">
        <v>5</v>
      </c>
      <c r="Q214" s="521">
        <v>2.4</v>
      </c>
      <c r="R214" s="523" t="s">
        <v>440</v>
      </c>
      <c r="S214" s="3"/>
      <c r="T214" s="317" t="s">
        <v>479</v>
      </c>
      <c r="U214" s="409">
        <v>45</v>
      </c>
      <c r="V214" s="409">
        <v>4.822222222222222</v>
      </c>
      <c r="W214" s="509" t="str">
        <f t="shared" si="3"/>
        <v>středisko Dvojka Teplice</v>
      </c>
    </row>
    <row r="215" spans="1:23" ht="15.75" hidden="1" customHeight="1">
      <c r="A215" s="310" t="s">
        <v>441</v>
      </c>
      <c r="B215" s="517">
        <v>10</v>
      </c>
      <c r="C215" s="518">
        <v>3.1</v>
      </c>
      <c r="D215" s="484">
        <v>6</v>
      </c>
      <c r="E215" s="484">
        <v>1.833</v>
      </c>
      <c r="F215" s="484">
        <v>5</v>
      </c>
      <c r="G215" s="484">
        <v>3.2</v>
      </c>
      <c r="H215" s="484">
        <v>7</v>
      </c>
      <c r="I215" s="518">
        <v>2.2857142857142856</v>
      </c>
      <c r="J215" s="519">
        <v>7</v>
      </c>
      <c r="K215" s="520">
        <v>5.1428571428571432</v>
      </c>
      <c r="L215" s="484">
        <v>10</v>
      </c>
      <c r="M215" s="518">
        <v>2.4</v>
      </c>
      <c r="N215" s="484">
        <v>14</v>
      </c>
      <c r="O215" s="518">
        <v>3</v>
      </c>
      <c r="P215" s="476">
        <v>5</v>
      </c>
      <c r="Q215" s="521">
        <v>5</v>
      </c>
      <c r="R215" s="523" t="s">
        <v>442</v>
      </c>
      <c r="S215" s="3"/>
      <c r="T215" s="317" t="s">
        <v>481</v>
      </c>
      <c r="U215" s="409">
        <v>9</v>
      </c>
      <c r="V215" s="409">
        <v>3.2222222222222223</v>
      </c>
      <c r="W215" s="509" t="str">
        <f t="shared" si="3"/>
        <v>středisko Ústí nad Labem</v>
      </c>
    </row>
    <row r="216" spans="1:23" ht="15.75" hidden="1" customHeight="1">
      <c r="A216" s="310" t="s">
        <v>443</v>
      </c>
      <c r="B216" s="517">
        <v>11</v>
      </c>
      <c r="C216" s="518">
        <v>5.3639999999999999</v>
      </c>
      <c r="D216" s="484">
        <v>17</v>
      </c>
      <c r="E216" s="484">
        <v>5.1180000000000003</v>
      </c>
      <c r="F216" s="484">
        <v>15</v>
      </c>
      <c r="G216" s="484">
        <v>4.0670000000000002</v>
      </c>
      <c r="H216" s="484">
        <v>9</v>
      </c>
      <c r="I216" s="518">
        <v>4.333333333333333</v>
      </c>
      <c r="J216" s="519">
        <v>17</v>
      </c>
      <c r="K216" s="520">
        <v>5.2941176470588234</v>
      </c>
      <c r="L216" s="484">
        <v>21</v>
      </c>
      <c r="M216" s="518">
        <v>3.6666666666666665</v>
      </c>
      <c r="N216" s="484">
        <v>17</v>
      </c>
      <c r="O216" s="518">
        <v>4.882352941176471</v>
      </c>
      <c r="P216" s="476">
        <v>16</v>
      </c>
      <c r="Q216" s="521">
        <v>4.3125</v>
      </c>
      <c r="R216" s="523" t="s">
        <v>444</v>
      </c>
      <c r="S216" s="3"/>
      <c r="T216" s="317" t="s">
        <v>483</v>
      </c>
      <c r="U216" s="409">
        <v>18</v>
      </c>
      <c r="V216" s="409">
        <v>4.2222222222222223</v>
      </c>
      <c r="W216" s="509" t="str">
        <f t="shared" si="3"/>
        <v>středisko Šíp Neštěmice</v>
      </c>
    </row>
    <row r="217" spans="1:23" ht="15.75" hidden="1" customHeight="1">
      <c r="A217" s="310" t="s">
        <v>445</v>
      </c>
      <c r="B217" s="517">
        <v>9</v>
      </c>
      <c r="C217" s="518">
        <v>4.1109999999999998</v>
      </c>
      <c r="D217" s="484">
        <v>18</v>
      </c>
      <c r="E217" s="484">
        <v>4.6669999999999998</v>
      </c>
      <c r="F217" s="484">
        <v>5</v>
      </c>
      <c r="G217" s="484">
        <v>4.8</v>
      </c>
      <c r="H217" s="484">
        <v>6</v>
      </c>
      <c r="I217" s="518">
        <v>3.1666666666666665</v>
      </c>
      <c r="J217" s="519">
        <v>8</v>
      </c>
      <c r="K217" s="520">
        <v>2.75</v>
      </c>
      <c r="L217" s="484">
        <v>16</v>
      </c>
      <c r="M217" s="518">
        <v>3.875</v>
      </c>
      <c r="N217" s="484">
        <v>12</v>
      </c>
      <c r="O217" s="518">
        <v>5</v>
      </c>
      <c r="P217" s="476">
        <v>12</v>
      </c>
      <c r="Q217" s="521">
        <v>4.333333333333333</v>
      </c>
      <c r="R217" s="523" t="s">
        <v>446</v>
      </c>
      <c r="S217" s="3"/>
      <c r="T217" s="317" t="s">
        <v>1114</v>
      </c>
      <c r="U217" s="409">
        <v>8</v>
      </c>
      <c r="V217" s="409">
        <v>3.625</v>
      </c>
      <c r="W217" s="509" t="str">
        <f t="shared" si="3"/>
        <v>středisko Lomnice nad Popelkou</v>
      </c>
    </row>
    <row r="218" spans="1:23" ht="15.75" hidden="1" customHeight="1">
      <c r="A218" s="310" t="s">
        <v>447</v>
      </c>
      <c r="B218" s="517">
        <v>3</v>
      </c>
      <c r="C218" s="518">
        <v>5</v>
      </c>
      <c r="D218" s="484">
        <v>1</v>
      </c>
      <c r="E218" s="484">
        <v>3</v>
      </c>
      <c r="F218" s="484">
        <v>8</v>
      </c>
      <c r="G218" s="484">
        <v>5.125</v>
      </c>
      <c r="H218" s="484">
        <v>0</v>
      </c>
      <c r="I218" s="518">
        <v>0</v>
      </c>
      <c r="J218" s="519">
        <v>6</v>
      </c>
      <c r="K218" s="520">
        <v>5</v>
      </c>
      <c r="L218" s="484">
        <v>2</v>
      </c>
      <c r="M218" s="518">
        <v>5</v>
      </c>
      <c r="N218" s="484">
        <v>12</v>
      </c>
      <c r="O218" s="518">
        <v>5.5</v>
      </c>
      <c r="P218" s="476">
        <v>7</v>
      </c>
      <c r="Q218" s="521">
        <v>5</v>
      </c>
      <c r="R218" s="523" t="s">
        <v>448</v>
      </c>
      <c r="S218" s="3"/>
      <c r="T218" s="317" t="s">
        <v>514</v>
      </c>
      <c r="U218" s="409">
        <v>19</v>
      </c>
      <c r="V218" s="409">
        <v>4.4210526315789478</v>
      </c>
      <c r="W218" s="509" t="str">
        <f t="shared" si="3"/>
        <v>středisko Řetěz Česká Lípa</v>
      </c>
    </row>
    <row r="219" spans="1:23" ht="15.75" hidden="1" customHeight="1">
      <c r="A219" s="310" t="s">
        <v>449</v>
      </c>
      <c r="B219" s="517">
        <v>2</v>
      </c>
      <c r="C219" s="518">
        <v>3.5</v>
      </c>
      <c r="D219" s="484">
        <v>3</v>
      </c>
      <c r="E219" s="484">
        <v>4</v>
      </c>
      <c r="F219" s="484">
        <v>1</v>
      </c>
      <c r="G219" s="484">
        <v>2</v>
      </c>
      <c r="H219" s="484">
        <v>3</v>
      </c>
      <c r="I219" s="518">
        <v>4</v>
      </c>
      <c r="J219" s="519"/>
      <c r="K219" s="520"/>
      <c r="L219" s="484">
        <v>2</v>
      </c>
      <c r="M219" s="518">
        <v>5.5</v>
      </c>
      <c r="N219" s="484"/>
      <c r="O219" s="518"/>
      <c r="P219" s="476">
        <v>1</v>
      </c>
      <c r="Q219" s="521">
        <v>2</v>
      </c>
      <c r="R219" s="523" t="s">
        <v>450</v>
      </c>
      <c r="S219" s="3"/>
      <c r="T219" s="317" t="s">
        <v>516</v>
      </c>
      <c r="U219" s="409">
        <v>13</v>
      </c>
      <c r="V219" s="409">
        <v>5.2307692307692308</v>
      </c>
      <c r="W219" s="509" t="str">
        <f t="shared" si="3"/>
        <v>středisko Klíč Nový Bor</v>
      </c>
    </row>
    <row r="220" spans="1:23" ht="15.75" hidden="1" customHeight="1">
      <c r="A220" s="310" t="s">
        <v>451</v>
      </c>
      <c r="B220" s="517">
        <v>6</v>
      </c>
      <c r="C220" s="518">
        <v>4.3330000000000002</v>
      </c>
      <c r="D220" s="484">
        <v>7</v>
      </c>
      <c r="E220" s="484">
        <v>3.1429999999999998</v>
      </c>
      <c r="F220" s="484">
        <v>8</v>
      </c>
      <c r="G220" s="484">
        <v>2.5</v>
      </c>
      <c r="H220" s="484">
        <v>4</v>
      </c>
      <c r="I220" s="518">
        <v>3.75</v>
      </c>
      <c r="J220" s="519">
        <v>4</v>
      </c>
      <c r="K220" s="520">
        <v>1.75</v>
      </c>
      <c r="L220" s="484">
        <v>3</v>
      </c>
      <c r="M220" s="518">
        <v>5.666666666666667</v>
      </c>
      <c r="N220" s="484">
        <v>1</v>
      </c>
      <c r="O220" s="518">
        <v>3</v>
      </c>
      <c r="P220" s="476">
        <v>5</v>
      </c>
      <c r="Q220" s="521">
        <v>5.4</v>
      </c>
      <c r="R220" s="523" t="s">
        <v>452</v>
      </c>
      <c r="S220" s="3"/>
      <c r="T220" s="317" t="s">
        <v>518</v>
      </c>
      <c r="U220" s="409">
        <v>4</v>
      </c>
      <c r="V220" s="409">
        <v>4.5</v>
      </c>
      <c r="W220" s="509" t="str">
        <f t="shared" si="3"/>
        <v>středisko Doksy</v>
      </c>
    </row>
    <row r="221" spans="1:23" ht="15.75" hidden="1" customHeight="1">
      <c r="A221" s="310" t="s">
        <v>453</v>
      </c>
      <c r="B221" s="517">
        <v>18</v>
      </c>
      <c r="C221" s="518">
        <v>3.3330000000000002</v>
      </c>
      <c r="D221" s="484">
        <v>8</v>
      </c>
      <c r="E221" s="484">
        <v>2.875</v>
      </c>
      <c r="F221" s="484">
        <v>16</v>
      </c>
      <c r="G221" s="484">
        <v>4.1879999999999997</v>
      </c>
      <c r="H221" s="484">
        <v>23</v>
      </c>
      <c r="I221" s="518">
        <v>3.8260869565217392</v>
      </c>
      <c r="J221" s="519">
        <v>13</v>
      </c>
      <c r="K221" s="520">
        <v>3.6923076923076925</v>
      </c>
      <c r="L221" s="484">
        <v>16</v>
      </c>
      <c r="M221" s="518">
        <v>4.0625</v>
      </c>
      <c r="N221" s="484">
        <v>20</v>
      </c>
      <c r="O221" s="518">
        <v>3.75</v>
      </c>
      <c r="P221" s="476">
        <v>14</v>
      </c>
      <c r="Q221" s="521">
        <v>5.4285714285714288</v>
      </c>
      <c r="R221" s="523" t="s">
        <v>454</v>
      </c>
      <c r="S221" s="3"/>
      <c r="T221" s="317" t="s">
        <v>520</v>
      </c>
      <c r="U221" s="409">
        <v>14</v>
      </c>
      <c r="V221" s="409">
        <v>5.2142857142857144</v>
      </c>
      <c r="W221" s="509" t="str">
        <f t="shared" si="3"/>
        <v>přístav Ralsko Mimoň</v>
      </c>
    </row>
    <row r="222" spans="1:23" ht="15.75" hidden="1" customHeight="1">
      <c r="A222" s="310" t="s">
        <v>455</v>
      </c>
      <c r="B222" s="517">
        <v>8</v>
      </c>
      <c r="C222" s="518">
        <v>4.125</v>
      </c>
      <c r="D222" s="484">
        <v>1</v>
      </c>
      <c r="E222" s="484">
        <v>1</v>
      </c>
      <c r="F222" s="484">
        <v>6</v>
      </c>
      <c r="G222" s="484">
        <v>4.1669999999999998</v>
      </c>
      <c r="H222" s="484">
        <v>8</v>
      </c>
      <c r="I222" s="518">
        <v>3.5</v>
      </c>
      <c r="J222" s="519">
        <v>2</v>
      </c>
      <c r="K222" s="520">
        <v>4.5</v>
      </c>
      <c r="L222" s="484">
        <v>9</v>
      </c>
      <c r="M222" s="518">
        <v>2.7777777777777777</v>
      </c>
      <c r="N222" s="484">
        <v>12</v>
      </c>
      <c r="O222" s="518">
        <v>3.5</v>
      </c>
      <c r="P222" s="476">
        <v>11</v>
      </c>
      <c r="Q222" s="521">
        <v>3.8181818181818183</v>
      </c>
      <c r="R222" s="523" t="s">
        <v>456</v>
      </c>
      <c r="S222" s="3"/>
      <c r="T222" s="317" t="s">
        <v>522</v>
      </c>
      <c r="U222" s="409">
        <v>16</v>
      </c>
      <c r="V222" s="409">
        <v>3.625</v>
      </c>
      <c r="W222" s="509" t="str">
        <f t="shared" si="3"/>
        <v>středisko Jablonec nad Nisou</v>
      </c>
    </row>
    <row r="223" spans="1:23" ht="15.75" hidden="1" customHeight="1">
      <c r="A223" s="310" t="s">
        <v>457</v>
      </c>
      <c r="B223" s="517">
        <v>11</v>
      </c>
      <c r="C223" s="518">
        <v>4</v>
      </c>
      <c r="D223" s="484">
        <v>6</v>
      </c>
      <c r="E223" s="484">
        <v>3.5</v>
      </c>
      <c r="F223" s="484">
        <v>10</v>
      </c>
      <c r="G223" s="484">
        <v>3.3</v>
      </c>
      <c r="H223" s="484">
        <v>4</v>
      </c>
      <c r="I223" s="518">
        <v>5</v>
      </c>
      <c r="J223" s="519">
        <v>11</v>
      </c>
      <c r="K223" s="520">
        <v>3.0909090909090908</v>
      </c>
      <c r="L223" s="484">
        <v>7</v>
      </c>
      <c r="M223" s="518">
        <v>5.8571428571428568</v>
      </c>
      <c r="N223" s="484"/>
      <c r="O223" s="518"/>
      <c r="P223" s="476">
        <v>7</v>
      </c>
      <c r="Q223" s="521">
        <v>4</v>
      </c>
      <c r="R223" s="523" t="s">
        <v>458</v>
      </c>
      <c r="S223" s="3"/>
      <c r="T223" s="317" t="s">
        <v>524</v>
      </c>
      <c r="U223" s="409">
        <v>4</v>
      </c>
      <c r="V223" s="409">
        <v>4.5</v>
      </c>
      <c r="W223" s="509" t="str">
        <f t="shared" si="3"/>
        <v>středisko Ještěd Liberec</v>
      </c>
    </row>
    <row r="224" spans="1:23" ht="15.75" hidden="1" customHeight="1">
      <c r="A224" s="310" t="s">
        <v>459</v>
      </c>
      <c r="B224" s="517">
        <v>15</v>
      </c>
      <c r="C224" s="518">
        <v>3.867</v>
      </c>
      <c r="D224" s="484">
        <v>13</v>
      </c>
      <c r="E224" s="484">
        <v>2.5379999999999998</v>
      </c>
      <c r="F224" s="484">
        <v>7</v>
      </c>
      <c r="G224" s="484">
        <v>4.4290000000000003</v>
      </c>
      <c r="H224" s="484">
        <v>18</v>
      </c>
      <c r="I224" s="518">
        <v>3.6669999999999998</v>
      </c>
      <c r="J224" s="519">
        <v>10</v>
      </c>
      <c r="K224" s="520">
        <v>4.5</v>
      </c>
      <c r="L224" s="484">
        <v>6</v>
      </c>
      <c r="M224" s="518">
        <v>6</v>
      </c>
      <c r="N224" s="484">
        <v>9</v>
      </c>
      <c r="O224" s="518">
        <v>2.7777777777777777</v>
      </c>
      <c r="P224" s="476">
        <v>17</v>
      </c>
      <c r="Q224" s="521">
        <v>3.5294117647058822</v>
      </c>
      <c r="R224" s="523" t="s">
        <v>460</v>
      </c>
      <c r="S224" s="3"/>
      <c r="T224" s="317" t="s">
        <v>526</v>
      </c>
      <c r="U224" s="409">
        <v>42</v>
      </c>
      <c r="V224" s="409">
        <v>3.6666666666666665</v>
      </c>
      <c r="W224" s="509" t="str">
        <f t="shared" si="3"/>
        <v>středisko Stopa Liberec</v>
      </c>
    </row>
    <row r="225" spans="1:23" ht="15.75" hidden="1" customHeight="1">
      <c r="A225" s="310" t="s">
        <v>461</v>
      </c>
      <c r="B225" s="517">
        <v>10</v>
      </c>
      <c r="C225" s="518">
        <v>2.2999999999999998</v>
      </c>
      <c r="D225" s="484">
        <v>11</v>
      </c>
      <c r="E225" s="484">
        <v>3.4550000000000001</v>
      </c>
      <c r="F225" s="484">
        <v>9</v>
      </c>
      <c r="G225" s="484">
        <v>5.2220000000000004</v>
      </c>
      <c r="H225" s="484">
        <v>5</v>
      </c>
      <c r="I225" s="518">
        <v>3</v>
      </c>
      <c r="J225" s="519">
        <v>5</v>
      </c>
      <c r="K225" s="520">
        <v>2.8</v>
      </c>
      <c r="L225" s="484">
        <v>6</v>
      </c>
      <c r="M225" s="518">
        <v>3.8333333333333335</v>
      </c>
      <c r="N225" s="484">
        <v>9</v>
      </c>
      <c r="O225" s="518">
        <v>3.4444444444444446</v>
      </c>
      <c r="P225" s="476">
        <v>12</v>
      </c>
      <c r="Q225" s="521">
        <v>3</v>
      </c>
      <c r="R225" s="523" t="s">
        <v>462</v>
      </c>
      <c r="S225" s="3"/>
      <c r="T225" s="317" t="s">
        <v>528</v>
      </c>
      <c r="U225" s="409">
        <v>11</v>
      </c>
      <c r="V225" s="409">
        <v>5.1818181818181817</v>
      </c>
      <c r="W225" s="509" t="str">
        <f t="shared" si="3"/>
        <v>středisko Mustang Liberec</v>
      </c>
    </row>
    <row r="226" spans="1:23" ht="15.75" hidden="1" customHeight="1">
      <c r="A226" s="310" t="s">
        <v>463</v>
      </c>
      <c r="B226" s="517">
        <v>7</v>
      </c>
      <c r="C226" s="518">
        <v>3.714</v>
      </c>
      <c r="D226" s="484">
        <v>7</v>
      </c>
      <c r="E226" s="484">
        <v>2.5710000000000002</v>
      </c>
      <c r="F226" s="484">
        <v>7</v>
      </c>
      <c r="G226" s="484">
        <v>3</v>
      </c>
      <c r="H226" s="484">
        <v>3</v>
      </c>
      <c r="I226" s="518">
        <v>3</v>
      </c>
      <c r="J226" s="519">
        <v>3</v>
      </c>
      <c r="K226" s="520">
        <v>2.6666666666666665</v>
      </c>
      <c r="L226" s="484">
        <v>4</v>
      </c>
      <c r="M226" s="518">
        <v>4</v>
      </c>
      <c r="N226" s="484">
        <v>6</v>
      </c>
      <c r="O226" s="518">
        <v>6</v>
      </c>
      <c r="P226" s="476">
        <v>5</v>
      </c>
      <c r="Q226" s="521">
        <v>3.6</v>
      </c>
      <c r="R226" s="523" t="s">
        <v>464</v>
      </c>
      <c r="S226" s="3"/>
      <c r="T226" s="317" t="s">
        <v>530</v>
      </c>
      <c r="U226" s="409">
        <v>7</v>
      </c>
      <c r="V226" s="409">
        <v>3.4285714285714284</v>
      </c>
      <c r="W226" s="509" t="str">
        <f t="shared" si="3"/>
        <v>přístav Flotila Liberec</v>
      </c>
    </row>
    <row r="227" spans="1:23" ht="15.75" hidden="1" customHeight="1">
      <c r="A227" s="310">
        <v>420</v>
      </c>
      <c r="B227" s="517">
        <v>286</v>
      </c>
      <c r="C227" s="518">
        <v>3.5870000000000002</v>
      </c>
      <c r="D227" s="484">
        <v>329</v>
      </c>
      <c r="E227" s="484">
        <v>3.4009999999999998</v>
      </c>
      <c r="F227" s="484">
        <v>255</v>
      </c>
      <c r="G227" s="484">
        <v>3.4039999999999999</v>
      </c>
      <c r="H227" s="484">
        <v>285</v>
      </c>
      <c r="I227" s="518">
        <v>3.54</v>
      </c>
      <c r="J227" s="519">
        <v>304</v>
      </c>
      <c r="K227" s="520">
        <v>3.3026315789473686</v>
      </c>
      <c r="L227" s="484">
        <v>357</v>
      </c>
      <c r="M227" s="518">
        <v>3.5126050420168067</v>
      </c>
      <c r="N227" s="484">
        <v>256</v>
      </c>
      <c r="O227" s="518">
        <v>4.2265625</v>
      </c>
      <c r="P227" s="476">
        <v>329</v>
      </c>
      <c r="Q227" s="521">
        <v>3.905775075987842</v>
      </c>
      <c r="R227" s="523" t="s">
        <v>38</v>
      </c>
      <c r="S227" s="3"/>
      <c r="T227" s="317" t="s">
        <v>532</v>
      </c>
      <c r="U227" s="409">
        <v>10</v>
      </c>
      <c r="V227" s="409">
        <v>3.5</v>
      </c>
      <c r="W227" s="509" t="str">
        <f t="shared" si="3"/>
        <v>středisko Šurean Liberec</v>
      </c>
    </row>
    <row r="228" spans="1:23" ht="15.75" hidden="1" customHeight="1">
      <c r="A228" s="310" t="s">
        <v>465</v>
      </c>
      <c r="B228" s="517">
        <v>1</v>
      </c>
      <c r="C228" s="518">
        <v>2</v>
      </c>
      <c r="D228" s="484">
        <v>4</v>
      </c>
      <c r="E228" s="484">
        <v>2</v>
      </c>
      <c r="F228" s="484">
        <v>4</v>
      </c>
      <c r="G228" s="484">
        <v>1.25</v>
      </c>
      <c r="H228" s="484">
        <v>7</v>
      </c>
      <c r="I228" s="518">
        <v>4.4285714285714288</v>
      </c>
      <c r="J228" s="519">
        <v>5</v>
      </c>
      <c r="K228" s="520">
        <v>3.2</v>
      </c>
      <c r="L228" s="484">
        <v>14</v>
      </c>
      <c r="M228" s="518">
        <v>4.8571428571428568</v>
      </c>
      <c r="N228" s="484">
        <v>4</v>
      </c>
      <c r="O228" s="518">
        <v>3.75</v>
      </c>
      <c r="P228" s="476">
        <v>5</v>
      </c>
      <c r="Q228" s="521">
        <v>1.2</v>
      </c>
      <c r="R228" s="523" t="s">
        <v>466</v>
      </c>
      <c r="S228" s="3"/>
      <c r="T228" s="317" t="s">
        <v>534</v>
      </c>
      <c r="U228" s="409">
        <v>16</v>
      </c>
      <c r="V228" s="409">
        <v>5.4375</v>
      </c>
      <c r="W228" s="509" t="str">
        <f t="shared" si="3"/>
        <v>přístav Maják Liberec</v>
      </c>
    </row>
    <row r="229" spans="1:23" ht="15.75" hidden="1" customHeight="1">
      <c r="A229" s="310" t="s">
        <v>467</v>
      </c>
      <c r="B229" s="517">
        <v>16</v>
      </c>
      <c r="C229" s="518">
        <v>4</v>
      </c>
      <c r="D229" s="484">
        <v>34</v>
      </c>
      <c r="E229" s="484">
        <v>3.1760000000000002</v>
      </c>
      <c r="F229" s="484">
        <v>26</v>
      </c>
      <c r="G229" s="484">
        <v>2.9620000000000002</v>
      </c>
      <c r="H229" s="484">
        <v>20</v>
      </c>
      <c r="I229" s="518">
        <v>3.8</v>
      </c>
      <c r="J229" s="519">
        <v>37</v>
      </c>
      <c r="K229" s="520">
        <v>3.4054054054054053</v>
      </c>
      <c r="L229" s="484">
        <v>57</v>
      </c>
      <c r="M229" s="518">
        <v>3.1228070175438596</v>
      </c>
      <c r="N229" s="484">
        <v>11</v>
      </c>
      <c r="O229" s="518">
        <v>5.3636363636363633</v>
      </c>
      <c r="P229" s="476">
        <v>13</v>
      </c>
      <c r="Q229" s="521">
        <v>3.4615384615384617</v>
      </c>
      <c r="R229" s="523" t="s">
        <v>468</v>
      </c>
      <c r="S229" s="3"/>
      <c r="T229" s="317" t="s">
        <v>536</v>
      </c>
      <c r="U229" s="409">
        <v>7</v>
      </c>
      <c r="V229" s="409">
        <v>3.4285714285714284</v>
      </c>
      <c r="W229" s="509" t="str">
        <f t="shared" si="3"/>
        <v>středisko Chotyně</v>
      </c>
    </row>
    <row r="230" spans="1:23" ht="15.75" hidden="1" customHeight="1">
      <c r="A230" s="310" t="s">
        <v>469</v>
      </c>
      <c r="B230" s="517">
        <v>7</v>
      </c>
      <c r="C230" s="518">
        <v>4</v>
      </c>
      <c r="D230" s="484">
        <v>13</v>
      </c>
      <c r="E230" s="484">
        <v>4.5380000000000003</v>
      </c>
      <c r="F230" s="484">
        <v>3</v>
      </c>
      <c r="G230" s="484">
        <v>2.6669999999999998</v>
      </c>
      <c r="H230" s="484">
        <v>11</v>
      </c>
      <c r="I230" s="518">
        <v>5</v>
      </c>
      <c r="J230" s="519">
        <v>3</v>
      </c>
      <c r="K230" s="520">
        <v>3.6666666666666665</v>
      </c>
      <c r="L230" s="484">
        <v>7</v>
      </c>
      <c r="M230" s="518">
        <v>3.5714285714285716</v>
      </c>
      <c r="N230" s="484">
        <v>11</v>
      </c>
      <c r="O230" s="518">
        <v>4.3636363636363633</v>
      </c>
      <c r="P230" s="476">
        <v>10</v>
      </c>
      <c r="Q230" s="521">
        <v>4.2</v>
      </c>
      <c r="R230" s="523" t="s">
        <v>470</v>
      </c>
      <c r="S230" s="3"/>
      <c r="T230" s="317" t="s">
        <v>537</v>
      </c>
      <c r="U230" s="409">
        <v>3</v>
      </c>
      <c r="V230" s="409">
        <v>3.6666666666666665</v>
      </c>
      <c r="W230" s="509" t="str">
        <f t="shared" si="3"/>
        <v>středisko Dub Český Dub</v>
      </c>
    </row>
    <row r="231" spans="1:23" ht="15.75" hidden="1" customHeight="1">
      <c r="A231" s="310" t="s">
        <v>471</v>
      </c>
      <c r="B231" s="517">
        <v>0</v>
      </c>
      <c r="C231" s="518">
        <v>0</v>
      </c>
      <c r="D231" s="484">
        <v>2</v>
      </c>
      <c r="E231" s="484">
        <v>2.5</v>
      </c>
      <c r="F231" s="484">
        <v>1</v>
      </c>
      <c r="G231" s="484">
        <v>10</v>
      </c>
      <c r="H231" s="484">
        <v>4</v>
      </c>
      <c r="I231" s="518">
        <v>6</v>
      </c>
      <c r="J231" s="519">
        <v>8</v>
      </c>
      <c r="K231" s="520">
        <v>1.875</v>
      </c>
      <c r="L231" s="484">
        <v>1</v>
      </c>
      <c r="M231" s="518">
        <v>1</v>
      </c>
      <c r="N231" s="484">
        <v>6</v>
      </c>
      <c r="O231" s="518">
        <v>6.333333333333333</v>
      </c>
      <c r="P231" s="476">
        <v>3</v>
      </c>
      <c r="Q231" s="521">
        <v>5</v>
      </c>
      <c r="R231" s="523" t="s">
        <v>472</v>
      </c>
      <c r="S231" s="3"/>
      <c r="T231" s="317" t="s">
        <v>539</v>
      </c>
      <c r="U231" s="409">
        <v>20</v>
      </c>
      <c r="V231" s="409">
        <v>4.3499999999999996</v>
      </c>
      <c r="W231" s="509" t="str">
        <f t="shared" si="3"/>
        <v>středisko Varta Semily</v>
      </c>
    </row>
    <row r="232" spans="1:23" ht="15.75" hidden="1" customHeight="1">
      <c r="A232" s="310" t="s">
        <v>473</v>
      </c>
      <c r="B232" s="517">
        <v>20</v>
      </c>
      <c r="C232" s="518">
        <v>2.95</v>
      </c>
      <c r="D232" s="484">
        <v>4</v>
      </c>
      <c r="E232" s="484">
        <v>2.25</v>
      </c>
      <c r="F232" s="484">
        <v>6</v>
      </c>
      <c r="G232" s="484">
        <v>2.5</v>
      </c>
      <c r="H232" s="484">
        <v>4</v>
      </c>
      <c r="I232" s="518">
        <v>2.75</v>
      </c>
      <c r="J232" s="519">
        <v>9</v>
      </c>
      <c r="K232" s="520">
        <v>2.4444444444444446</v>
      </c>
      <c r="L232" s="526"/>
      <c r="M232" s="527"/>
      <c r="N232" s="484">
        <v>8</v>
      </c>
      <c r="O232" s="518">
        <v>3</v>
      </c>
      <c r="P232" s="476">
        <v>1</v>
      </c>
      <c r="Q232" s="521">
        <v>3</v>
      </c>
      <c r="R232" s="523" t="s">
        <v>474</v>
      </c>
      <c r="S232" s="3"/>
      <c r="T232" s="317" t="s">
        <v>541</v>
      </c>
      <c r="U232" s="409">
        <v>30</v>
      </c>
      <c r="V232" s="409">
        <v>5.0999999999999996</v>
      </c>
      <c r="W232" s="509" t="str">
        <f t="shared" si="3"/>
        <v>středisko Štika Turnov</v>
      </c>
    </row>
    <row r="233" spans="1:23" ht="15.75" hidden="1" customHeight="1">
      <c r="A233" s="310" t="s">
        <v>475</v>
      </c>
      <c r="B233" s="517">
        <v>29</v>
      </c>
      <c r="C233" s="518">
        <v>3.3450000000000002</v>
      </c>
      <c r="D233" s="484">
        <v>44</v>
      </c>
      <c r="E233" s="484">
        <v>3.7269999999999999</v>
      </c>
      <c r="F233" s="484">
        <v>21</v>
      </c>
      <c r="G233" s="484">
        <v>3.81</v>
      </c>
      <c r="H233" s="484">
        <v>21</v>
      </c>
      <c r="I233" s="518">
        <v>3.8095238095238093</v>
      </c>
      <c r="J233" s="519">
        <v>32</v>
      </c>
      <c r="K233" s="520">
        <v>3.59375</v>
      </c>
      <c r="L233" s="484">
        <v>17</v>
      </c>
      <c r="M233" s="518">
        <v>3.4117647058823528</v>
      </c>
      <c r="N233" s="484">
        <v>17</v>
      </c>
      <c r="O233" s="518">
        <v>4.6470588235294121</v>
      </c>
      <c r="P233" s="476">
        <v>41</v>
      </c>
      <c r="Q233" s="521">
        <v>3.6585365853658538</v>
      </c>
      <c r="R233" s="523" t="s">
        <v>476</v>
      </c>
      <c r="S233" s="3"/>
      <c r="T233" s="317" t="s">
        <v>543</v>
      </c>
      <c r="U233" s="409">
        <v>20</v>
      </c>
      <c r="V233" s="409">
        <v>5.9</v>
      </c>
      <c r="W233" s="509" t="str">
        <f t="shared" si="3"/>
        <v>středisko Jilm Jilemnice</v>
      </c>
    </row>
    <row r="234" spans="1:23" ht="15.75" hidden="1" customHeight="1">
      <c r="A234" s="310" t="s">
        <v>477</v>
      </c>
      <c r="B234" s="517">
        <v>18</v>
      </c>
      <c r="C234" s="518">
        <v>3.1669999999999998</v>
      </c>
      <c r="D234" s="484">
        <v>9</v>
      </c>
      <c r="E234" s="484">
        <v>3.1110000000000002</v>
      </c>
      <c r="F234" s="484">
        <v>6</v>
      </c>
      <c r="G234" s="484">
        <v>1.667</v>
      </c>
      <c r="H234" s="484">
        <v>11</v>
      </c>
      <c r="I234" s="518">
        <v>1.9090909090909092</v>
      </c>
      <c r="J234" s="519">
        <v>8</v>
      </c>
      <c r="K234" s="520">
        <v>1.5</v>
      </c>
      <c r="L234" s="484">
        <v>7</v>
      </c>
      <c r="M234" s="518">
        <v>3.8571428571428572</v>
      </c>
      <c r="N234" s="484">
        <v>8</v>
      </c>
      <c r="O234" s="518">
        <v>2.625</v>
      </c>
      <c r="P234" s="476">
        <v>6</v>
      </c>
      <c r="Q234" s="521">
        <v>1.5</v>
      </c>
      <c r="R234" s="523" t="s">
        <v>478</v>
      </c>
      <c r="S234" s="3"/>
      <c r="T234" s="317" t="s">
        <v>545</v>
      </c>
      <c r="U234" s="409">
        <v>24</v>
      </c>
      <c r="V234" s="409">
        <v>3.625</v>
      </c>
      <c r="W234" s="509" t="str">
        <f t="shared" si="3"/>
        <v>středisko Údolí Železný Brod</v>
      </c>
    </row>
    <row r="235" spans="1:23" ht="15.75" hidden="1" customHeight="1">
      <c r="A235" s="310" t="s">
        <v>479</v>
      </c>
      <c r="B235" s="517">
        <v>28</v>
      </c>
      <c r="C235" s="518">
        <v>4.1070000000000002</v>
      </c>
      <c r="D235" s="484">
        <v>20</v>
      </c>
      <c r="E235" s="484">
        <v>3.45</v>
      </c>
      <c r="F235" s="484">
        <v>20</v>
      </c>
      <c r="G235" s="484">
        <v>3.55</v>
      </c>
      <c r="H235" s="484">
        <v>22</v>
      </c>
      <c r="I235" s="518">
        <v>4.0454545454545459</v>
      </c>
      <c r="J235" s="519">
        <v>23</v>
      </c>
      <c r="K235" s="520">
        <v>3.8695652173913042</v>
      </c>
      <c r="L235" s="484">
        <v>25</v>
      </c>
      <c r="M235" s="518">
        <v>3.24</v>
      </c>
      <c r="N235" s="484">
        <v>23</v>
      </c>
      <c r="O235" s="518">
        <v>4.9565217391304346</v>
      </c>
      <c r="P235" s="476">
        <v>45</v>
      </c>
      <c r="Q235" s="521">
        <v>4.822222222222222</v>
      </c>
      <c r="R235" s="523" t="s">
        <v>480</v>
      </c>
      <c r="S235" s="3"/>
      <c r="T235" s="317" t="s">
        <v>547</v>
      </c>
      <c r="U235" s="409">
        <v>4</v>
      </c>
      <c r="V235" s="409">
        <v>3.5</v>
      </c>
      <c r="W235" s="509" t="str">
        <f t="shared" si="3"/>
        <v>středisko Lípa Tatobity</v>
      </c>
    </row>
    <row r="236" spans="1:23" ht="15.75" hidden="1" customHeight="1">
      <c r="A236" s="310" t="s">
        <v>481</v>
      </c>
      <c r="B236" s="517">
        <v>3</v>
      </c>
      <c r="C236" s="518">
        <v>1.667</v>
      </c>
      <c r="D236" s="484">
        <v>13</v>
      </c>
      <c r="E236" s="484">
        <v>3.3079999999999998</v>
      </c>
      <c r="F236" s="484">
        <v>21</v>
      </c>
      <c r="G236" s="484">
        <v>4.4290000000000003</v>
      </c>
      <c r="H236" s="484">
        <v>18</v>
      </c>
      <c r="I236" s="518">
        <v>2.7222222222222223</v>
      </c>
      <c r="J236" s="519">
        <v>19</v>
      </c>
      <c r="K236" s="520">
        <v>3</v>
      </c>
      <c r="L236" s="484">
        <v>17</v>
      </c>
      <c r="M236" s="518">
        <v>4.117647058823529</v>
      </c>
      <c r="N236" s="484">
        <v>13</v>
      </c>
      <c r="O236" s="518">
        <v>3.8461538461538463</v>
      </c>
      <c r="P236" s="476">
        <v>9</v>
      </c>
      <c r="Q236" s="521">
        <v>3.2222222222222223</v>
      </c>
      <c r="R236" s="523" t="s">
        <v>482</v>
      </c>
      <c r="S236" s="3"/>
      <c r="T236" s="317" t="s">
        <v>549</v>
      </c>
      <c r="U236" s="409">
        <v>8</v>
      </c>
      <c r="V236" s="409">
        <v>4.625</v>
      </c>
      <c r="W236" s="509" t="str">
        <f t="shared" si="3"/>
        <v>středisko Jestřáb Jilemnice</v>
      </c>
    </row>
    <row r="237" spans="1:23" ht="15.75" hidden="1" customHeight="1">
      <c r="A237" s="310" t="s">
        <v>483</v>
      </c>
      <c r="B237" s="517">
        <v>9</v>
      </c>
      <c r="C237" s="518">
        <v>3.556</v>
      </c>
      <c r="D237" s="484">
        <v>13</v>
      </c>
      <c r="E237" s="484">
        <v>3.923</v>
      </c>
      <c r="F237" s="484">
        <v>10</v>
      </c>
      <c r="G237" s="484">
        <v>5</v>
      </c>
      <c r="H237" s="484">
        <v>10</v>
      </c>
      <c r="I237" s="518">
        <v>3.6</v>
      </c>
      <c r="J237" s="519">
        <v>15</v>
      </c>
      <c r="K237" s="520">
        <v>2.9333333333333331</v>
      </c>
      <c r="L237" s="484">
        <v>18</v>
      </c>
      <c r="M237" s="518">
        <v>4.5</v>
      </c>
      <c r="N237" s="484">
        <v>13</v>
      </c>
      <c r="O237" s="518">
        <v>3.3076923076923075</v>
      </c>
      <c r="P237" s="476">
        <v>18</v>
      </c>
      <c r="Q237" s="521">
        <v>4.2222222222222223</v>
      </c>
      <c r="R237" s="523" t="s">
        <v>484</v>
      </c>
      <c r="S237" s="3"/>
      <c r="T237" s="317" t="s">
        <v>580</v>
      </c>
      <c r="U237" s="409">
        <v>11</v>
      </c>
      <c r="V237" s="409">
        <v>5.1818181818181817</v>
      </c>
      <c r="W237" s="509" t="str">
        <f t="shared" si="3"/>
        <v>středisko Františka Barvíře Třebechovice pod Orebem</v>
      </c>
    </row>
    <row r="238" spans="1:23" ht="15.75" customHeight="1">
      <c r="A238" s="310">
        <v>421</v>
      </c>
      <c r="B238" s="517">
        <v>49</v>
      </c>
      <c r="C238" s="518">
        <v>3.49</v>
      </c>
      <c r="D238" s="484">
        <v>57</v>
      </c>
      <c r="E238" s="484">
        <v>3.2280000000000002</v>
      </c>
      <c r="F238" s="484">
        <v>33</v>
      </c>
      <c r="G238" s="484">
        <v>3.5760000000000001</v>
      </c>
      <c r="H238" s="484">
        <v>52</v>
      </c>
      <c r="I238" s="518">
        <v>3.077</v>
      </c>
      <c r="J238" s="519">
        <v>43</v>
      </c>
      <c r="K238" s="520">
        <v>3.2790697674418605</v>
      </c>
      <c r="L238" s="484">
        <v>53</v>
      </c>
      <c r="M238" s="518">
        <v>3.4150943396226414</v>
      </c>
      <c r="N238" s="484">
        <v>39</v>
      </c>
      <c r="O238" s="518">
        <v>4.666666666666667</v>
      </c>
      <c r="P238" s="476">
        <v>53</v>
      </c>
      <c r="Q238" s="521">
        <v>3.5849056603773586</v>
      </c>
      <c r="R238" s="523" t="s">
        <v>485</v>
      </c>
      <c r="S238" s="3"/>
      <c r="T238" s="317" t="s">
        <v>582</v>
      </c>
      <c r="U238" s="409">
        <v>15</v>
      </c>
      <c r="V238" s="409">
        <v>3.4</v>
      </c>
      <c r="W238" s="509" t="str">
        <f t="shared" si="3"/>
        <v>středisko Střela Stěžery</v>
      </c>
    </row>
    <row r="239" spans="1:23" ht="15.75" hidden="1" customHeight="1">
      <c r="A239" s="310" t="s">
        <v>486</v>
      </c>
      <c r="B239" s="517">
        <v>16</v>
      </c>
      <c r="C239" s="518">
        <v>2.9380000000000002</v>
      </c>
      <c r="D239" s="484">
        <v>20</v>
      </c>
      <c r="E239" s="484">
        <v>3.8</v>
      </c>
      <c r="F239" s="484">
        <v>5</v>
      </c>
      <c r="G239" s="484">
        <v>5.8</v>
      </c>
      <c r="H239" s="484">
        <v>11</v>
      </c>
      <c r="I239" s="518">
        <v>4.9089999999999998</v>
      </c>
      <c r="J239" s="519">
        <v>16</v>
      </c>
      <c r="K239" s="520">
        <v>2.8125</v>
      </c>
      <c r="L239" s="484">
        <v>19</v>
      </c>
      <c r="M239" s="518">
        <v>3.8421052631578947</v>
      </c>
      <c r="N239" s="484">
        <v>17</v>
      </c>
      <c r="O239" s="518">
        <v>5</v>
      </c>
      <c r="P239" s="476">
        <v>14</v>
      </c>
      <c r="Q239" s="521">
        <v>2.8571428571428572</v>
      </c>
      <c r="R239" s="523" t="s">
        <v>487</v>
      </c>
      <c r="S239" s="3"/>
      <c r="T239" s="317" t="s">
        <v>584</v>
      </c>
      <c r="U239" s="409">
        <v>18</v>
      </c>
      <c r="V239" s="409">
        <v>4.666666666666667</v>
      </c>
      <c r="W239" s="509" t="str">
        <f t="shared" si="3"/>
        <v>středisko Černého havrana Chlumec nad Cidlinou</v>
      </c>
    </row>
    <row r="240" spans="1:23" ht="15.75" hidden="1" customHeight="1">
      <c r="A240" s="310" t="s">
        <v>488</v>
      </c>
      <c r="B240" s="517">
        <v>10</v>
      </c>
      <c r="C240" s="518">
        <v>3.8</v>
      </c>
      <c r="D240" s="484">
        <v>14</v>
      </c>
      <c r="E240" s="484">
        <v>4.1429999999999998</v>
      </c>
      <c r="F240" s="484">
        <v>10</v>
      </c>
      <c r="G240" s="484">
        <v>3.5</v>
      </c>
      <c r="H240" s="484">
        <v>10</v>
      </c>
      <c r="I240" s="518">
        <v>3.6</v>
      </c>
      <c r="J240" s="519">
        <v>8</v>
      </c>
      <c r="K240" s="520">
        <v>4.375</v>
      </c>
      <c r="L240" s="484">
        <v>10</v>
      </c>
      <c r="M240" s="518">
        <v>2.9</v>
      </c>
      <c r="N240" s="484">
        <v>8</v>
      </c>
      <c r="O240" s="518">
        <v>3.875</v>
      </c>
      <c r="P240" s="476">
        <v>7</v>
      </c>
      <c r="Q240" s="521">
        <v>4</v>
      </c>
      <c r="R240" s="523" t="s">
        <v>489</v>
      </c>
      <c r="S240" s="3"/>
      <c r="T240" s="317" t="s">
        <v>587</v>
      </c>
      <c r="U240" s="409">
        <v>15</v>
      </c>
      <c r="V240" s="409">
        <v>5.7333333333333334</v>
      </c>
      <c r="W240" s="509" t="str">
        <f t="shared" si="3"/>
        <v>středisko Brána Jičín</v>
      </c>
    </row>
    <row r="241" spans="1:23" ht="15.75" hidden="1" customHeight="1">
      <c r="A241" s="310" t="s">
        <v>490</v>
      </c>
      <c r="B241" s="517">
        <v>4</v>
      </c>
      <c r="C241" s="518">
        <v>2.75</v>
      </c>
      <c r="D241" s="484">
        <v>9</v>
      </c>
      <c r="E241" s="484">
        <v>2.1110000000000002</v>
      </c>
      <c r="F241" s="484">
        <v>5</v>
      </c>
      <c r="G241" s="484">
        <v>3.6</v>
      </c>
      <c r="H241" s="484">
        <v>10</v>
      </c>
      <c r="I241" s="518">
        <v>2</v>
      </c>
      <c r="J241" s="519">
        <v>7</v>
      </c>
      <c r="K241" s="520">
        <v>3</v>
      </c>
      <c r="L241" s="484">
        <v>6</v>
      </c>
      <c r="M241" s="518">
        <v>4.166666666666667</v>
      </c>
      <c r="N241" s="484">
        <v>2</v>
      </c>
      <c r="O241" s="518">
        <v>4.5</v>
      </c>
      <c r="P241" s="476">
        <v>16</v>
      </c>
      <c r="Q241" s="521">
        <v>3.1875</v>
      </c>
      <c r="R241" s="523" t="s">
        <v>491</v>
      </c>
      <c r="S241" s="3"/>
      <c r="T241" s="317" t="s">
        <v>589</v>
      </c>
      <c r="U241" s="409">
        <v>16</v>
      </c>
      <c r="V241" s="409">
        <v>3.875</v>
      </c>
      <c r="W241" s="509" t="str">
        <f t="shared" si="3"/>
        <v>středisko Hořice</v>
      </c>
    </row>
    <row r="242" spans="1:23" ht="15.75" hidden="1" customHeight="1">
      <c r="A242" s="310" t="s">
        <v>492</v>
      </c>
      <c r="B242" s="517">
        <v>11</v>
      </c>
      <c r="C242" s="518">
        <v>3.0910000000000002</v>
      </c>
      <c r="D242" s="484">
        <v>12</v>
      </c>
      <c r="E242" s="484">
        <v>2.0830000000000002</v>
      </c>
      <c r="F242" s="484">
        <v>12</v>
      </c>
      <c r="G242" s="484">
        <v>2.8330000000000002</v>
      </c>
      <c r="H242" s="484">
        <v>21</v>
      </c>
      <c r="I242" s="518">
        <v>2.3809523809523809</v>
      </c>
      <c r="J242" s="519">
        <v>12</v>
      </c>
      <c r="K242" s="520">
        <v>3.3333333333333335</v>
      </c>
      <c r="L242" s="484">
        <v>12</v>
      </c>
      <c r="M242" s="518">
        <v>3.5</v>
      </c>
      <c r="N242" s="484">
        <v>11</v>
      </c>
      <c r="O242" s="518">
        <v>5</v>
      </c>
      <c r="P242" s="476">
        <v>14</v>
      </c>
      <c r="Q242" s="521">
        <v>4.9285714285714288</v>
      </c>
      <c r="R242" s="523" t="s">
        <v>493</v>
      </c>
      <c r="S242" s="3"/>
      <c r="T242" s="317" t="s">
        <v>591</v>
      </c>
      <c r="U242" s="409">
        <v>27</v>
      </c>
      <c r="V242" s="409">
        <v>3.2962962962962963</v>
      </c>
      <c r="W242" s="509" t="str">
        <f t="shared" si="3"/>
        <v>středisko Sopka Nová Paka</v>
      </c>
    </row>
    <row r="243" spans="1:23" ht="15.75" hidden="1" customHeight="1">
      <c r="A243" s="310" t="s">
        <v>494</v>
      </c>
      <c r="B243" s="517">
        <v>8</v>
      </c>
      <c r="C243" s="518">
        <v>5.125</v>
      </c>
      <c r="D243" s="484">
        <v>2</v>
      </c>
      <c r="E243" s="484">
        <v>3</v>
      </c>
      <c r="F243" s="484">
        <v>1</v>
      </c>
      <c r="G243" s="484">
        <v>2</v>
      </c>
      <c r="H243" s="484">
        <v>0</v>
      </c>
      <c r="I243" s="518">
        <v>0</v>
      </c>
      <c r="J243" s="519"/>
      <c r="K243" s="520"/>
      <c r="L243" s="484">
        <v>6</v>
      </c>
      <c r="M243" s="518">
        <v>2</v>
      </c>
      <c r="N243" s="484">
        <v>1</v>
      </c>
      <c r="O243" s="518">
        <v>2</v>
      </c>
      <c r="P243" s="476">
        <v>2</v>
      </c>
      <c r="Q243" s="521">
        <v>1</v>
      </c>
      <c r="R243" s="523" t="s">
        <v>495</v>
      </c>
      <c r="S243" s="3"/>
      <c r="T243" s="317" t="s">
        <v>593</v>
      </c>
      <c r="U243" s="409">
        <v>14</v>
      </c>
      <c r="V243" s="409">
        <v>4.2142857142857144</v>
      </c>
      <c r="W243" s="509" t="str">
        <f t="shared" si="3"/>
        <v>středisko Lázně Bělohrad</v>
      </c>
    </row>
    <row r="244" spans="1:23" ht="15.75" customHeight="1">
      <c r="A244" s="310">
        <v>422</v>
      </c>
      <c r="B244" s="517">
        <v>42</v>
      </c>
      <c r="C244" s="518">
        <v>3.69</v>
      </c>
      <c r="D244" s="484">
        <v>68</v>
      </c>
      <c r="E244" s="484">
        <v>3.3969999999999998</v>
      </c>
      <c r="F244" s="484">
        <v>55</v>
      </c>
      <c r="G244" s="484">
        <v>3.0550000000000002</v>
      </c>
      <c r="H244" s="484">
        <v>57</v>
      </c>
      <c r="I244" s="518">
        <v>3.7719298245614037</v>
      </c>
      <c r="J244" s="519">
        <v>66</v>
      </c>
      <c r="K244" s="520">
        <v>3.7575757575757578</v>
      </c>
      <c r="L244" s="484">
        <v>61</v>
      </c>
      <c r="M244" s="518">
        <v>3.6721311475409837</v>
      </c>
      <c r="N244" s="484">
        <v>57</v>
      </c>
      <c r="O244" s="518">
        <v>4.0701754385964914</v>
      </c>
      <c r="P244" s="476">
        <v>55</v>
      </c>
      <c r="Q244" s="521">
        <v>4.4727272727272727</v>
      </c>
      <c r="R244" s="523" t="s">
        <v>496</v>
      </c>
      <c r="S244" s="3"/>
      <c r="T244" s="317" t="s">
        <v>551</v>
      </c>
      <c r="U244" s="409">
        <v>27</v>
      </c>
      <c r="V244" s="409">
        <v>4.6296296296296298</v>
      </c>
      <c r="W244" s="509" t="str">
        <f t="shared" si="3"/>
        <v>středisko Náchod</v>
      </c>
    </row>
    <row r="245" spans="1:23" ht="15.75" hidden="1" customHeight="1">
      <c r="A245" s="310" t="s">
        <v>497</v>
      </c>
      <c r="B245" s="517">
        <v>11</v>
      </c>
      <c r="C245" s="518">
        <v>3.8180000000000001</v>
      </c>
      <c r="D245" s="484">
        <v>21</v>
      </c>
      <c r="E245" s="484">
        <v>3.714</v>
      </c>
      <c r="F245" s="484">
        <v>16</v>
      </c>
      <c r="G245" s="484">
        <v>3.375</v>
      </c>
      <c r="H245" s="484">
        <v>25</v>
      </c>
      <c r="I245" s="518">
        <v>4.84</v>
      </c>
      <c r="J245" s="519">
        <v>26</v>
      </c>
      <c r="K245" s="520">
        <v>4.0769230769230766</v>
      </c>
      <c r="L245" s="484">
        <v>13</v>
      </c>
      <c r="M245" s="518">
        <v>3.9230769230769229</v>
      </c>
      <c r="N245" s="484">
        <v>18</v>
      </c>
      <c r="O245" s="518">
        <v>4.166666666666667</v>
      </c>
      <c r="P245" s="476">
        <v>22</v>
      </c>
      <c r="Q245" s="521">
        <v>5.5</v>
      </c>
      <c r="R245" s="523" t="s">
        <v>498</v>
      </c>
      <c r="S245" s="3"/>
      <c r="T245" s="317" t="s">
        <v>553</v>
      </c>
      <c r="U245" s="409">
        <v>12</v>
      </c>
      <c r="V245" s="409">
        <v>4.083333333333333</v>
      </c>
      <c r="W245" s="509" t="str">
        <f t="shared" si="3"/>
        <v>středisko Skaláci Police nad Metují</v>
      </c>
    </row>
    <row r="246" spans="1:23" ht="15.75" hidden="1" customHeight="1">
      <c r="A246" s="310" t="s">
        <v>499</v>
      </c>
      <c r="B246" s="517">
        <v>6</v>
      </c>
      <c r="C246" s="518">
        <v>3.5</v>
      </c>
      <c r="D246" s="484">
        <v>7</v>
      </c>
      <c r="E246" s="484">
        <v>2.8570000000000002</v>
      </c>
      <c r="F246" s="484">
        <v>7</v>
      </c>
      <c r="G246" s="484">
        <v>3.714</v>
      </c>
      <c r="H246" s="484">
        <v>3</v>
      </c>
      <c r="I246" s="518">
        <v>3.6666666666666665</v>
      </c>
      <c r="J246" s="519">
        <v>6</v>
      </c>
      <c r="K246" s="520">
        <v>2.1666666666666665</v>
      </c>
      <c r="L246" s="484">
        <v>5</v>
      </c>
      <c r="M246" s="518">
        <v>3.2</v>
      </c>
      <c r="N246" s="484">
        <v>7</v>
      </c>
      <c r="O246" s="518">
        <v>3.4285714285714284</v>
      </c>
      <c r="P246" s="476">
        <v>6</v>
      </c>
      <c r="Q246" s="521">
        <v>4</v>
      </c>
      <c r="R246" s="523" t="s">
        <v>500</v>
      </c>
      <c r="S246" s="3"/>
      <c r="T246" s="317" t="s">
        <v>555</v>
      </c>
      <c r="U246" s="409">
        <v>17</v>
      </c>
      <c r="V246" s="409">
        <v>3.2352941176470589</v>
      </c>
      <c r="W246" s="509" t="str">
        <f t="shared" si="3"/>
        <v>středisko Šedého vlka Broumov</v>
      </c>
    </row>
    <row r="247" spans="1:23" ht="15.75" hidden="1" customHeight="1">
      <c r="A247" s="310" t="s">
        <v>501</v>
      </c>
      <c r="B247" s="517">
        <v>14</v>
      </c>
      <c r="C247" s="518">
        <v>3.9289999999999998</v>
      </c>
      <c r="D247" s="484">
        <v>14</v>
      </c>
      <c r="E247" s="484">
        <v>3.4289999999999998</v>
      </c>
      <c r="F247" s="484">
        <v>11</v>
      </c>
      <c r="G247" s="484">
        <v>3.2730000000000001</v>
      </c>
      <c r="H247" s="484">
        <v>12</v>
      </c>
      <c r="I247" s="518">
        <v>2.75</v>
      </c>
      <c r="J247" s="519">
        <v>12</v>
      </c>
      <c r="K247" s="520">
        <v>3.4166666666666665</v>
      </c>
      <c r="L247" s="484">
        <v>20</v>
      </c>
      <c r="M247" s="518">
        <v>3.8</v>
      </c>
      <c r="N247" s="484">
        <v>8</v>
      </c>
      <c r="O247" s="518">
        <v>4.25</v>
      </c>
      <c r="P247" s="476">
        <v>10</v>
      </c>
      <c r="Q247" s="521">
        <v>4.5999999999999996</v>
      </c>
      <c r="R247" s="523" t="s">
        <v>502</v>
      </c>
      <c r="S247" s="3"/>
      <c r="T247" s="317" t="s">
        <v>557</v>
      </c>
      <c r="U247" s="409">
        <v>9</v>
      </c>
      <c r="V247" s="409">
        <v>3.1111111111111112</v>
      </c>
      <c r="W247" s="509" t="str">
        <f t="shared" si="3"/>
        <v>středisko Červený Kostelec</v>
      </c>
    </row>
    <row r="248" spans="1:23" ht="15.75" hidden="1" customHeight="1">
      <c r="A248" s="310" t="s">
        <v>503</v>
      </c>
      <c r="B248" s="517">
        <v>7</v>
      </c>
      <c r="C248" s="518">
        <v>2.714</v>
      </c>
      <c r="D248" s="484">
        <v>18</v>
      </c>
      <c r="E248" s="484">
        <v>3.5</v>
      </c>
      <c r="F248" s="484">
        <v>15</v>
      </c>
      <c r="G248" s="484">
        <v>2.4</v>
      </c>
      <c r="H248" s="484">
        <v>15</v>
      </c>
      <c r="I248" s="518">
        <v>2.7333333333333334</v>
      </c>
      <c r="J248" s="519">
        <v>10</v>
      </c>
      <c r="K248" s="520">
        <v>3.9</v>
      </c>
      <c r="L248" s="484">
        <v>15</v>
      </c>
      <c r="M248" s="518">
        <v>3.6</v>
      </c>
      <c r="N248" s="484">
        <v>13</v>
      </c>
      <c r="O248" s="518">
        <v>4.7692307692307692</v>
      </c>
      <c r="P248" s="476">
        <v>13</v>
      </c>
      <c r="Q248" s="521">
        <v>2.9230769230769229</v>
      </c>
      <c r="R248" s="523" t="s">
        <v>504</v>
      </c>
      <c r="S248" s="3"/>
      <c r="T248" s="317" t="s">
        <v>559</v>
      </c>
      <c r="U248" s="409">
        <v>21</v>
      </c>
      <c r="V248" s="409">
        <v>4.1904761904761907</v>
      </c>
      <c r="W248" s="509" t="str">
        <f t="shared" si="3"/>
        <v>středisko Jiřího Šimáně Česká Skalice</v>
      </c>
    </row>
    <row r="249" spans="1:23" ht="15.75" hidden="1" customHeight="1">
      <c r="A249" s="310" t="s">
        <v>505</v>
      </c>
      <c r="B249" s="517">
        <v>4</v>
      </c>
      <c r="C249" s="518">
        <v>4.5</v>
      </c>
      <c r="D249" s="484">
        <v>8</v>
      </c>
      <c r="E249" s="484">
        <v>2.75</v>
      </c>
      <c r="F249" s="484">
        <v>6</v>
      </c>
      <c r="G249" s="484">
        <v>2.6669999999999998</v>
      </c>
      <c r="H249" s="484">
        <v>2</v>
      </c>
      <c r="I249" s="518">
        <v>4.5</v>
      </c>
      <c r="J249" s="519">
        <v>12</v>
      </c>
      <c r="K249" s="520">
        <v>4.083333333333333</v>
      </c>
      <c r="L249" s="484">
        <v>8</v>
      </c>
      <c r="M249" s="518">
        <v>3.375</v>
      </c>
      <c r="N249" s="484">
        <v>11</v>
      </c>
      <c r="O249" s="518">
        <v>3.3636363636363638</v>
      </c>
      <c r="P249" s="476">
        <v>4</v>
      </c>
      <c r="Q249" s="521">
        <v>4.25</v>
      </c>
      <c r="R249" s="523" t="s">
        <v>506</v>
      </c>
      <c r="S249" s="3"/>
      <c r="T249" s="317" t="s">
        <v>561</v>
      </c>
      <c r="U249" s="409">
        <v>21</v>
      </c>
      <c r="V249" s="409">
        <v>5.2380952380952381</v>
      </c>
      <c r="W249" s="509" t="str">
        <f t="shared" si="3"/>
        <v>středisko ÚTA Nové Město nad Metují</v>
      </c>
    </row>
    <row r="250" spans="1:23" ht="15.75" customHeight="1">
      <c r="A250" s="310">
        <v>425</v>
      </c>
      <c r="B250" s="517">
        <v>64</v>
      </c>
      <c r="C250" s="518">
        <v>3.766</v>
      </c>
      <c r="D250" s="484">
        <v>48</v>
      </c>
      <c r="E250" s="484">
        <v>3.3330000000000002</v>
      </c>
      <c r="F250" s="484">
        <v>49</v>
      </c>
      <c r="G250" s="484">
        <v>3.327</v>
      </c>
      <c r="H250" s="484">
        <v>48</v>
      </c>
      <c r="I250" s="518">
        <v>3.375</v>
      </c>
      <c r="J250" s="519">
        <v>36</v>
      </c>
      <c r="K250" s="520">
        <v>3</v>
      </c>
      <c r="L250" s="484">
        <v>80</v>
      </c>
      <c r="M250" s="518">
        <v>3.25</v>
      </c>
      <c r="N250" s="484">
        <v>46</v>
      </c>
      <c r="O250" s="518">
        <v>3.847826086956522</v>
      </c>
      <c r="P250" s="476">
        <v>70</v>
      </c>
      <c r="Q250" s="521">
        <v>3.6714285714285713</v>
      </c>
      <c r="R250" s="523" t="s">
        <v>507</v>
      </c>
      <c r="S250" s="3"/>
      <c r="T250" s="317" t="s">
        <v>563</v>
      </c>
      <c r="U250" s="409">
        <v>11</v>
      </c>
      <c r="V250" s="409">
        <v>5</v>
      </c>
      <c r="W250" s="509" t="str">
        <f t="shared" si="3"/>
        <v>středisko Jaroměř</v>
      </c>
    </row>
    <row r="251" spans="1:23" ht="15.75" hidden="1" customHeight="1">
      <c r="A251" s="310" t="s">
        <v>508</v>
      </c>
      <c r="B251" s="517">
        <v>52</v>
      </c>
      <c r="C251" s="518">
        <v>3.827</v>
      </c>
      <c r="D251" s="484">
        <v>35</v>
      </c>
      <c r="E251" s="484">
        <v>3.2570000000000001</v>
      </c>
      <c r="F251" s="484">
        <v>39</v>
      </c>
      <c r="G251" s="484">
        <v>3.3330000000000002</v>
      </c>
      <c r="H251" s="484">
        <v>31</v>
      </c>
      <c r="I251" s="518">
        <v>2.870967741935484</v>
      </c>
      <c r="J251" s="519">
        <v>22</v>
      </c>
      <c r="K251" s="520">
        <v>2.6363636363636362</v>
      </c>
      <c r="L251" s="484">
        <v>62</v>
      </c>
      <c r="M251" s="518">
        <v>2.935483870967742</v>
      </c>
      <c r="N251" s="484">
        <v>27</v>
      </c>
      <c r="O251" s="518">
        <v>3.4814814814814814</v>
      </c>
      <c r="P251" s="476">
        <v>51</v>
      </c>
      <c r="Q251" s="521">
        <v>3.7450980392156863</v>
      </c>
      <c r="R251" s="523" t="s">
        <v>509</v>
      </c>
      <c r="S251" s="3"/>
      <c r="T251" s="317" t="s">
        <v>596</v>
      </c>
      <c r="U251" s="409">
        <v>15</v>
      </c>
      <c r="V251" s="409">
        <v>5.333333333333333</v>
      </c>
      <c r="W251" s="509" t="str">
        <f t="shared" si="3"/>
        <v>středisko Stetson Rychnov nad Kněžnou</v>
      </c>
    </row>
    <row r="252" spans="1:23" ht="15.75" hidden="1" customHeight="1">
      <c r="A252" s="310" t="s">
        <v>510</v>
      </c>
      <c r="B252" s="517">
        <v>8</v>
      </c>
      <c r="C252" s="518">
        <v>2.875</v>
      </c>
      <c r="D252" s="484">
        <v>10</v>
      </c>
      <c r="E252" s="484">
        <v>3.6</v>
      </c>
      <c r="F252" s="484">
        <v>4</v>
      </c>
      <c r="G252" s="484">
        <v>4.25</v>
      </c>
      <c r="H252" s="484">
        <v>7</v>
      </c>
      <c r="I252" s="518">
        <v>5.8571428571428568</v>
      </c>
      <c r="J252" s="519">
        <v>4</v>
      </c>
      <c r="K252" s="520">
        <v>3.25</v>
      </c>
      <c r="L252" s="484">
        <v>10</v>
      </c>
      <c r="M252" s="518">
        <v>3.6</v>
      </c>
      <c r="N252" s="484">
        <v>8</v>
      </c>
      <c r="O252" s="518">
        <v>3.25</v>
      </c>
      <c r="P252" s="476">
        <v>9</v>
      </c>
      <c r="Q252" s="521">
        <v>2.7777777777777777</v>
      </c>
      <c r="R252" s="523" t="s">
        <v>511</v>
      </c>
      <c r="S252" s="3"/>
      <c r="T252" s="317" t="s">
        <v>598</v>
      </c>
      <c r="U252" s="409">
        <v>21</v>
      </c>
      <c r="V252" s="409">
        <v>4.666666666666667</v>
      </c>
      <c r="W252" s="509" t="str">
        <f t="shared" si="3"/>
        <v>středisko Kostelec nad Orlicí</v>
      </c>
    </row>
    <row r="253" spans="1:23" ht="15.75" hidden="1" customHeight="1">
      <c r="A253" s="310" t="s">
        <v>512</v>
      </c>
      <c r="B253" s="517">
        <v>4</v>
      </c>
      <c r="C253" s="518">
        <v>4.75</v>
      </c>
      <c r="D253" s="484">
        <v>3</v>
      </c>
      <c r="E253" s="484">
        <v>3.3330000000000002</v>
      </c>
      <c r="F253" s="484">
        <v>6</v>
      </c>
      <c r="G253" s="484">
        <v>2.6669999999999998</v>
      </c>
      <c r="H253" s="484">
        <v>10</v>
      </c>
      <c r="I253" s="518">
        <v>3.2</v>
      </c>
      <c r="J253" s="519">
        <v>10</v>
      </c>
      <c r="K253" s="520">
        <v>3.7</v>
      </c>
      <c r="L253" s="484">
        <v>8</v>
      </c>
      <c r="M253" s="518">
        <v>5.25</v>
      </c>
      <c r="N253" s="484">
        <v>11</v>
      </c>
      <c r="O253" s="518">
        <v>5.1818181818181817</v>
      </c>
      <c r="P253" s="476">
        <v>10</v>
      </c>
      <c r="Q253" s="521">
        <v>4.0999999999999996</v>
      </c>
      <c r="R253" s="523" t="s">
        <v>513</v>
      </c>
      <c r="S253" s="3"/>
      <c r="T253" s="317" t="s">
        <v>600</v>
      </c>
      <c r="U253" s="409">
        <v>7</v>
      </c>
      <c r="V253" s="409">
        <v>3.7142857142857144</v>
      </c>
      <c r="W253" s="509" t="str">
        <f t="shared" si="3"/>
        <v>středisko Opočno</v>
      </c>
    </row>
    <row r="254" spans="1:23" ht="15.75" hidden="1" customHeight="1">
      <c r="A254" s="310">
        <v>510</v>
      </c>
      <c r="B254" s="517">
        <v>259</v>
      </c>
      <c r="C254" s="518">
        <v>3.8460000000000001</v>
      </c>
      <c r="D254" s="484">
        <v>279</v>
      </c>
      <c r="E254" s="484">
        <v>3.6880000000000002</v>
      </c>
      <c r="F254" s="484">
        <v>295</v>
      </c>
      <c r="G254" s="484">
        <v>3.851</v>
      </c>
      <c r="H254" s="484">
        <v>305</v>
      </c>
      <c r="I254" s="518">
        <v>4.1409836065573771</v>
      </c>
      <c r="J254" s="519">
        <v>305</v>
      </c>
      <c r="K254" s="520">
        <v>3.9836065573770494</v>
      </c>
      <c r="L254" s="484">
        <v>257</v>
      </c>
      <c r="M254" s="518">
        <v>3.8832684824902723</v>
      </c>
      <c r="N254" s="484">
        <v>255</v>
      </c>
      <c r="O254" s="518">
        <v>4.6941176470588237</v>
      </c>
      <c r="P254" s="476">
        <v>280</v>
      </c>
      <c r="Q254" s="521">
        <v>4.4142857142857146</v>
      </c>
      <c r="R254" s="523" t="s">
        <v>39</v>
      </c>
      <c r="S254" s="3"/>
      <c r="T254" s="317" t="s">
        <v>602</v>
      </c>
      <c r="U254" s="409">
        <v>20</v>
      </c>
      <c r="V254" s="409">
        <v>4.55</v>
      </c>
      <c r="W254" s="509" t="str">
        <f t="shared" si="3"/>
        <v>středisko Dobruška</v>
      </c>
    </row>
    <row r="255" spans="1:23" s="404" customFormat="1" ht="15.75" hidden="1" customHeight="1">
      <c r="A255" s="310" t="s">
        <v>1114</v>
      </c>
      <c r="B255" s="517"/>
      <c r="C255" s="518"/>
      <c r="D255" s="484"/>
      <c r="E255" s="484"/>
      <c r="F255" s="484"/>
      <c r="G255" s="484"/>
      <c r="H255" s="484"/>
      <c r="I255" s="518"/>
      <c r="J255" s="486"/>
      <c r="K255" s="486"/>
      <c r="L255" s="486"/>
      <c r="M255" s="486"/>
      <c r="N255" s="484"/>
      <c r="O255" s="518"/>
      <c r="P255" s="476">
        <v>8</v>
      </c>
      <c r="Q255" s="521">
        <v>3.625</v>
      </c>
      <c r="R255" s="523" t="s">
        <v>1113</v>
      </c>
      <c r="S255" s="3"/>
      <c r="T255" s="317" t="s">
        <v>604</v>
      </c>
      <c r="U255" s="409">
        <v>12</v>
      </c>
      <c r="V255" s="409">
        <v>3.25</v>
      </c>
      <c r="W255" s="509" t="str">
        <f t="shared" si="3"/>
        <v>středisko Vamberk</v>
      </c>
    </row>
    <row r="256" spans="1:23" ht="15.75" hidden="1" customHeight="1">
      <c r="A256" s="310" t="s">
        <v>514</v>
      </c>
      <c r="B256" s="517">
        <v>16</v>
      </c>
      <c r="C256" s="518">
        <v>3.0630000000000002</v>
      </c>
      <c r="D256" s="484">
        <v>20</v>
      </c>
      <c r="E256" s="484">
        <v>3.25</v>
      </c>
      <c r="F256" s="484">
        <v>20</v>
      </c>
      <c r="G256" s="484">
        <v>4.0999999999999996</v>
      </c>
      <c r="H256" s="484">
        <v>25</v>
      </c>
      <c r="I256" s="518">
        <v>4.4800000000000004</v>
      </c>
      <c r="J256" s="519">
        <v>20</v>
      </c>
      <c r="K256" s="520">
        <v>5.25</v>
      </c>
      <c r="L256" s="484">
        <v>20</v>
      </c>
      <c r="M256" s="518">
        <v>3.6</v>
      </c>
      <c r="N256" s="484">
        <v>13</v>
      </c>
      <c r="O256" s="518">
        <v>3.1538461538461537</v>
      </c>
      <c r="P256" s="476">
        <v>19</v>
      </c>
      <c r="Q256" s="521">
        <v>4.4210526315789478</v>
      </c>
      <c r="R256" s="523" t="s">
        <v>515</v>
      </c>
      <c r="S256" s="3"/>
      <c r="T256" s="317" t="s">
        <v>565</v>
      </c>
      <c r="U256" s="409">
        <v>14</v>
      </c>
      <c r="V256" s="409">
        <v>3.7142857142857144</v>
      </c>
      <c r="W256" s="509" t="str">
        <f t="shared" si="3"/>
        <v>středisko Hraničář Trutnov</v>
      </c>
    </row>
    <row r="257" spans="1:23" ht="15.75" hidden="1" customHeight="1">
      <c r="A257" s="310" t="s">
        <v>516</v>
      </c>
      <c r="B257" s="517">
        <v>11</v>
      </c>
      <c r="C257" s="518">
        <v>2.5449999999999999</v>
      </c>
      <c r="D257" s="484">
        <v>14</v>
      </c>
      <c r="E257" s="484">
        <v>3.6429999999999998</v>
      </c>
      <c r="F257" s="484">
        <v>20</v>
      </c>
      <c r="G257" s="484">
        <v>3.1</v>
      </c>
      <c r="H257" s="484">
        <v>18</v>
      </c>
      <c r="I257" s="518">
        <v>4.7777777777777777</v>
      </c>
      <c r="J257" s="519">
        <v>17</v>
      </c>
      <c r="K257" s="520">
        <v>4.4705882352941178</v>
      </c>
      <c r="L257" s="484">
        <v>11</v>
      </c>
      <c r="M257" s="518">
        <v>4.2727272727272725</v>
      </c>
      <c r="N257" s="484">
        <v>7</v>
      </c>
      <c r="O257" s="518">
        <v>3.7142857142857144</v>
      </c>
      <c r="P257" s="476">
        <v>13</v>
      </c>
      <c r="Q257" s="521">
        <v>5.2307692307692308</v>
      </c>
      <c r="R257" s="523" t="s">
        <v>517</v>
      </c>
      <c r="S257" s="3"/>
      <c r="T257" s="317" t="s">
        <v>567</v>
      </c>
      <c r="U257" s="409">
        <v>32</v>
      </c>
      <c r="V257" s="409">
        <v>5.15625</v>
      </c>
      <c r="W257" s="509" t="str">
        <f t="shared" si="3"/>
        <v>středisko Zvičina Dvůr Králové nad Labem</v>
      </c>
    </row>
    <row r="258" spans="1:23" ht="15.75" hidden="1" customHeight="1">
      <c r="A258" s="310" t="s">
        <v>518</v>
      </c>
      <c r="B258" s="517">
        <v>2</v>
      </c>
      <c r="C258" s="518">
        <v>9</v>
      </c>
      <c r="D258" s="484">
        <v>3</v>
      </c>
      <c r="E258" s="484">
        <v>3</v>
      </c>
      <c r="F258" s="484">
        <v>4</v>
      </c>
      <c r="G258" s="484">
        <v>2.5</v>
      </c>
      <c r="H258" s="484">
        <v>10</v>
      </c>
      <c r="I258" s="518">
        <v>3.9</v>
      </c>
      <c r="J258" s="519">
        <v>9</v>
      </c>
      <c r="K258" s="520">
        <v>3.4444444444444446</v>
      </c>
      <c r="L258" s="484">
        <v>7</v>
      </c>
      <c r="M258" s="518">
        <v>5.8571428571428568</v>
      </c>
      <c r="N258" s="484">
        <v>7</v>
      </c>
      <c r="O258" s="518">
        <v>6.5714285714285712</v>
      </c>
      <c r="P258" s="476">
        <v>4</v>
      </c>
      <c r="Q258" s="521">
        <v>4.5</v>
      </c>
      <c r="R258" s="523" t="s">
        <v>519</v>
      </c>
      <c r="S258" s="3"/>
      <c r="T258" s="317" t="s">
        <v>569</v>
      </c>
      <c r="U258" s="409">
        <v>11</v>
      </c>
      <c r="V258" s="409">
        <v>5</v>
      </c>
      <c r="W258" s="509" t="str">
        <f t="shared" si="3"/>
        <v>středisko Permoník Rtyně v Podkrkonoší</v>
      </c>
    </row>
    <row r="259" spans="1:23" ht="15.75" hidden="1" customHeight="1">
      <c r="A259" s="310" t="s">
        <v>520</v>
      </c>
      <c r="B259" s="517">
        <v>15</v>
      </c>
      <c r="C259" s="518">
        <v>4.2670000000000003</v>
      </c>
      <c r="D259" s="484">
        <v>20</v>
      </c>
      <c r="E259" s="484">
        <v>4</v>
      </c>
      <c r="F259" s="484">
        <v>20</v>
      </c>
      <c r="G259" s="484">
        <v>4.5999999999999996</v>
      </c>
      <c r="H259" s="484">
        <v>20</v>
      </c>
      <c r="I259" s="518">
        <v>3.75</v>
      </c>
      <c r="J259" s="519">
        <v>37</v>
      </c>
      <c r="K259" s="520">
        <v>3.2162162162162162</v>
      </c>
      <c r="L259" s="484">
        <v>6</v>
      </c>
      <c r="M259" s="518">
        <v>3.1666666666666665</v>
      </c>
      <c r="N259" s="484">
        <v>17</v>
      </c>
      <c r="O259" s="518">
        <v>5.4117647058823533</v>
      </c>
      <c r="P259" s="476">
        <v>14</v>
      </c>
      <c r="Q259" s="521">
        <v>5.2142857142857144</v>
      </c>
      <c r="R259" s="523" t="s">
        <v>521</v>
      </c>
      <c r="S259" s="3"/>
      <c r="T259" s="317" t="s">
        <v>571</v>
      </c>
      <c r="U259" s="409">
        <v>23</v>
      </c>
      <c r="V259" s="409">
        <v>4.3913043478260869</v>
      </c>
      <c r="W259" s="509" t="str">
        <f t="shared" si="3"/>
        <v>středisko Dobráček Hostinné</v>
      </c>
    </row>
    <row r="260" spans="1:23" ht="15.75" hidden="1" customHeight="1">
      <c r="A260" s="310" t="s">
        <v>522</v>
      </c>
      <c r="B260" s="517">
        <v>21</v>
      </c>
      <c r="C260" s="518">
        <v>3.81</v>
      </c>
      <c r="D260" s="484">
        <v>21</v>
      </c>
      <c r="E260" s="484">
        <v>2.8570000000000002</v>
      </c>
      <c r="F260" s="484">
        <v>36</v>
      </c>
      <c r="G260" s="484">
        <v>3.472</v>
      </c>
      <c r="H260" s="484">
        <v>28</v>
      </c>
      <c r="I260" s="518">
        <v>3.2857142857142856</v>
      </c>
      <c r="J260" s="519">
        <v>26</v>
      </c>
      <c r="K260" s="520">
        <v>4.2692307692307692</v>
      </c>
      <c r="L260" s="484">
        <v>21</v>
      </c>
      <c r="M260" s="518">
        <v>4.4285714285714288</v>
      </c>
      <c r="N260" s="484">
        <v>28</v>
      </c>
      <c r="O260" s="518">
        <v>5.25</v>
      </c>
      <c r="P260" s="476">
        <v>16</v>
      </c>
      <c r="Q260" s="521">
        <v>3.625</v>
      </c>
      <c r="R260" s="523" t="s">
        <v>523</v>
      </c>
      <c r="S260" s="3"/>
      <c r="T260" s="317" t="s">
        <v>573</v>
      </c>
      <c r="U260" s="409">
        <v>11</v>
      </c>
      <c r="V260" s="409">
        <v>5.5454545454545459</v>
      </c>
      <c r="W260" s="509" t="str">
        <f t="shared" si="3"/>
        <v>středisko Krakonoš Vrchlabí</v>
      </c>
    </row>
    <row r="261" spans="1:23" ht="15.75" hidden="1" customHeight="1">
      <c r="A261" s="310" t="s">
        <v>524</v>
      </c>
      <c r="B261" s="517">
        <v>6</v>
      </c>
      <c r="C261" s="518">
        <v>3.5</v>
      </c>
      <c r="D261" s="484">
        <v>8</v>
      </c>
      <c r="E261" s="484">
        <v>4.625</v>
      </c>
      <c r="F261" s="484">
        <v>9</v>
      </c>
      <c r="G261" s="484">
        <v>5.1109999999999998</v>
      </c>
      <c r="H261" s="484">
        <v>5</v>
      </c>
      <c r="I261" s="518">
        <v>3</v>
      </c>
      <c r="J261" s="519">
        <v>7</v>
      </c>
      <c r="K261" s="520">
        <v>2.5714285714285716</v>
      </c>
      <c r="L261" s="484">
        <v>12</v>
      </c>
      <c r="M261" s="518">
        <v>3.9166666666666665</v>
      </c>
      <c r="N261" s="484">
        <v>7</v>
      </c>
      <c r="O261" s="518">
        <v>4.4285714285714288</v>
      </c>
      <c r="P261" s="476">
        <v>4</v>
      </c>
      <c r="Q261" s="521">
        <v>4.5</v>
      </c>
      <c r="R261" s="523" t="s">
        <v>525</v>
      </c>
      <c r="S261" s="3"/>
      <c r="T261" s="317" t="s">
        <v>575</v>
      </c>
      <c r="U261" s="409">
        <v>8</v>
      </c>
      <c r="V261" s="409">
        <v>4</v>
      </c>
      <c r="W261" s="509" t="str">
        <f t="shared" si="3"/>
        <v>středisko Araukarit Malé Svatoňovice</v>
      </c>
    </row>
    <row r="262" spans="1:23" ht="15.75" hidden="1" customHeight="1">
      <c r="A262" s="310" t="s">
        <v>526</v>
      </c>
      <c r="B262" s="517">
        <v>25</v>
      </c>
      <c r="C262" s="518">
        <v>3.16</v>
      </c>
      <c r="D262" s="484">
        <v>18</v>
      </c>
      <c r="E262" s="484">
        <v>3.056</v>
      </c>
      <c r="F262" s="484">
        <v>26</v>
      </c>
      <c r="G262" s="484">
        <v>3.6539999999999999</v>
      </c>
      <c r="H262" s="484">
        <v>26</v>
      </c>
      <c r="I262" s="518">
        <v>3.8461538461538463</v>
      </c>
      <c r="J262" s="519">
        <v>22</v>
      </c>
      <c r="K262" s="520">
        <v>3.3636363636363638</v>
      </c>
      <c r="L262" s="484">
        <v>34</v>
      </c>
      <c r="M262" s="518">
        <v>2.9411764705882355</v>
      </c>
      <c r="N262" s="484">
        <v>16</v>
      </c>
      <c r="O262" s="518">
        <v>4.9375</v>
      </c>
      <c r="P262" s="476">
        <v>42</v>
      </c>
      <c r="Q262" s="521">
        <v>3.6666666666666665</v>
      </c>
      <c r="R262" s="523" t="s">
        <v>527</v>
      </c>
      <c r="S262" s="3"/>
      <c r="T262" s="317" t="s">
        <v>577</v>
      </c>
      <c r="U262" s="409">
        <v>5</v>
      </c>
      <c r="V262" s="409">
        <v>3.4</v>
      </c>
      <c r="W262" s="509" t="str">
        <f t="shared" si="3"/>
        <v>středisko Svoboda nad Úpou</v>
      </c>
    </row>
    <row r="263" spans="1:23" ht="15.75" hidden="1" customHeight="1">
      <c r="A263" s="310" t="s">
        <v>528</v>
      </c>
      <c r="B263" s="517">
        <v>11</v>
      </c>
      <c r="C263" s="518">
        <v>2.6360000000000001</v>
      </c>
      <c r="D263" s="484">
        <v>12</v>
      </c>
      <c r="E263" s="484">
        <v>4.3330000000000002</v>
      </c>
      <c r="F263" s="484">
        <v>8</v>
      </c>
      <c r="G263" s="484">
        <v>4.625</v>
      </c>
      <c r="H263" s="484">
        <v>8</v>
      </c>
      <c r="I263" s="518">
        <v>3.125</v>
      </c>
      <c r="J263" s="519">
        <v>6</v>
      </c>
      <c r="K263" s="520">
        <v>5</v>
      </c>
      <c r="L263" s="484">
        <v>10</v>
      </c>
      <c r="M263" s="518">
        <v>2.8</v>
      </c>
      <c r="N263" s="484">
        <v>15</v>
      </c>
      <c r="O263" s="518">
        <v>5.1333333333333337</v>
      </c>
      <c r="P263" s="476">
        <v>11</v>
      </c>
      <c r="Q263" s="521">
        <v>5.1818181818181817</v>
      </c>
      <c r="R263" s="523" t="s">
        <v>529</v>
      </c>
      <c r="S263" s="3"/>
      <c r="T263" s="317" t="s">
        <v>607</v>
      </c>
      <c r="U263" s="409">
        <v>28</v>
      </c>
      <c r="V263" s="409">
        <v>4.0357142857142856</v>
      </c>
      <c r="W263" s="509" t="str">
        <f t="shared" si="3"/>
        <v>středisko K. Šimka Hradec Králové</v>
      </c>
    </row>
    <row r="264" spans="1:23" ht="15.75" hidden="1" customHeight="1">
      <c r="A264" s="310" t="s">
        <v>530</v>
      </c>
      <c r="B264" s="517">
        <v>10</v>
      </c>
      <c r="C264" s="518">
        <v>5</v>
      </c>
      <c r="D264" s="484">
        <v>11</v>
      </c>
      <c r="E264" s="484">
        <v>2.3639999999999999</v>
      </c>
      <c r="F264" s="484">
        <v>6</v>
      </c>
      <c r="G264" s="484">
        <v>3.6669999999999998</v>
      </c>
      <c r="H264" s="484">
        <v>5</v>
      </c>
      <c r="I264" s="518">
        <v>3.6</v>
      </c>
      <c r="J264" s="519">
        <v>6</v>
      </c>
      <c r="K264" s="520">
        <v>3.8333333333333335</v>
      </c>
      <c r="L264" s="484">
        <v>7</v>
      </c>
      <c r="M264" s="518">
        <v>2.8571428571428572</v>
      </c>
      <c r="N264" s="484">
        <v>9</v>
      </c>
      <c r="O264" s="518">
        <v>3.4444444444444446</v>
      </c>
      <c r="P264" s="476">
        <v>7</v>
      </c>
      <c r="Q264" s="521">
        <v>3.4285714285714284</v>
      </c>
      <c r="R264" s="523" t="s">
        <v>531</v>
      </c>
      <c r="S264" s="3"/>
      <c r="T264" s="317" t="s">
        <v>609</v>
      </c>
      <c r="U264" s="409">
        <v>15</v>
      </c>
      <c r="V264" s="409">
        <v>3.9333333333333331</v>
      </c>
      <c r="W264" s="509" t="str">
        <f t="shared" ref="W264:W327" si="4">VLOOKUP(T264,A:R,18,0)</f>
        <v>středisko Rotunda Hradec Králové</v>
      </c>
    </row>
    <row r="265" spans="1:23" ht="15.75" hidden="1" customHeight="1">
      <c r="A265" s="310" t="s">
        <v>532</v>
      </c>
      <c r="B265" s="517">
        <v>11</v>
      </c>
      <c r="C265" s="518">
        <v>4.1820000000000004</v>
      </c>
      <c r="D265" s="484">
        <v>8</v>
      </c>
      <c r="E265" s="484">
        <v>4.625</v>
      </c>
      <c r="F265" s="484">
        <v>5</v>
      </c>
      <c r="G265" s="484">
        <v>3.6</v>
      </c>
      <c r="H265" s="484">
        <v>10</v>
      </c>
      <c r="I265" s="518">
        <v>4.4000000000000004</v>
      </c>
      <c r="J265" s="519">
        <v>7</v>
      </c>
      <c r="K265" s="520">
        <v>5.8571428571428568</v>
      </c>
      <c r="L265" s="484">
        <v>4</v>
      </c>
      <c r="M265" s="518">
        <v>6.25</v>
      </c>
      <c r="N265" s="484">
        <v>5</v>
      </c>
      <c r="O265" s="518">
        <v>5.4</v>
      </c>
      <c r="P265" s="476">
        <v>10</v>
      </c>
      <c r="Q265" s="521">
        <v>3.5</v>
      </c>
      <c r="R265" s="523" t="s">
        <v>533</v>
      </c>
      <c r="S265" s="3"/>
      <c r="T265" s="317" t="s">
        <v>611</v>
      </c>
      <c r="U265" s="409">
        <v>10</v>
      </c>
      <c r="V265" s="409">
        <v>3.2</v>
      </c>
      <c r="W265" s="509" t="str">
        <f t="shared" si="4"/>
        <v>středisko Kukleny Hradec Králové</v>
      </c>
    </row>
    <row r="266" spans="1:23" ht="15.75" hidden="1" customHeight="1">
      <c r="A266" s="310" t="s">
        <v>534</v>
      </c>
      <c r="B266" s="517">
        <v>6</v>
      </c>
      <c r="C266" s="518">
        <v>3.5</v>
      </c>
      <c r="D266" s="484">
        <v>14</v>
      </c>
      <c r="E266" s="484">
        <v>4.1429999999999998</v>
      </c>
      <c r="F266" s="484">
        <v>9</v>
      </c>
      <c r="G266" s="484">
        <v>4.8890000000000002</v>
      </c>
      <c r="H266" s="484">
        <v>7</v>
      </c>
      <c r="I266" s="518">
        <v>3.7142857142857144</v>
      </c>
      <c r="J266" s="519">
        <v>16</v>
      </c>
      <c r="K266" s="520">
        <v>4.125</v>
      </c>
      <c r="L266" s="484">
        <v>5</v>
      </c>
      <c r="M266" s="518">
        <v>4.2</v>
      </c>
      <c r="N266" s="484">
        <v>15</v>
      </c>
      <c r="O266" s="518">
        <v>4.666666666666667</v>
      </c>
      <c r="P266" s="476">
        <v>16</v>
      </c>
      <c r="Q266" s="521">
        <v>5.4375</v>
      </c>
      <c r="R266" s="523" t="s">
        <v>535</v>
      </c>
      <c r="S266" s="3"/>
      <c r="T266" s="317" t="s">
        <v>613</v>
      </c>
      <c r="U266" s="409">
        <v>21</v>
      </c>
      <c r="V266" s="409">
        <v>3.4761904761904763</v>
      </c>
      <c r="W266" s="509" t="str">
        <f t="shared" si="4"/>
        <v>středisko Svatého Jiří Hradec Králové</v>
      </c>
    </row>
    <row r="267" spans="1:23" ht="15.75" hidden="1" customHeight="1">
      <c r="A267" s="310" t="s">
        <v>536</v>
      </c>
      <c r="B267" s="517">
        <v>7</v>
      </c>
      <c r="C267" s="518">
        <v>2.1429999999999998</v>
      </c>
      <c r="D267" s="484">
        <v>10</v>
      </c>
      <c r="E267" s="484">
        <v>3.1</v>
      </c>
      <c r="F267" s="484">
        <v>14</v>
      </c>
      <c r="G267" s="484">
        <v>2.714</v>
      </c>
      <c r="H267" s="484">
        <v>7</v>
      </c>
      <c r="I267" s="518">
        <v>6</v>
      </c>
      <c r="J267" s="519">
        <v>13</v>
      </c>
      <c r="K267" s="520">
        <v>4.0769230769230766</v>
      </c>
      <c r="L267" s="484">
        <v>10</v>
      </c>
      <c r="M267" s="518">
        <v>2.8</v>
      </c>
      <c r="N267" s="484">
        <v>3</v>
      </c>
      <c r="O267" s="518">
        <v>2.6666666666666665</v>
      </c>
      <c r="P267" s="476">
        <v>7</v>
      </c>
      <c r="Q267" s="521">
        <v>3.4285714285714284</v>
      </c>
      <c r="R267" s="525" t="s">
        <v>1097</v>
      </c>
      <c r="S267" s="3"/>
      <c r="T267" s="317" t="s">
        <v>615</v>
      </c>
      <c r="U267" s="409">
        <v>2</v>
      </c>
      <c r="V267" s="409">
        <v>5</v>
      </c>
      <c r="W267" s="509" t="str">
        <f t="shared" si="4"/>
        <v>středisko Rybárny Hradec Králové</v>
      </c>
    </row>
    <row r="268" spans="1:23" ht="15.75" hidden="1" customHeight="1">
      <c r="A268" s="310" t="s">
        <v>537</v>
      </c>
      <c r="B268" s="517">
        <v>4</v>
      </c>
      <c r="C268" s="518">
        <v>3.5</v>
      </c>
      <c r="D268" s="484">
        <v>2</v>
      </c>
      <c r="E268" s="484">
        <v>4.5</v>
      </c>
      <c r="F268" s="484">
        <v>7</v>
      </c>
      <c r="G268" s="484">
        <v>4.1429999999999998</v>
      </c>
      <c r="H268" s="484">
        <v>3</v>
      </c>
      <c r="I268" s="518">
        <v>3.3333333333333335</v>
      </c>
      <c r="J268" s="519">
        <v>6</v>
      </c>
      <c r="K268" s="520">
        <v>3.6666666666666665</v>
      </c>
      <c r="L268" s="484">
        <v>1</v>
      </c>
      <c r="M268" s="518">
        <v>2</v>
      </c>
      <c r="N268" s="484">
        <v>6</v>
      </c>
      <c r="O268" s="518">
        <v>6.833333333333333</v>
      </c>
      <c r="P268" s="476">
        <v>3</v>
      </c>
      <c r="Q268" s="521">
        <v>3.6666666666666665</v>
      </c>
      <c r="R268" s="523" t="s">
        <v>538</v>
      </c>
      <c r="S268" s="3"/>
      <c r="T268" s="317" t="s">
        <v>617</v>
      </c>
      <c r="U268" s="409">
        <v>6</v>
      </c>
      <c r="V268" s="409">
        <v>4.166666666666667</v>
      </c>
      <c r="W268" s="509" t="str">
        <f t="shared" si="4"/>
        <v>středisko Želivák Hradec Králové</v>
      </c>
    </row>
    <row r="269" spans="1:23" ht="15.75" hidden="1" customHeight="1">
      <c r="A269" s="310" t="s">
        <v>539</v>
      </c>
      <c r="B269" s="517">
        <v>14</v>
      </c>
      <c r="C269" s="518">
        <v>4.3570000000000002</v>
      </c>
      <c r="D269" s="484">
        <v>16</v>
      </c>
      <c r="E269" s="484">
        <v>3.5</v>
      </c>
      <c r="F269" s="484">
        <v>37</v>
      </c>
      <c r="G269" s="484">
        <v>3.4590000000000001</v>
      </c>
      <c r="H269" s="484">
        <v>45</v>
      </c>
      <c r="I269" s="518">
        <v>4.1333333333333337</v>
      </c>
      <c r="J269" s="519">
        <v>35</v>
      </c>
      <c r="K269" s="520">
        <v>3.6285714285714286</v>
      </c>
      <c r="L269" s="484">
        <v>22</v>
      </c>
      <c r="M269" s="518">
        <v>4.1818181818181817</v>
      </c>
      <c r="N269" s="484">
        <v>29</v>
      </c>
      <c r="O269" s="518">
        <v>4.8620689655172411</v>
      </c>
      <c r="P269" s="476">
        <v>20</v>
      </c>
      <c r="Q269" s="521">
        <v>4.3499999999999996</v>
      </c>
      <c r="R269" s="523" t="s">
        <v>540</v>
      </c>
      <c r="S269" s="3"/>
      <c r="T269" s="317" t="s">
        <v>638</v>
      </c>
      <c r="U269" s="409">
        <v>7</v>
      </c>
      <c r="V269" s="409">
        <v>4.4285714285714288</v>
      </c>
      <c r="W269" s="509" t="str">
        <f t="shared" si="4"/>
        <v>středisko Chrudim</v>
      </c>
    </row>
    <row r="270" spans="1:23" ht="15.75" hidden="1" customHeight="1">
      <c r="A270" s="310" t="s">
        <v>541</v>
      </c>
      <c r="B270" s="517">
        <v>42</v>
      </c>
      <c r="C270" s="518">
        <v>4.3099999999999996</v>
      </c>
      <c r="D270" s="484">
        <v>61</v>
      </c>
      <c r="E270" s="484">
        <v>4.6890000000000001</v>
      </c>
      <c r="F270" s="484">
        <v>46</v>
      </c>
      <c r="G270" s="484">
        <v>4.6740000000000004</v>
      </c>
      <c r="H270" s="484">
        <v>40</v>
      </c>
      <c r="I270" s="518">
        <v>5.2750000000000004</v>
      </c>
      <c r="J270" s="519">
        <v>36</v>
      </c>
      <c r="K270" s="520">
        <v>4.083333333333333</v>
      </c>
      <c r="L270" s="484">
        <v>36</v>
      </c>
      <c r="M270" s="518">
        <v>4.083333333333333</v>
      </c>
      <c r="N270" s="484">
        <v>27</v>
      </c>
      <c r="O270" s="518">
        <v>4.5555555555555554</v>
      </c>
      <c r="P270" s="476">
        <v>30</v>
      </c>
      <c r="Q270" s="521">
        <v>5.0999999999999996</v>
      </c>
      <c r="R270" s="523" t="s">
        <v>542</v>
      </c>
      <c r="S270" s="3"/>
      <c r="T270" s="317" t="s">
        <v>640</v>
      </c>
      <c r="U270" s="409">
        <v>15</v>
      </c>
      <c r="V270" s="409">
        <v>5.2</v>
      </c>
      <c r="W270" s="509" t="str">
        <f t="shared" si="4"/>
        <v>středisko Slatiňany</v>
      </c>
    </row>
    <row r="271" spans="1:23" ht="15.75" hidden="1" customHeight="1">
      <c r="A271" s="310" t="s">
        <v>543</v>
      </c>
      <c r="B271" s="517">
        <v>23</v>
      </c>
      <c r="C271" s="518">
        <v>4.2610000000000001</v>
      </c>
      <c r="D271" s="484">
        <v>16</v>
      </c>
      <c r="E271" s="484">
        <v>3.5630000000000002</v>
      </c>
      <c r="F271" s="484">
        <v>12</v>
      </c>
      <c r="G271" s="484">
        <v>2.6669999999999998</v>
      </c>
      <c r="H271" s="484">
        <v>35</v>
      </c>
      <c r="I271" s="518">
        <v>3.9428571428571431</v>
      </c>
      <c r="J271" s="519">
        <v>31</v>
      </c>
      <c r="K271" s="520">
        <v>4.709677419354839</v>
      </c>
      <c r="L271" s="484">
        <v>32</v>
      </c>
      <c r="M271" s="518">
        <v>4.53125</v>
      </c>
      <c r="N271" s="484">
        <v>23</v>
      </c>
      <c r="O271" s="518">
        <v>5.6086956521739131</v>
      </c>
      <c r="P271" s="476">
        <v>20</v>
      </c>
      <c r="Q271" s="521">
        <v>5.9</v>
      </c>
      <c r="R271" s="523" t="s">
        <v>544</v>
      </c>
      <c r="S271" s="3"/>
      <c r="T271" s="317" t="s">
        <v>642</v>
      </c>
      <c r="U271" s="409">
        <v>17</v>
      </c>
      <c r="V271" s="409">
        <v>4.882352941176471</v>
      </c>
      <c r="W271" s="509" t="str">
        <f t="shared" si="4"/>
        <v>středisko Skála Hlinsko</v>
      </c>
    </row>
    <row r="272" spans="1:23" ht="15.75" hidden="1" customHeight="1">
      <c r="A272" s="310" t="s">
        <v>545</v>
      </c>
      <c r="B272" s="517">
        <v>15</v>
      </c>
      <c r="C272" s="518">
        <v>3.133</v>
      </c>
      <c r="D272" s="484">
        <v>10</v>
      </c>
      <c r="E272" s="484">
        <v>3.6</v>
      </c>
      <c r="F272" s="484">
        <v>7</v>
      </c>
      <c r="G272" s="484">
        <v>4.4290000000000003</v>
      </c>
      <c r="H272" s="484">
        <v>1</v>
      </c>
      <c r="I272" s="518">
        <v>8</v>
      </c>
      <c r="J272" s="519">
        <v>3</v>
      </c>
      <c r="K272" s="520">
        <v>4.666666666666667</v>
      </c>
      <c r="L272" s="484">
        <v>9</v>
      </c>
      <c r="M272" s="518">
        <v>2.5555555555555554</v>
      </c>
      <c r="N272" s="484">
        <v>22</v>
      </c>
      <c r="O272" s="518">
        <v>3.2272727272727271</v>
      </c>
      <c r="P272" s="476">
        <v>24</v>
      </c>
      <c r="Q272" s="521">
        <v>3.625</v>
      </c>
      <c r="R272" s="523" t="s">
        <v>546</v>
      </c>
      <c r="S272" s="3"/>
      <c r="T272" s="317" t="s">
        <v>644</v>
      </c>
      <c r="U272" s="409">
        <v>22</v>
      </c>
      <c r="V272" s="409">
        <v>3.7272727272727271</v>
      </c>
      <c r="W272" s="509" t="str">
        <f t="shared" si="4"/>
        <v>středisko Ležáky Skuteč</v>
      </c>
    </row>
    <row r="273" spans="1:23" ht="15.75" hidden="1" customHeight="1">
      <c r="A273" s="310" t="s">
        <v>547</v>
      </c>
      <c r="B273" s="517">
        <v>10</v>
      </c>
      <c r="C273" s="518">
        <v>3</v>
      </c>
      <c r="D273" s="484">
        <v>6</v>
      </c>
      <c r="E273" s="484">
        <v>1.333</v>
      </c>
      <c r="F273" s="484">
        <v>7</v>
      </c>
      <c r="G273" s="484">
        <v>4</v>
      </c>
      <c r="H273" s="484">
        <v>7</v>
      </c>
      <c r="I273" s="518">
        <v>3.2857142857142856</v>
      </c>
      <c r="J273" s="519">
        <v>3</v>
      </c>
      <c r="K273" s="520">
        <v>1</v>
      </c>
      <c r="L273" s="484">
        <v>7</v>
      </c>
      <c r="M273" s="518">
        <v>5.1428571428571432</v>
      </c>
      <c r="N273" s="484">
        <v>4</v>
      </c>
      <c r="O273" s="518">
        <v>2.75</v>
      </c>
      <c r="P273" s="476">
        <v>4</v>
      </c>
      <c r="Q273" s="521">
        <v>3.5</v>
      </c>
      <c r="R273" s="523" t="s">
        <v>548</v>
      </c>
      <c r="S273" s="3"/>
      <c r="T273" s="317" t="s">
        <v>646</v>
      </c>
      <c r="U273" s="409">
        <v>7</v>
      </c>
      <c r="V273" s="409">
        <v>6.4285714285714288</v>
      </c>
      <c r="W273" s="509" t="str">
        <f t="shared" si="4"/>
        <v>středisko Chrast</v>
      </c>
    </row>
    <row r="274" spans="1:23" ht="15.75" hidden="1" customHeight="1">
      <c r="A274" s="310" t="s">
        <v>549</v>
      </c>
      <c r="B274" s="517">
        <v>10</v>
      </c>
      <c r="C274" s="518">
        <v>6.5</v>
      </c>
      <c r="D274" s="484">
        <v>9</v>
      </c>
      <c r="E274" s="484">
        <v>1.778</v>
      </c>
      <c r="F274" s="484">
        <v>2</v>
      </c>
      <c r="G274" s="484">
        <v>1</v>
      </c>
      <c r="H274" s="484">
        <v>5</v>
      </c>
      <c r="I274" s="518">
        <v>2.6</v>
      </c>
      <c r="J274" s="519">
        <v>5</v>
      </c>
      <c r="K274" s="520">
        <v>1.8</v>
      </c>
      <c r="L274" s="484">
        <v>3</v>
      </c>
      <c r="M274" s="518">
        <v>4</v>
      </c>
      <c r="N274" s="484">
        <v>2</v>
      </c>
      <c r="O274" s="518">
        <v>3</v>
      </c>
      <c r="P274" s="476">
        <v>8</v>
      </c>
      <c r="Q274" s="521">
        <v>4.625</v>
      </c>
      <c r="R274" s="523" t="s">
        <v>550</v>
      </c>
      <c r="S274" s="3"/>
      <c r="T274" s="317" t="s">
        <v>648</v>
      </c>
      <c r="U274" s="409">
        <v>10</v>
      </c>
      <c r="V274" s="409">
        <v>3.9</v>
      </c>
      <c r="W274" s="509" t="str">
        <f t="shared" si="4"/>
        <v>středisko Kelt Nasavrky</v>
      </c>
    </row>
    <row r="275" spans="1:23" ht="15.75" hidden="1" customHeight="1">
      <c r="A275" s="310">
        <v>520</v>
      </c>
      <c r="B275" s="517">
        <v>453</v>
      </c>
      <c r="C275" s="518">
        <v>3.8340000000000001</v>
      </c>
      <c r="D275" s="484">
        <v>440</v>
      </c>
      <c r="E275" s="484">
        <v>3.9750000000000001</v>
      </c>
      <c r="F275" s="484">
        <v>458</v>
      </c>
      <c r="G275" s="484">
        <v>4.21</v>
      </c>
      <c r="H275" s="484">
        <v>434</v>
      </c>
      <c r="I275" s="518">
        <v>4.1221198156682028</v>
      </c>
      <c r="J275" s="519">
        <v>395</v>
      </c>
      <c r="K275" s="520">
        <v>4.0784810126582283</v>
      </c>
      <c r="L275" s="484">
        <v>455</v>
      </c>
      <c r="M275" s="518">
        <v>4.2923076923076922</v>
      </c>
      <c r="N275" s="484">
        <v>389</v>
      </c>
      <c r="O275" s="518">
        <v>4.5089974293059125</v>
      </c>
      <c r="P275" s="476">
        <v>495</v>
      </c>
      <c r="Q275" s="521">
        <v>4.2969696969696969</v>
      </c>
      <c r="R275" s="523" t="s">
        <v>40</v>
      </c>
      <c r="S275" s="3"/>
      <c r="T275" s="317" t="s">
        <v>650</v>
      </c>
      <c r="U275" s="409">
        <v>9</v>
      </c>
      <c r="V275" s="409">
        <v>3.4444444444444446</v>
      </c>
      <c r="W275" s="509" t="str">
        <f t="shared" si="4"/>
        <v>středisko Leknín Heřmanův Městec</v>
      </c>
    </row>
    <row r="276" spans="1:23" ht="15.75" hidden="1" customHeight="1">
      <c r="A276" s="310" t="s">
        <v>551</v>
      </c>
      <c r="B276" s="517">
        <v>20</v>
      </c>
      <c r="C276" s="518">
        <v>4.6500000000000004</v>
      </c>
      <c r="D276" s="484">
        <v>43</v>
      </c>
      <c r="E276" s="484">
        <v>4.7910000000000004</v>
      </c>
      <c r="F276" s="484">
        <v>42</v>
      </c>
      <c r="G276" s="484">
        <v>3.714</v>
      </c>
      <c r="H276" s="484">
        <v>44</v>
      </c>
      <c r="I276" s="518">
        <v>4.7954545454545459</v>
      </c>
      <c r="J276" s="519">
        <v>33</v>
      </c>
      <c r="K276" s="520">
        <v>5.1818181818181817</v>
      </c>
      <c r="L276" s="484">
        <v>28</v>
      </c>
      <c r="M276" s="518">
        <v>4.5357142857142856</v>
      </c>
      <c r="N276" s="484">
        <v>31</v>
      </c>
      <c r="O276" s="518">
        <v>4.741935483870968</v>
      </c>
      <c r="P276" s="476">
        <v>27</v>
      </c>
      <c r="Q276" s="521">
        <v>4.6296296296296298</v>
      </c>
      <c r="R276" s="523" t="s">
        <v>552</v>
      </c>
      <c r="S276" s="3"/>
      <c r="T276" s="317" t="s">
        <v>652</v>
      </c>
      <c r="U276" s="409">
        <v>8</v>
      </c>
      <c r="V276" s="409">
        <v>4.125</v>
      </c>
      <c r="W276" s="509" t="str">
        <f t="shared" si="4"/>
        <v>středisko Toulovec Proseč</v>
      </c>
    </row>
    <row r="277" spans="1:23" ht="15.75" hidden="1" customHeight="1">
      <c r="A277" s="310" t="s">
        <v>553</v>
      </c>
      <c r="B277" s="517">
        <v>20</v>
      </c>
      <c r="C277" s="518">
        <v>2.4</v>
      </c>
      <c r="D277" s="484">
        <v>15</v>
      </c>
      <c r="E277" s="484">
        <v>2.867</v>
      </c>
      <c r="F277" s="484">
        <v>12</v>
      </c>
      <c r="G277" s="484">
        <v>3.25</v>
      </c>
      <c r="H277" s="484">
        <v>11</v>
      </c>
      <c r="I277" s="518">
        <v>3</v>
      </c>
      <c r="J277" s="519">
        <v>10</v>
      </c>
      <c r="K277" s="520">
        <v>3.8</v>
      </c>
      <c r="L277" s="484">
        <v>12</v>
      </c>
      <c r="M277" s="518">
        <v>4.25</v>
      </c>
      <c r="N277" s="484">
        <v>13</v>
      </c>
      <c r="O277" s="518">
        <v>4.2307692307692308</v>
      </c>
      <c r="P277" s="476">
        <v>12</v>
      </c>
      <c r="Q277" s="521">
        <v>4.083333333333333</v>
      </c>
      <c r="R277" s="523" t="s">
        <v>554</v>
      </c>
      <c r="S277" s="3"/>
      <c r="T277" s="317" t="s">
        <v>654</v>
      </c>
      <c r="U277" s="409">
        <v>3</v>
      </c>
      <c r="V277" s="409">
        <v>8.3333333333333339</v>
      </c>
      <c r="W277" s="509" t="str">
        <f t="shared" si="4"/>
        <v>středisko Tangram Luže</v>
      </c>
    </row>
    <row r="278" spans="1:23" ht="15.75" hidden="1" customHeight="1">
      <c r="A278" s="310" t="s">
        <v>555</v>
      </c>
      <c r="B278" s="517">
        <v>3</v>
      </c>
      <c r="C278" s="518">
        <v>3.3330000000000002</v>
      </c>
      <c r="D278" s="484">
        <v>6</v>
      </c>
      <c r="E278" s="484">
        <v>3.8330000000000002</v>
      </c>
      <c r="F278" s="484">
        <v>2</v>
      </c>
      <c r="G278" s="484">
        <v>5.5</v>
      </c>
      <c r="H278" s="484">
        <v>7</v>
      </c>
      <c r="I278" s="518">
        <v>2</v>
      </c>
      <c r="J278" s="519"/>
      <c r="K278" s="520"/>
      <c r="L278" s="484">
        <v>8</v>
      </c>
      <c r="M278" s="518">
        <v>2.75</v>
      </c>
      <c r="N278" s="484">
        <v>8</v>
      </c>
      <c r="O278" s="518">
        <v>4.375</v>
      </c>
      <c r="P278" s="476">
        <v>17</v>
      </c>
      <c r="Q278" s="521">
        <v>3.2352941176470589</v>
      </c>
      <c r="R278" s="523" t="s">
        <v>556</v>
      </c>
      <c r="S278" s="3"/>
      <c r="T278" s="317" t="s">
        <v>656</v>
      </c>
      <c r="U278" s="409">
        <v>1</v>
      </c>
      <c r="V278" s="409">
        <v>7</v>
      </c>
      <c r="W278" s="509" t="str">
        <f t="shared" si="4"/>
        <v>středisko Kameničky</v>
      </c>
    </row>
    <row r="279" spans="1:23" ht="15.75" hidden="1" customHeight="1">
      <c r="A279" s="310" t="s">
        <v>557</v>
      </c>
      <c r="B279" s="517">
        <v>9</v>
      </c>
      <c r="C279" s="518">
        <v>3.444</v>
      </c>
      <c r="D279" s="484">
        <v>12</v>
      </c>
      <c r="E279" s="484">
        <v>6.25</v>
      </c>
      <c r="F279" s="484">
        <v>13</v>
      </c>
      <c r="G279" s="484">
        <v>5.3079999999999998</v>
      </c>
      <c r="H279" s="484">
        <v>5</v>
      </c>
      <c r="I279" s="518">
        <v>5</v>
      </c>
      <c r="J279" s="519">
        <v>8</v>
      </c>
      <c r="K279" s="520">
        <v>4.125</v>
      </c>
      <c r="L279" s="484">
        <v>4</v>
      </c>
      <c r="M279" s="518">
        <v>6.75</v>
      </c>
      <c r="N279" s="484">
        <v>5</v>
      </c>
      <c r="O279" s="518">
        <v>2.4</v>
      </c>
      <c r="P279" s="476">
        <v>9</v>
      </c>
      <c r="Q279" s="521">
        <v>3.1111111111111112</v>
      </c>
      <c r="R279" s="523" t="s">
        <v>558</v>
      </c>
      <c r="S279" s="3"/>
      <c r="T279" s="317" t="s">
        <v>619</v>
      </c>
      <c r="U279" s="409">
        <v>23</v>
      </c>
      <c r="V279" s="409">
        <v>4.8260869565217392</v>
      </c>
      <c r="W279" s="509" t="str">
        <f t="shared" si="4"/>
        <v>středisko Lázně Bohdaneč</v>
      </c>
    </row>
    <row r="280" spans="1:23" ht="15.75" hidden="1" customHeight="1">
      <c r="A280" s="310" t="s">
        <v>559</v>
      </c>
      <c r="B280" s="517">
        <v>20</v>
      </c>
      <c r="C280" s="518">
        <v>3</v>
      </c>
      <c r="D280" s="484">
        <v>18</v>
      </c>
      <c r="E280" s="484">
        <v>3.444</v>
      </c>
      <c r="F280" s="484">
        <v>11</v>
      </c>
      <c r="G280" s="484">
        <v>4.7270000000000003</v>
      </c>
      <c r="H280" s="484">
        <v>8</v>
      </c>
      <c r="I280" s="518">
        <v>5.5</v>
      </c>
      <c r="J280" s="519">
        <v>9</v>
      </c>
      <c r="K280" s="520">
        <v>3.4444444444444446</v>
      </c>
      <c r="L280" s="484">
        <v>15</v>
      </c>
      <c r="M280" s="518">
        <v>8.1333333333333329</v>
      </c>
      <c r="N280" s="484">
        <v>14</v>
      </c>
      <c r="O280" s="518">
        <v>2.7142857142857144</v>
      </c>
      <c r="P280" s="476">
        <v>21</v>
      </c>
      <c r="Q280" s="521">
        <v>4.1904761904761907</v>
      </c>
      <c r="R280" s="523" t="s">
        <v>560</v>
      </c>
      <c r="S280" s="3"/>
      <c r="T280" s="317" t="s">
        <v>621</v>
      </c>
      <c r="U280" s="409">
        <v>6</v>
      </c>
      <c r="V280" s="409">
        <v>6</v>
      </c>
      <c r="W280" s="509" t="str">
        <f t="shared" si="4"/>
        <v>středisko Chvaletice</v>
      </c>
    </row>
    <row r="281" spans="1:23" ht="15.75" hidden="1" customHeight="1">
      <c r="A281" s="310" t="s">
        <v>561</v>
      </c>
      <c r="B281" s="517">
        <v>11</v>
      </c>
      <c r="C281" s="518">
        <v>4.2729999999999997</v>
      </c>
      <c r="D281" s="484">
        <v>20</v>
      </c>
      <c r="E281" s="484">
        <v>4.25</v>
      </c>
      <c r="F281" s="484">
        <v>19</v>
      </c>
      <c r="G281" s="484">
        <v>3.8420000000000001</v>
      </c>
      <c r="H281" s="484">
        <v>14</v>
      </c>
      <c r="I281" s="518">
        <v>5.5714285714285712</v>
      </c>
      <c r="J281" s="519">
        <v>25</v>
      </c>
      <c r="K281" s="520">
        <v>4.4000000000000004</v>
      </c>
      <c r="L281" s="484">
        <v>20</v>
      </c>
      <c r="M281" s="518">
        <v>5.2</v>
      </c>
      <c r="N281" s="484">
        <v>6</v>
      </c>
      <c r="O281" s="518">
        <v>4.166666666666667</v>
      </c>
      <c r="P281" s="476">
        <v>21</v>
      </c>
      <c r="Q281" s="521">
        <v>5.2380952380952381</v>
      </c>
      <c r="R281" s="523" t="s">
        <v>562</v>
      </c>
      <c r="S281" s="3"/>
      <c r="T281" s="317" t="s">
        <v>623</v>
      </c>
      <c r="U281" s="409">
        <v>12</v>
      </c>
      <c r="V281" s="409">
        <v>5.833333333333333</v>
      </c>
      <c r="W281" s="509" t="str">
        <f t="shared" si="4"/>
        <v>středisko Holice</v>
      </c>
    </row>
    <row r="282" spans="1:23" ht="15.75" hidden="1" customHeight="1">
      <c r="A282" s="310" t="s">
        <v>563</v>
      </c>
      <c r="B282" s="517">
        <v>15</v>
      </c>
      <c r="C282" s="518">
        <v>3.8</v>
      </c>
      <c r="D282" s="484">
        <v>12</v>
      </c>
      <c r="E282" s="484">
        <v>3.9169999999999998</v>
      </c>
      <c r="F282" s="484">
        <v>7</v>
      </c>
      <c r="G282" s="484">
        <v>4.5709999999999997</v>
      </c>
      <c r="H282" s="484">
        <v>5</v>
      </c>
      <c r="I282" s="518">
        <v>5</v>
      </c>
      <c r="J282" s="519">
        <v>10</v>
      </c>
      <c r="K282" s="520">
        <v>2.8</v>
      </c>
      <c r="L282" s="484">
        <v>10</v>
      </c>
      <c r="M282" s="518">
        <v>4.7</v>
      </c>
      <c r="N282" s="484">
        <v>10</v>
      </c>
      <c r="O282" s="518">
        <v>4.0999999999999996</v>
      </c>
      <c r="P282" s="476">
        <v>11</v>
      </c>
      <c r="Q282" s="521">
        <v>5</v>
      </c>
      <c r="R282" s="523" t="s">
        <v>564</v>
      </c>
      <c r="S282" s="3"/>
      <c r="T282" s="317" t="s">
        <v>625</v>
      </c>
      <c r="U282" s="409">
        <v>5</v>
      </c>
      <c r="V282" s="409">
        <v>2.8</v>
      </c>
      <c r="W282" s="509" t="str">
        <f t="shared" si="4"/>
        <v>středisko Šestka Pardubice</v>
      </c>
    </row>
    <row r="283" spans="1:23" ht="15.75" hidden="1" customHeight="1">
      <c r="A283" s="310" t="s">
        <v>565</v>
      </c>
      <c r="B283" s="517">
        <v>23</v>
      </c>
      <c r="C283" s="518">
        <v>3.2170000000000001</v>
      </c>
      <c r="D283" s="484">
        <v>12</v>
      </c>
      <c r="E283" s="484">
        <v>4</v>
      </c>
      <c r="F283" s="484">
        <v>13</v>
      </c>
      <c r="G283" s="484">
        <v>3</v>
      </c>
      <c r="H283" s="484">
        <v>19</v>
      </c>
      <c r="I283" s="518">
        <v>3.4736842105263159</v>
      </c>
      <c r="J283" s="519">
        <v>23</v>
      </c>
      <c r="K283" s="520">
        <v>4</v>
      </c>
      <c r="L283" s="484">
        <v>16</v>
      </c>
      <c r="M283" s="518">
        <v>3.9375</v>
      </c>
      <c r="N283" s="484">
        <v>11</v>
      </c>
      <c r="O283" s="518">
        <v>5.7272727272727275</v>
      </c>
      <c r="P283" s="476">
        <v>14</v>
      </c>
      <c r="Q283" s="521">
        <v>3.7142857142857144</v>
      </c>
      <c r="R283" s="523" t="s">
        <v>566</v>
      </c>
      <c r="S283" s="3"/>
      <c r="T283" s="317" t="s">
        <v>627</v>
      </c>
      <c r="U283" s="409">
        <v>14</v>
      </c>
      <c r="V283" s="409">
        <v>5</v>
      </c>
      <c r="W283" s="509" t="str">
        <f t="shared" si="4"/>
        <v>přístav Sedmička Pardubice</v>
      </c>
    </row>
    <row r="284" spans="1:23" ht="15.75" hidden="1" customHeight="1">
      <c r="A284" s="310" t="s">
        <v>567</v>
      </c>
      <c r="B284" s="517">
        <v>32</v>
      </c>
      <c r="C284" s="518">
        <v>3.6880000000000002</v>
      </c>
      <c r="D284" s="484">
        <v>22</v>
      </c>
      <c r="E284" s="484">
        <v>3.8639999999999999</v>
      </c>
      <c r="F284" s="484">
        <v>17</v>
      </c>
      <c r="G284" s="484">
        <v>3.5880000000000001</v>
      </c>
      <c r="H284" s="484">
        <v>31</v>
      </c>
      <c r="I284" s="518">
        <v>4.032258064516129</v>
      </c>
      <c r="J284" s="519">
        <v>31</v>
      </c>
      <c r="K284" s="520">
        <v>3.7096774193548385</v>
      </c>
      <c r="L284" s="484">
        <v>35</v>
      </c>
      <c r="M284" s="518">
        <v>3.4</v>
      </c>
      <c r="N284" s="484">
        <v>24</v>
      </c>
      <c r="O284" s="518">
        <v>5.666666666666667</v>
      </c>
      <c r="P284" s="476">
        <v>32</v>
      </c>
      <c r="Q284" s="521">
        <v>5.15625</v>
      </c>
      <c r="R284" s="523" t="s">
        <v>568</v>
      </c>
      <c r="S284" s="3"/>
      <c r="T284" s="317" t="s">
        <v>629</v>
      </c>
      <c r="U284" s="409">
        <v>19</v>
      </c>
      <c r="V284" s="409">
        <v>5.2105263157894735</v>
      </c>
      <c r="W284" s="509" t="str">
        <f t="shared" si="4"/>
        <v>středisko Přelouč</v>
      </c>
    </row>
    <row r="285" spans="1:23" ht="15.75" hidden="1" customHeight="1">
      <c r="A285" s="310" t="s">
        <v>569</v>
      </c>
      <c r="B285" s="517">
        <v>16</v>
      </c>
      <c r="C285" s="518">
        <v>4.75</v>
      </c>
      <c r="D285" s="484">
        <v>14</v>
      </c>
      <c r="E285" s="484">
        <v>5.1429999999999998</v>
      </c>
      <c r="F285" s="484">
        <v>13</v>
      </c>
      <c r="G285" s="484">
        <v>4.7690000000000001</v>
      </c>
      <c r="H285" s="484">
        <v>13</v>
      </c>
      <c r="I285" s="518">
        <v>4.8461538461538458</v>
      </c>
      <c r="J285" s="519">
        <v>6</v>
      </c>
      <c r="K285" s="520">
        <v>4.666666666666667</v>
      </c>
      <c r="L285" s="484">
        <v>18</v>
      </c>
      <c r="M285" s="518">
        <v>4.833333333333333</v>
      </c>
      <c r="N285" s="484">
        <v>10</v>
      </c>
      <c r="O285" s="518">
        <v>6</v>
      </c>
      <c r="P285" s="476">
        <v>11</v>
      </c>
      <c r="Q285" s="521">
        <v>5</v>
      </c>
      <c r="R285" s="523" t="s">
        <v>570</v>
      </c>
      <c r="S285" s="3"/>
      <c r="T285" s="317" t="s">
        <v>631</v>
      </c>
      <c r="U285" s="409">
        <v>5</v>
      </c>
      <c r="V285" s="409">
        <v>4</v>
      </c>
      <c r="W285" s="509" t="str">
        <f t="shared" si="4"/>
        <v>středisko Dívčí Pardubice</v>
      </c>
    </row>
    <row r="286" spans="1:23" ht="15.75" hidden="1" customHeight="1">
      <c r="A286" s="310" t="s">
        <v>571</v>
      </c>
      <c r="B286" s="517">
        <v>15</v>
      </c>
      <c r="C286" s="518">
        <v>4</v>
      </c>
      <c r="D286" s="484">
        <v>15</v>
      </c>
      <c r="E286" s="484">
        <v>5.4669999999999996</v>
      </c>
      <c r="F286" s="484">
        <v>25</v>
      </c>
      <c r="G286" s="484">
        <v>4.8</v>
      </c>
      <c r="H286" s="484">
        <v>24</v>
      </c>
      <c r="I286" s="518">
        <v>3.625</v>
      </c>
      <c r="J286" s="519">
        <v>30</v>
      </c>
      <c r="K286" s="520">
        <v>3.8666666666666667</v>
      </c>
      <c r="L286" s="484">
        <v>24</v>
      </c>
      <c r="M286" s="518">
        <v>4.25</v>
      </c>
      <c r="N286" s="484">
        <v>11</v>
      </c>
      <c r="O286" s="518">
        <v>5.4545454545454541</v>
      </c>
      <c r="P286" s="476">
        <v>23</v>
      </c>
      <c r="Q286" s="521">
        <v>4.3913043478260869</v>
      </c>
      <c r="R286" s="523" t="s">
        <v>572</v>
      </c>
      <c r="S286" s="3"/>
      <c r="T286" s="317" t="s">
        <v>633</v>
      </c>
      <c r="U286" s="409">
        <v>3</v>
      </c>
      <c r="V286" s="409">
        <v>4.333333333333333</v>
      </c>
      <c r="W286" s="509" t="str">
        <f t="shared" si="4"/>
        <v>středisko A. Bartoše Sezemice</v>
      </c>
    </row>
    <row r="287" spans="1:23" ht="15.75" hidden="1" customHeight="1">
      <c r="A287" s="310" t="s">
        <v>573</v>
      </c>
      <c r="B287" s="517">
        <v>13</v>
      </c>
      <c r="C287" s="518">
        <v>5.5380000000000003</v>
      </c>
      <c r="D287" s="484">
        <v>3</v>
      </c>
      <c r="E287" s="484">
        <v>5</v>
      </c>
      <c r="F287" s="484">
        <v>10</v>
      </c>
      <c r="G287" s="484">
        <v>4.3</v>
      </c>
      <c r="H287" s="484">
        <v>7</v>
      </c>
      <c r="I287" s="518">
        <v>3</v>
      </c>
      <c r="J287" s="519">
        <v>5</v>
      </c>
      <c r="K287" s="520">
        <v>4.5999999999999996</v>
      </c>
      <c r="L287" s="484">
        <v>20</v>
      </c>
      <c r="M287" s="518">
        <v>2.75</v>
      </c>
      <c r="N287" s="484">
        <v>10</v>
      </c>
      <c r="O287" s="518">
        <v>4.4000000000000004</v>
      </c>
      <c r="P287" s="476">
        <v>11</v>
      </c>
      <c r="Q287" s="521">
        <v>5.5454545454545459</v>
      </c>
      <c r="R287" s="523" t="s">
        <v>574</v>
      </c>
      <c r="S287" s="3"/>
      <c r="T287" s="317" t="s">
        <v>635</v>
      </c>
      <c r="U287" s="409">
        <v>37</v>
      </c>
      <c r="V287" s="409">
        <v>3.7027027027027026</v>
      </c>
      <c r="W287" s="509" t="str">
        <f t="shared" si="4"/>
        <v>středisko Polaris Pardubice</v>
      </c>
    </row>
    <row r="288" spans="1:23" ht="15.75" hidden="1" customHeight="1">
      <c r="A288" s="310" t="s">
        <v>575</v>
      </c>
      <c r="B288" s="517">
        <v>12</v>
      </c>
      <c r="C288" s="518">
        <v>3.5</v>
      </c>
      <c r="D288" s="484">
        <v>10</v>
      </c>
      <c r="E288" s="484">
        <v>3.7</v>
      </c>
      <c r="F288" s="484">
        <v>11</v>
      </c>
      <c r="G288" s="484">
        <v>3.7269999999999999</v>
      </c>
      <c r="H288" s="484">
        <v>8</v>
      </c>
      <c r="I288" s="518">
        <v>8</v>
      </c>
      <c r="J288" s="519">
        <v>4</v>
      </c>
      <c r="K288" s="520">
        <v>5</v>
      </c>
      <c r="L288" s="484">
        <v>6</v>
      </c>
      <c r="M288" s="518">
        <v>2.5</v>
      </c>
      <c r="N288" s="484">
        <v>4</v>
      </c>
      <c r="O288" s="518">
        <v>5.75</v>
      </c>
      <c r="P288" s="476">
        <v>8</v>
      </c>
      <c r="Q288" s="521">
        <v>4</v>
      </c>
      <c r="R288" s="523" t="s">
        <v>576</v>
      </c>
      <c r="S288" s="3"/>
      <c r="T288" s="317" t="s">
        <v>659</v>
      </c>
      <c r="U288" s="409">
        <v>12</v>
      </c>
      <c r="V288" s="409">
        <v>7.166666666666667</v>
      </c>
      <c r="W288" s="509" t="str">
        <f t="shared" si="4"/>
        <v>středisko Smrček Svitavy</v>
      </c>
    </row>
    <row r="289" spans="1:23" ht="15.75" hidden="1" customHeight="1">
      <c r="A289" s="310" t="s">
        <v>577</v>
      </c>
      <c r="B289" s="517">
        <v>3</v>
      </c>
      <c r="C289" s="518">
        <v>2</v>
      </c>
      <c r="D289" s="484">
        <v>1</v>
      </c>
      <c r="E289" s="484">
        <v>2</v>
      </c>
      <c r="F289" s="484">
        <v>7</v>
      </c>
      <c r="G289" s="484">
        <v>4.7140000000000004</v>
      </c>
      <c r="H289" s="484">
        <v>10</v>
      </c>
      <c r="I289" s="518">
        <v>3.2</v>
      </c>
      <c r="J289" s="519">
        <v>14</v>
      </c>
      <c r="K289" s="520">
        <v>4.0714285714285712</v>
      </c>
      <c r="L289" s="484">
        <v>8</v>
      </c>
      <c r="M289" s="518">
        <v>4.625</v>
      </c>
      <c r="N289" s="484">
        <v>5</v>
      </c>
      <c r="O289" s="518">
        <v>2.6</v>
      </c>
      <c r="P289" s="476">
        <v>5</v>
      </c>
      <c r="Q289" s="521">
        <v>3.4</v>
      </c>
      <c r="R289" s="523" t="s">
        <v>578</v>
      </c>
      <c r="S289" s="3"/>
      <c r="T289" s="317" t="s">
        <v>661</v>
      </c>
      <c r="U289" s="409">
        <v>18</v>
      </c>
      <c r="V289" s="409">
        <v>5.2777777777777777</v>
      </c>
      <c r="W289" s="509" t="str">
        <f t="shared" si="4"/>
        <v>středisko Liliový kruh Litomyšl</v>
      </c>
    </row>
    <row r="290" spans="1:23" ht="15.75" customHeight="1">
      <c r="A290" s="310">
        <v>521</v>
      </c>
      <c r="B290" s="517">
        <v>38</v>
      </c>
      <c r="C290" s="518">
        <v>2.9470000000000001</v>
      </c>
      <c r="D290" s="484">
        <v>34</v>
      </c>
      <c r="E290" s="484">
        <v>3.294</v>
      </c>
      <c r="F290" s="484">
        <v>43</v>
      </c>
      <c r="G290" s="484">
        <v>3.9769999999999999</v>
      </c>
      <c r="H290" s="484">
        <v>34</v>
      </c>
      <c r="I290" s="518">
        <v>4.1764705882352944</v>
      </c>
      <c r="J290" s="519">
        <v>46</v>
      </c>
      <c r="K290" s="520">
        <v>3.652173913043478</v>
      </c>
      <c r="L290" s="484">
        <v>49</v>
      </c>
      <c r="M290" s="518">
        <v>4.2653061224489797</v>
      </c>
      <c r="N290" s="484">
        <v>33</v>
      </c>
      <c r="O290" s="518">
        <v>4.8787878787878789</v>
      </c>
      <c r="P290" s="476">
        <v>44</v>
      </c>
      <c r="Q290" s="521">
        <v>4.3636363636363633</v>
      </c>
      <c r="R290" s="523" t="s">
        <v>579</v>
      </c>
      <c r="S290" s="3"/>
      <c r="T290" s="317" t="s">
        <v>663</v>
      </c>
      <c r="U290" s="409">
        <v>8</v>
      </c>
      <c r="V290" s="409">
        <v>4.25</v>
      </c>
      <c r="W290" s="509" t="str">
        <f t="shared" si="4"/>
        <v>středisko Tilia Polička</v>
      </c>
    </row>
    <row r="291" spans="1:23" ht="15.75" hidden="1" customHeight="1">
      <c r="A291" s="310" t="s">
        <v>580</v>
      </c>
      <c r="B291" s="517">
        <v>16</v>
      </c>
      <c r="C291" s="518">
        <v>3.125</v>
      </c>
      <c r="D291" s="484">
        <v>10</v>
      </c>
      <c r="E291" s="484">
        <v>3.7</v>
      </c>
      <c r="F291" s="484">
        <v>23</v>
      </c>
      <c r="G291" s="484">
        <v>4.3479999999999999</v>
      </c>
      <c r="H291" s="484">
        <v>14</v>
      </c>
      <c r="I291" s="518">
        <v>4.8571428571428568</v>
      </c>
      <c r="J291" s="519">
        <v>18</v>
      </c>
      <c r="K291" s="520">
        <v>3.3888888888888888</v>
      </c>
      <c r="L291" s="484">
        <v>26</v>
      </c>
      <c r="M291" s="518">
        <v>4.8461538461538458</v>
      </c>
      <c r="N291" s="484">
        <v>11</v>
      </c>
      <c r="O291" s="518">
        <v>6.6363636363636367</v>
      </c>
      <c r="P291" s="476">
        <v>11</v>
      </c>
      <c r="Q291" s="521">
        <v>5.1818181818181817</v>
      </c>
      <c r="R291" s="523" t="s">
        <v>581</v>
      </c>
      <c r="S291" s="3"/>
      <c r="T291" s="317" t="s">
        <v>665</v>
      </c>
      <c r="U291" s="409">
        <v>17</v>
      </c>
      <c r="V291" s="409">
        <v>4.117647058823529</v>
      </c>
      <c r="W291" s="509" t="str">
        <f t="shared" si="4"/>
        <v>středisko Moravská Třebová</v>
      </c>
    </row>
    <row r="292" spans="1:23" ht="15.75" hidden="1" customHeight="1">
      <c r="A292" s="310" t="s">
        <v>582</v>
      </c>
      <c r="B292" s="517">
        <v>12</v>
      </c>
      <c r="C292" s="518">
        <v>2.75</v>
      </c>
      <c r="D292" s="484">
        <v>12</v>
      </c>
      <c r="E292" s="484">
        <v>3.6669999999999998</v>
      </c>
      <c r="F292" s="484">
        <v>9</v>
      </c>
      <c r="G292" s="484">
        <v>3.778</v>
      </c>
      <c r="H292" s="484">
        <v>9</v>
      </c>
      <c r="I292" s="518">
        <v>4.1111111111111107</v>
      </c>
      <c r="J292" s="519">
        <v>10</v>
      </c>
      <c r="K292" s="520">
        <v>3.8</v>
      </c>
      <c r="L292" s="484">
        <v>14</v>
      </c>
      <c r="M292" s="518">
        <v>3.8571428571428572</v>
      </c>
      <c r="N292" s="484">
        <v>15</v>
      </c>
      <c r="O292" s="518">
        <v>4.4666666666666668</v>
      </c>
      <c r="P292" s="476">
        <v>15</v>
      </c>
      <c r="Q292" s="521">
        <v>3.4</v>
      </c>
      <c r="R292" s="523" t="s">
        <v>583</v>
      </c>
      <c r="S292" s="3"/>
      <c r="T292" s="317" t="s">
        <v>667</v>
      </c>
      <c r="U292" s="409">
        <v>13</v>
      </c>
      <c r="V292" s="409">
        <v>4.7692307692307692</v>
      </c>
      <c r="W292" s="509" t="str">
        <f t="shared" si="4"/>
        <v>středisko Dolní Újezd</v>
      </c>
    </row>
    <row r="293" spans="1:23" ht="15.75" hidden="1" customHeight="1">
      <c r="A293" s="310" t="s">
        <v>584</v>
      </c>
      <c r="B293" s="517">
        <v>10</v>
      </c>
      <c r="C293" s="518">
        <v>2.9</v>
      </c>
      <c r="D293" s="484">
        <v>12</v>
      </c>
      <c r="E293" s="484">
        <v>2.5830000000000002</v>
      </c>
      <c r="F293" s="484">
        <v>11</v>
      </c>
      <c r="G293" s="484">
        <v>3.3639999999999999</v>
      </c>
      <c r="H293" s="484">
        <v>11</v>
      </c>
      <c r="I293" s="518">
        <v>3.3636363636363638</v>
      </c>
      <c r="J293" s="519">
        <v>18</v>
      </c>
      <c r="K293" s="520">
        <v>3.8333333333333335</v>
      </c>
      <c r="L293" s="484">
        <v>9</v>
      </c>
      <c r="M293" s="518">
        <v>3.2222222222222223</v>
      </c>
      <c r="N293" s="484">
        <v>7</v>
      </c>
      <c r="O293" s="518">
        <v>3</v>
      </c>
      <c r="P293" s="476">
        <v>18</v>
      </c>
      <c r="Q293" s="521">
        <v>4.666666666666667</v>
      </c>
      <c r="R293" s="523" t="s">
        <v>585</v>
      </c>
      <c r="S293" s="3"/>
      <c r="T293" s="317" t="s">
        <v>670</v>
      </c>
      <c r="U293" s="409">
        <v>9</v>
      </c>
      <c r="V293" s="409">
        <v>5.1111111111111107</v>
      </c>
      <c r="W293" s="509" t="str">
        <f t="shared" si="4"/>
        <v>středisko Orlice Ústí nad Orlicí</v>
      </c>
    </row>
    <row r="294" spans="1:23" ht="15.75" customHeight="1">
      <c r="A294" s="310">
        <v>522</v>
      </c>
      <c r="B294" s="517">
        <v>53</v>
      </c>
      <c r="C294" s="518">
        <v>4.7549999999999999</v>
      </c>
      <c r="D294" s="484">
        <v>72</v>
      </c>
      <c r="E294" s="484">
        <v>4.0140000000000002</v>
      </c>
      <c r="F294" s="484">
        <v>68</v>
      </c>
      <c r="G294" s="484">
        <v>4.1319999999999997</v>
      </c>
      <c r="H294" s="484">
        <v>56</v>
      </c>
      <c r="I294" s="518">
        <v>4.7142857142857144</v>
      </c>
      <c r="J294" s="519">
        <v>37</v>
      </c>
      <c r="K294" s="520">
        <v>4.243243243243243</v>
      </c>
      <c r="L294" s="484">
        <v>35</v>
      </c>
      <c r="M294" s="518">
        <v>4.8</v>
      </c>
      <c r="N294" s="484">
        <v>45</v>
      </c>
      <c r="O294" s="518">
        <v>4.177777777777778</v>
      </c>
      <c r="P294" s="476">
        <v>72</v>
      </c>
      <c r="Q294" s="521">
        <v>4.1111111111111107</v>
      </c>
      <c r="R294" s="523" t="s">
        <v>586</v>
      </c>
      <c r="S294" s="3"/>
      <c r="T294" s="317" t="s">
        <v>672</v>
      </c>
      <c r="U294" s="409">
        <v>37</v>
      </c>
      <c r="V294" s="409">
        <v>3.7837837837837838</v>
      </c>
      <c r="W294" s="509" t="str">
        <f t="shared" si="4"/>
        <v>středisko Javor Česká Třebová</v>
      </c>
    </row>
    <row r="295" spans="1:23" ht="15.75" hidden="1" customHeight="1">
      <c r="A295" s="310" t="s">
        <v>587</v>
      </c>
      <c r="B295" s="517">
        <v>19</v>
      </c>
      <c r="C295" s="518">
        <v>4.7370000000000001</v>
      </c>
      <c r="D295" s="484">
        <v>12</v>
      </c>
      <c r="E295" s="484">
        <v>4.1669999999999998</v>
      </c>
      <c r="F295" s="484">
        <v>18</v>
      </c>
      <c r="G295" s="484">
        <v>5.3890000000000002</v>
      </c>
      <c r="H295" s="484">
        <v>12</v>
      </c>
      <c r="I295" s="518">
        <v>4.5</v>
      </c>
      <c r="J295" s="519">
        <v>9</v>
      </c>
      <c r="K295" s="520">
        <v>4.333333333333333</v>
      </c>
      <c r="L295" s="484">
        <v>6</v>
      </c>
      <c r="M295" s="518">
        <v>5.833333333333333</v>
      </c>
      <c r="N295" s="484">
        <v>22</v>
      </c>
      <c r="O295" s="518">
        <v>4.2727272727272725</v>
      </c>
      <c r="P295" s="476">
        <v>15</v>
      </c>
      <c r="Q295" s="521">
        <v>5.7333333333333334</v>
      </c>
      <c r="R295" s="523" t="s">
        <v>588</v>
      </c>
      <c r="S295" s="3"/>
      <c r="T295" s="317" t="s">
        <v>674</v>
      </c>
      <c r="U295" s="409">
        <v>11</v>
      </c>
      <c r="V295" s="409">
        <v>4.9090909090909092</v>
      </c>
      <c r="W295" s="509" t="str">
        <f t="shared" si="4"/>
        <v>středisko Skály Choceň</v>
      </c>
    </row>
    <row r="296" spans="1:23" ht="15.75" hidden="1" customHeight="1">
      <c r="A296" s="310" t="s">
        <v>589</v>
      </c>
      <c r="B296" s="517">
        <v>22</v>
      </c>
      <c r="C296" s="518">
        <v>5.5910000000000002</v>
      </c>
      <c r="D296" s="484">
        <v>32</v>
      </c>
      <c r="E296" s="484">
        <v>4.1559999999999997</v>
      </c>
      <c r="F296" s="484">
        <v>39</v>
      </c>
      <c r="G296" s="484">
        <v>3.7690000000000001</v>
      </c>
      <c r="H296" s="484">
        <v>23</v>
      </c>
      <c r="I296" s="518">
        <v>4.5652173913043477</v>
      </c>
      <c r="J296" s="519">
        <v>9</v>
      </c>
      <c r="K296" s="520">
        <v>4.5555555555555554</v>
      </c>
      <c r="L296" s="484">
        <v>10</v>
      </c>
      <c r="M296" s="518">
        <v>4.8</v>
      </c>
      <c r="N296" s="484">
        <v>3</v>
      </c>
      <c r="O296" s="518">
        <v>3.3333333333333335</v>
      </c>
      <c r="P296" s="476">
        <v>16</v>
      </c>
      <c r="Q296" s="521">
        <v>3.875</v>
      </c>
      <c r="R296" s="523" t="s">
        <v>590</v>
      </c>
      <c r="S296" s="3"/>
      <c r="T296" s="317" t="s">
        <v>676</v>
      </c>
      <c r="U296" s="409">
        <v>8</v>
      </c>
      <c r="V296" s="409">
        <v>3.125</v>
      </c>
      <c r="W296" s="509" t="str">
        <f t="shared" si="4"/>
        <v>středisko Vysoké Mýto</v>
      </c>
    </row>
    <row r="297" spans="1:23" ht="15.75" hidden="1" customHeight="1">
      <c r="A297" s="310" t="s">
        <v>591</v>
      </c>
      <c r="B297" s="517">
        <v>6</v>
      </c>
      <c r="C297" s="518">
        <v>2</v>
      </c>
      <c r="D297" s="484">
        <v>18</v>
      </c>
      <c r="E297" s="484">
        <v>3.278</v>
      </c>
      <c r="F297" s="484">
        <v>4</v>
      </c>
      <c r="G297" s="484">
        <v>3.75</v>
      </c>
      <c r="H297" s="484">
        <v>11</v>
      </c>
      <c r="I297" s="518">
        <v>4.4545454545454541</v>
      </c>
      <c r="J297" s="519">
        <v>10</v>
      </c>
      <c r="K297" s="520">
        <v>3.2</v>
      </c>
      <c r="L297" s="484">
        <v>11</v>
      </c>
      <c r="M297" s="518">
        <v>4.3636363636363633</v>
      </c>
      <c r="N297" s="484">
        <v>15</v>
      </c>
      <c r="O297" s="518">
        <v>4.1333333333333337</v>
      </c>
      <c r="P297" s="476">
        <v>27</v>
      </c>
      <c r="Q297" s="521">
        <v>3.2962962962962963</v>
      </c>
      <c r="R297" s="523" t="s">
        <v>592</v>
      </c>
      <c r="S297" s="3"/>
      <c r="T297" s="317" t="s">
        <v>678</v>
      </c>
      <c r="U297" s="409">
        <v>19</v>
      </c>
      <c r="V297" s="409">
        <v>6.3684210526315788</v>
      </c>
      <c r="W297" s="509" t="str">
        <f t="shared" si="4"/>
        <v>středisko Zubr a Dikobraz Lanškroun</v>
      </c>
    </row>
    <row r="298" spans="1:23" ht="15.75" hidden="1" customHeight="1">
      <c r="A298" s="310" t="s">
        <v>593</v>
      </c>
      <c r="B298" s="517">
        <v>6</v>
      </c>
      <c r="C298" s="518">
        <v>4.5</v>
      </c>
      <c r="D298" s="484">
        <v>10</v>
      </c>
      <c r="E298" s="484">
        <v>4.7</v>
      </c>
      <c r="F298" s="484">
        <v>7</v>
      </c>
      <c r="G298" s="484">
        <v>3.1429999999999998</v>
      </c>
      <c r="H298" s="484">
        <v>5</v>
      </c>
      <c r="I298" s="518">
        <v>3.8</v>
      </c>
      <c r="J298" s="519">
        <v>9</v>
      </c>
      <c r="K298" s="520">
        <v>5</v>
      </c>
      <c r="L298" s="484">
        <v>8</v>
      </c>
      <c r="M298" s="518">
        <v>4.625</v>
      </c>
      <c r="N298" s="484">
        <v>5</v>
      </c>
      <c r="O298" s="518">
        <v>4.4000000000000004</v>
      </c>
      <c r="P298" s="476">
        <v>14</v>
      </c>
      <c r="Q298" s="521">
        <v>4.2142857142857144</v>
      </c>
      <c r="R298" s="523" t="s">
        <v>594</v>
      </c>
      <c r="S298" s="3"/>
      <c r="T298" s="317" t="s">
        <v>680</v>
      </c>
      <c r="U298" s="409">
        <v>15</v>
      </c>
      <c r="V298" s="409">
        <v>4.4666666666666668</v>
      </c>
      <c r="W298" s="509" t="str">
        <f t="shared" si="4"/>
        <v>středisko Žamberk</v>
      </c>
    </row>
    <row r="299" spans="1:23" ht="15.75" customHeight="1">
      <c r="A299" s="310">
        <v>524</v>
      </c>
      <c r="B299" s="517">
        <v>69</v>
      </c>
      <c r="C299" s="518">
        <v>3.6520000000000001</v>
      </c>
      <c r="D299" s="484">
        <v>59</v>
      </c>
      <c r="E299" s="484">
        <v>3.6779999999999999</v>
      </c>
      <c r="F299" s="484">
        <v>74</v>
      </c>
      <c r="G299" s="484">
        <v>4.5540000000000003</v>
      </c>
      <c r="H299" s="484">
        <v>71</v>
      </c>
      <c r="I299" s="518">
        <v>3.8732394366197185</v>
      </c>
      <c r="J299" s="519">
        <v>35</v>
      </c>
      <c r="K299" s="520">
        <v>4.8571428571428568</v>
      </c>
      <c r="L299" s="484">
        <v>62</v>
      </c>
      <c r="M299" s="518">
        <v>4.419354838709677</v>
      </c>
      <c r="N299" s="484">
        <v>63</v>
      </c>
      <c r="O299" s="518">
        <v>4.5555555555555554</v>
      </c>
      <c r="P299" s="476">
        <v>75</v>
      </c>
      <c r="Q299" s="521">
        <v>4.4533333333333331</v>
      </c>
      <c r="R299" s="523" t="s">
        <v>595</v>
      </c>
      <c r="S299" s="3"/>
      <c r="T299" s="317" t="s">
        <v>682</v>
      </c>
      <c r="U299" s="409">
        <v>25</v>
      </c>
      <c r="V299" s="409">
        <v>5.12</v>
      </c>
      <c r="W299" s="509" t="str">
        <f t="shared" si="4"/>
        <v>středisko Bratra Robina Letohrad</v>
      </c>
    </row>
    <row r="300" spans="1:23" ht="15.75" hidden="1" customHeight="1">
      <c r="A300" s="310" t="s">
        <v>596</v>
      </c>
      <c r="B300" s="517">
        <v>16</v>
      </c>
      <c r="C300" s="518">
        <v>4.375</v>
      </c>
      <c r="D300" s="484">
        <v>6</v>
      </c>
      <c r="E300" s="484">
        <v>3</v>
      </c>
      <c r="F300" s="484">
        <v>17</v>
      </c>
      <c r="G300" s="484">
        <v>4.1760000000000002</v>
      </c>
      <c r="H300" s="484">
        <v>10</v>
      </c>
      <c r="I300" s="518">
        <v>3.4</v>
      </c>
      <c r="J300" s="519">
        <v>5</v>
      </c>
      <c r="K300" s="520">
        <v>3.2</v>
      </c>
      <c r="L300" s="484">
        <v>5</v>
      </c>
      <c r="M300" s="518">
        <v>3.8</v>
      </c>
      <c r="N300" s="484">
        <v>18</v>
      </c>
      <c r="O300" s="518">
        <v>4.7222222222222223</v>
      </c>
      <c r="P300" s="476">
        <v>15</v>
      </c>
      <c r="Q300" s="521">
        <v>5.333333333333333</v>
      </c>
      <c r="R300" s="523" t="s">
        <v>597</v>
      </c>
      <c r="S300" s="3"/>
      <c r="T300" s="317" t="s">
        <v>684</v>
      </c>
      <c r="U300" s="409">
        <v>6</v>
      </c>
      <c r="V300" s="409">
        <v>6.833333333333333</v>
      </c>
      <c r="W300" s="509" t="str">
        <f t="shared" si="4"/>
        <v>středisko Medvěd Jablonné nad Orlicí</v>
      </c>
    </row>
    <row r="301" spans="1:23" ht="15.75" hidden="1" customHeight="1">
      <c r="A301" s="310" t="s">
        <v>598</v>
      </c>
      <c r="B301" s="517">
        <v>8</v>
      </c>
      <c r="C301" s="518">
        <v>2.5</v>
      </c>
      <c r="D301" s="484">
        <v>11</v>
      </c>
      <c r="E301" s="484">
        <v>2.8180000000000001</v>
      </c>
      <c r="F301" s="484">
        <v>10</v>
      </c>
      <c r="G301" s="484">
        <v>4.4000000000000004</v>
      </c>
      <c r="H301" s="484">
        <v>11</v>
      </c>
      <c r="I301" s="518">
        <v>4.0909090909090908</v>
      </c>
      <c r="J301" s="519">
        <v>4</v>
      </c>
      <c r="K301" s="520">
        <v>4.25</v>
      </c>
      <c r="L301" s="484">
        <v>8</v>
      </c>
      <c r="M301" s="518">
        <v>3.875</v>
      </c>
      <c r="N301" s="484">
        <v>6</v>
      </c>
      <c r="O301" s="518">
        <v>3.8333333333333335</v>
      </c>
      <c r="P301" s="476">
        <v>21</v>
      </c>
      <c r="Q301" s="521">
        <v>4.666666666666667</v>
      </c>
      <c r="R301" s="523" t="s">
        <v>599</v>
      </c>
      <c r="S301" s="3"/>
      <c r="T301" s="317" t="s">
        <v>686</v>
      </c>
      <c r="U301" s="409">
        <v>13</v>
      </c>
      <c r="V301" s="409">
        <v>5.615384615384615</v>
      </c>
      <c r="W301" s="509" t="str">
        <f t="shared" si="4"/>
        <v>středisko Rikitan Brandýs nad Orlicí</v>
      </c>
    </row>
    <row r="302" spans="1:23" ht="15.75" hidden="1" customHeight="1">
      <c r="A302" s="310" t="s">
        <v>600</v>
      </c>
      <c r="B302" s="517">
        <v>13</v>
      </c>
      <c r="C302" s="518">
        <v>3.6150000000000002</v>
      </c>
      <c r="D302" s="484">
        <v>7</v>
      </c>
      <c r="E302" s="484">
        <v>4.2859999999999996</v>
      </c>
      <c r="F302" s="484">
        <v>12</v>
      </c>
      <c r="G302" s="484">
        <v>5.1669999999999998</v>
      </c>
      <c r="H302" s="484">
        <v>12</v>
      </c>
      <c r="I302" s="518">
        <v>2.8333333333333335</v>
      </c>
      <c r="J302" s="519">
        <v>10</v>
      </c>
      <c r="K302" s="520">
        <v>5.0999999999999996</v>
      </c>
      <c r="L302" s="484">
        <v>10</v>
      </c>
      <c r="M302" s="518">
        <v>2.8</v>
      </c>
      <c r="N302" s="484">
        <v>11</v>
      </c>
      <c r="O302" s="518">
        <v>3</v>
      </c>
      <c r="P302" s="476">
        <v>7</v>
      </c>
      <c r="Q302" s="521">
        <v>3.7142857142857144</v>
      </c>
      <c r="R302" s="523" t="s">
        <v>601</v>
      </c>
      <c r="S302" s="3"/>
      <c r="T302" s="317" t="s">
        <v>688</v>
      </c>
      <c r="U302" s="409">
        <v>10</v>
      </c>
      <c r="V302" s="409">
        <v>6.3</v>
      </c>
      <c r="W302" s="509" t="str">
        <f t="shared" si="4"/>
        <v>středisko Dolní Dobrouč</v>
      </c>
    </row>
    <row r="303" spans="1:23" ht="15.75" hidden="1" customHeight="1">
      <c r="A303" s="310" t="s">
        <v>602</v>
      </c>
      <c r="B303" s="517">
        <v>18</v>
      </c>
      <c r="C303" s="518">
        <v>3.722</v>
      </c>
      <c r="D303" s="484">
        <v>19</v>
      </c>
      <c r="E303" s="484">
        <v>4</v>
      </c>
      <c r="F303" s="484">
        <v>24</v>
      </c>
      <c r="G303" s="484">
        <v>4.9580000000000002</v>
      </c>
      <c r="H303" s="484">
        <v>20</v>
      </c>
      <c r="I303" s="518">
        <v>4.8</v>
      </c>
      <c r="J303" s="519">
        <v>12</v>
      </c>
      <c r="K303" s="520">
        <v>6.583333333333333</v>
      </c>
      <c r="L303" s="484">
        <v>27</v>
      </c>
      <c r="M303" s="518">
        <v>4.7037037037037033</v>
      </c>
      <c r="N303" s="484">
        <v>21</v>
      </c>
      <c r="O303" s="518">
        <v>5.2380952380952381</v>
      </c>
      <c r="P303" s="476">
        <v>20</v>
      </c>
      <c r="Q303" s="521">
        <v>4.55</v>
      </c>
      <c r="R303" s="523" t="s">
        <v>603</v>
      </c>
      <c r="S303" s="3"/>
      <c r="T303" s="317" t="s">
        <v>690</v>
      </c>
      <c r="U303" s="409">
        <v>14</v>
      </c>
      <c r="V303" s="409">
        <v>4.2857142857142856</v>
      </c>
      <c r="W303" s="509" t="str">
        <f t="shared" si="4"/>
        <v>středisko Bílá liška Červená Voda</v>
      </c>
    </row>
    <row r="304" spans="1:23" ht="15.75" hidden="1" customHeight="1">
      <c r="A304" s="310" t="s">
        <v>604</v>
      </c>
      <c r="B304" s="517">
        <v>14</v>
      </c>
      <c r="C304" s="518">
        <v>3.4289999999999998</v>
      </c>
      <c r="D304" s="484">
        <v>16</v>
      </c>
      <c r="E304" s="484">
        <v>3.875</v>
      </c>
      <c r="F304" s="484">
        <v>11</v>
      </c>
      <c r="G304" s="484">
        <v>3.7269999999999999</v>
      </c>
      <c r="H304" s="484">
        <v>18</v>
      </c>
      <c r="I304" s="518">
        <v>3.6666666666666665</v>
      </c>
      <c r="J304" s="519">
        <v>4</v>
      </c>
      <c r="K304" s="520">
        <v>1.75</v>
      </c>
      <c r="L304" s="484">
        <v>12</v>
      </c>
      <c r="M304" s="518">
        <v>5.75</v>
      </c>
      <c r="N304" s="484">
        <v>7</v>
      </c>
      <c r="O304" s="518">
        <v>5.1428571428571432</v>
      </c>
      <c r="P304" s="476">
        <v>12</v>
      </c>
      <c r="Q304" s="521">
        <v>3.25</v>
      </c>
      <c r="R304" s="523" t="s">
        <v>605</v>
      </c>
      <c r="S304" s="3"/>
      <c r="T304" s="317" t="s">
        <v>693</v>
      </c>
      <c r="U304" s="409">
        <v>24</v>
      </c>
      <c r="V304" s="409">
        <v>3.6666666666666665</v>
      </c>
      <c r="W304" s="509" t="str">
        <f t="shared" si="4"/>
        <v>středisko Doubravka Chotěboř</v>
      </c>
    </row>
    <row r="305" spans="1:23" ht="15.75" customHeight="1">
      <c r="A305" s="310">
        <v>526</v>
      </c>
      <c r="B305" s="517">
        <v>81</v>
      </c>
      <c r="C305" s="518">
        <v>4.0369999999999999</v>
      </c>
      <c r="D305" s="484">
        <v>72</v>
      </c>
      <c r="E305" s="484">
        <v>3.4580000000000002</v>
      </c>
      <c r="F305" s="484">
        <v>71</v>
      </c>
      <c r="G305" s="484">
        <v>4.3380000000000001</v>
      </c>
      <c r="H305" s="484">
        <v>67</v>
      </c>
      <c r="I305" s="518">
        <v>3.283582089552239</v>
      </c>
      <c r="J305" s="519">
        <v>69</v>
      </c>
      <c r="K305" s="520">
        <v>3.681159420289855</v>
      </c>
      <c r="L305" s="484">
        <v>85</v>
      </c>
      <c r="M305" s="518">
        <v>3.8117647058823527</v>
      </c>
      <c r="N305" s="484">
        <v>86</v>
      </c>
      <c r="O305" s="518">
        <v>4.2558139534883717</v>
      </c>
      <c r="P305" s="476">
        <v>82</v>
      </c>
      <c r="Q305" s="521">
        <v>3.8048780487804876</v>
      </c>
      <c r="R305" s="523" t="s">
        <v>606</v>
      </c>
      <c r="S305" s="3"/>
      <c r="T305" s="317" t="s">
        <v>718</v>
      </c>
      <c r="U305" s="409">
        <v>15</v>
      </c>
      <c r="V305" s="409">
        <v>5.1333333333333337</v>
      </c>
      <c r="W305" s="509" t="str">
        <f t="shared" si="4"/>
        <v>středisko Bobři Havlíčkův Brod</v>
      </c>
    </row>
    <row r="306" spans="1:23" ht="15.75" hidden="1" customHeight="1">
      <c r="A306" s="310" t="s">
        <v>607</v>
      </c>
      <c r="B306" s="517">
        <v>33</v>
      </c>
      <c r="C306" s="518">
        <v>4.4240000000000004</v>
      </c>
      <c r="D306" s="484">
        <v>24</v>
      </c>
      <c r="E306" s="484">
        <v>4.125</v>
      </c>
      <c r="F306" s="484">
        <v>30</v>
      </c>
      <c r="G306" s="484">
        <v>3.2669999999999999</v>
      </c>
      <c r="H306" s="484">
        <v>19</v>
      </c>
      <c r="I306" s="518">
        <v>3.6842105263157894</v>
      </c>
      <c r="J306" s="519">
        <v>27</v>
      </c>
      <c r="K306" s="520">
        <v>4.1851851851851851</v>
      </c>
      <c r="L306" s="484">
        <v>43</v>
      </c>
      <c r="M306" s="518">
        <v>3.8837209302325579</v>
      </c>
      <c r="N306" s="484">
        <v>34</v>
      </c>
      <c r="O306" s="518">
        <v>4.7352941176470589</v>
      </c>
      <c r="P306" s="476">
        <v>28</v>
      </c>
      <c r="Q306" s="521">
        <v>4.0357142857142856</v>
      </c>
      <c r="R306" s="523" t="s">
        <v>608</v>
      </c>
      <c r="S306" s="3"/>
      <c r="T306" s="317" t="s">
        <v>722</v>
      </c>
      <c r="U306" s="409">
        <v>14</v>
      </c>
      <c r="V306" s="409">
        <v>4.9285714285714288</v>
      </c>
      <c r="W306" s="509" t="str">
        <f t="shared" si="4"/>
        <v>středisko Goliath Přibyslav</v>
      </c>
    </row>
    <row r="307" spans="1:23" ht="15.75" hidden="1" customHeight="1">
      <c r="A307" s="310" t="s">
        <v>609</v>
      </c>
      <c r="B307" s="517">
        <v>8</v>
      </c>
      <c r="C307" s="518">
        <v>4.625</v>
      </c>
      <c r="D307" s="484">
        <v>11</v>
      </c>
      <c r="E307" s="484">
        <v>2</v>
      </c>
      <c r="F307" s="484">
        <v>3</v>
      </c>
      <c r="G307" s="484">
        <v>3.6669999999999998</v>
      </c>
      <c r="H307" s="484">
        <v>11</v>
      </c>
      <c r="I307" s="518">
        <v>3.6363636363636362</v>
      </c>
      <c r="J307" s="519">
        <v>2</v>
      </c>
      <c r="K307" s="520">
        <v>3.5</v>
      </c>
      <c r="L307" s="484">
        <v>12</v>
      </c>
      <c r="M307" s="518">
        <v>3</v>
      </c>
      <c r="N307" s="484">
        <v>15</v>
      </c>
      <c r="O307" s="518">
        <v>2.7333333333333334</v>
      </c>
      <c r="P307" s="476">
        <v>15</v>
      </c>
      <c r="Q307" s="521">
        <v>3.9333333333333331</v>
      </c>
      <c r="R307" s="523" t="s">
        <v>610</v>
      </c>
      <c r="S307" s="3"/>
      <c r="T307" s="317" t="s">
        <v>724</v>
      </c>
      <c r="U307" s="409">
        <v>35</v>
      </c>
      <c r="V307" s="409">
        <v>4.2285714285714286</v>
      </c>
      <c r="W307" s="509" t="str">
        <f t="shared" si="4"/>
        <v>středisko Bobříci Havlíčkův Brod</v>
      </c>
    </row>
    <row r="308" spans="1:23" ht="15.75" hidden="1" customHeight="1">
      <c r="A308" s="310" t="s">
        <v>611</v>
      </c>
      <c r="B308" s="517">
        <v>4</v>
      </c>
      <c r="C308" s="518">
        <v>2</v>
      </c>
      <c r="D308" s="484">
        <v>11</v>
      </c>
      <c r="E308" s="484">
        <v>2.9089999999999998</v>
      </c>
      <c r="F308" s="484">
        <v>7</v>
      </c>
      <c r="G308" s="484">
        <v>5.4290000000000003</v>
      </c>
      <c r="H308" s="484">
        <v>11</v>
      </c>
      <c r="I308" s="518">
        <v>3.5454545454545454</v>
      </c>
      <c r="J308" s="519">
        <v>5</v>
      </c>
      <c r="K308" s="520">
        <v>2.6</v>
      </c>
      <c r="L308" s="484">
        <v>2</v>
      </c>
      <c r="M308" s="518">
        <v>7.5</v>
      </c>
      <c r="N308" s="484">
        <v>9</v>
      </c>
      <c r="O308" s="518">
        <v>3.8888888888888888</v>
      </c>
      <c r="P308" s="476">
        <v>10</v>
      </c>
      <c r="Q308" s="521">
        <v>3.2</v>
      </c>
      <c r="R308" s="523" t="s">
        <v>612</v>
      </c>
      <c r="S308" s="3"/>
      <c r="T308" s="317" t="s">
        <v>695</v>
      </c>
      <c r="U308" s="409">
        <v>14</v>
      </c>
      <c r="V308" s="409">
        <v>3.3571428571428572</v>
      </c>
      <c r="W308" s="509" t="str">
        <f t="shared" si="4"/>
        <v>středisko Zvon Jihlava</v>
      </c>
    </row>
    <row r="309" spans="1:23" ht="15.75" hidden="1" customHeight="1">
      <c r="A309" s="310" t="s">
        <v>613</v>
      </c>
      <c r="B309" s="517">
        <v>10</v>
      </c>
      <c r="C309" s="518">
        <v>4.4000000000000004</v>
      </c>
      <c r="D309" s="484">
        <v>14</v>
      </c>
      <c r="E309" s="484">
        <v>4.2859999999999996</v>
      </c>
      <c r="F309" s="484">
        <v>13</v>
      </c>
      <c r="G309" s="484">
        <v>5.8460000000000001</v>
      </c>
      <c r="H309" s="484">
        <v>19</v>
      </c>
      <c r="I309" s="518">
        <v>2.8947368421052633</v>
      </c>
      <c r="J309" s="519">
        <v>19</v>
      </c>
      <c r="K309" s="520">
        <v>3.736842105263158</v>
      </c>
      <c r="L309" s="484">
        <v>12</v>
      </c>
      <c r="M309" s="518">
        <v>3.0833333333333335</v>
      </c>
      <c r="N309" s="484">
        <v>19</v>
      </c>
      <c r="O309" s="518">
        <v>5.1052631578947372</v>
      </c>
      <c r="P309" s="476">
        <v>21</v>
      </c>
      <c r="Q309" s="521">
        <v>3.4761904761904763</v>
      </c>
      <c r="R309" s="523" t="s">
        <v>614</v>
      </c>
      <c r="S309" s="3"/>
      <c r="T309" s="317" t="s">
        <v>697</v>
      </c>
      <c r="U309" s="409">
        <v>13</v>
      </c>
      <c r="V309" s="409">
        <v>3.0769230769230771</v>
      </c>
      <c r="W309" s="509" t="str">
        <f t="shared" si="4"/>
        <v>středisko Batelov</v>
      </c>
    </row>
    <row r="310" spans="1:23" ht="15.75" hidden="1" customHeight="1">
      <c r="A310" s="310" t="s">
        <v>615</v>
      </c>
      <c r="B310" s="517">
        <v>20</v>
      </c>
      <c r="C310" s="518">
        <v>3.6</v>
      </c>
      <c r="D310" s="484">
        <v>6</v>
      </c>
      <c r="E310" s="484">
        <v>3.1669999999999998</v>
      </c>
      <c r="F310" s="484">
        <v>10</v>
      </c>
      <c r="G310" s="484">
        <v>4.0999999999999996</v>
      </c>
      <c r="H310" s="484">
        <v>3</v>
      </c>
      <c r="I310" s="518">
        <v>2.6666666666666665</v>
      </c>
      <c r="J310" s="519">
        <v>10</v>
      </c>
      <c r="K310" s="520">
        <v>3.5</v>
      </c>
      <c r="L310" s="484">
        <v>9</v>
      </c>
      <c r="M310" s="518">
        <v>4.666666666666667</v>
      </c>
      <c r="N310" s="484">
        <v>6</v>
      </c>
      <c r="O310" s="518">
        <v>3.3333333333333335</v>
      </c>
      <c r="P310" s="476">
        <v>2</v>
      </c>
      <c r="Q310" s="521">
        <v>5</v>
      </c>
      <c r="R310" s="523" t="s">
        <v>616</v>
      </c>
      <c r="S310" s="3"/>
      <c r="T310" s="317" t="s">
        <v>699</v>
      </c>
      <c r="U310" s="409">
        <v>19</v>
      </c>
      <c r="V310" s="409">
        <v>4.7894736842105265</v>
      </c>
      <c r="W310" s="509" t="str">
        <f t="shared" si="4"/>
        <v>středisko Divočáci Jihlava</v>
      </c>
    </row>
    <row r="311" spans="1:23" ht="15.75" hidden="1" customHeight="1">
      <c r="A311" s="310" t="s">
        <v>617</v>
      </c>
      <c r="B311" s="517">
        <v>6</v>
      </c>
      <c r="C311" s="518">
        <v>3.3330000000000002</v>
      </c>
      <c r="D311" s="484">
        <v>6</v>
      </c>
      <c r="E311" s="484">
        <v>2.8330000000000002</v>
      </c>
      <c r="F311" s="484">
        <v>8</v>
      </c>
      <c r="G311" s="484">
        <v>5.5</v>
      </c>
      <c r="H311" s="484">
        <v>4</v>
      </c>
      <c r="I311" s="518">
        <v>2</v>
      </c>
      <c r="J311" s="519">
        <v>6</v>
      </c>
      <c r="K311" s="520">
        <v>2.5</v>
      </c>
      <c r="L311" s="484">
        <v>7</v>
      </c>
      <c r="M311" s="518">
        <v>3.8571428571428572</v>
      </c>
      <c r="N311" s="484">
        <v>3</v>
      </c>
      <c r="O311" s="518">
        <v>4</v>
      </c>
      <c r="P311" s="476">
        <v>6</v>
      </c>
      <c r="Q311" s="521">
        <v>4.166666666666667</v>
      </c>
      <c r="R311" s="523" t="s">
        <v>618</v>
      </c>
      <c r="S311" s="3"/>
      <c r="T311" s="317" t="s">
        <v>701</v>
      </c>
      <c r="U311" s="409">
        <v>9</v>
      </c>
      <c r="V311" s="409">
        <v>3.8888888888888888</v>
      </c>
      <c r="W311" s="509" t="str">
        <f t="shared" si="4"/>
        <v>středisko Orlík Humpolec</v>
      </c>
    </row>
    <row r="312" spans="1:23" ht="15.75" hidden="1" customHeight="1">
      <c r="A312" s="310">
        <v>530</v>
      </c>
      <c r="B312" s="517">
        <v>403</v>
      </c>
      <c r="C312" s="518">
        <v>3.9449999999999998</v>
      </c>
      <c r="D312" s="484">
        <v>428</v>
      </c>
      <c r="E312" s="484">
        <v>3.8250000000000002</v>
      </c>
      <c r="F312" s="484">
        <v>428</v>
      </c>
      <c r="G312" s="484">
        <v>4.0350000000000001</v>
      </c>
      <c r="H312" s="484">
        <v>418</v>
      </c>
      <c r="I312" s="518">
        <v>4.1555023923444976</v>
      </c>
      <c r="J312" s="519">
        <v>444</v>
      </c>
      <c r="K312" s="520">
        <v>4.2635135135135132</v>
      </c>
      <c r="L312" s="484">
        <v>424</v>
      </c>
      <c r="M312" s="518">
        <v>4.4433962264150946</v>
      </c>
      <c r="N312" s="484">
        <v>425</v>
      </c>
      <c r="O312" s="518">
        <v>4.4117647058823533</v>
      </c>
      <c r="P312" s="476">
        <v>458</v>
      </c>
      <c r="Q312" s="521">
        <v>4.7794759825327509</v>
      </c>
      <c r="R312" s="523" t="s">
        <v>41</v>
      </c>
      <c r="S312" s="3"/>
      <c r="T312" s="317" t="s">
        <v>703</v>
      </c>
      <c r="U312" s="409">
        <v>3</v>
      </c>
      <c r="V312" s="409">
        <v>2.3333333333333335</v>
      </c>
      <c r="W312" s="509" t="str">
        <f t="shared" si="4"/>
        <v>středisko Sušený tresky Počátky</v>
      </c>
    </row>
    <row r="313" spans="1:23" ht="15.75" hidden="1" customHeight="1">
      <c r="A313" s="310" t="s">
        <v>619</v>
      </c>
      <c r="B313" s="517">
        <v>19</v>
      </c>
      <c r="C313" s="518">
        <v>3.4209999999999998</v>
      </c>
      <c r="D313" s="484">
        <v>14</v>
      </c>
      <c r="E313" s="484">
        <v>4.8570000000000002</v>
      </c>
      <c r="F313" s="484">
        <v>9</v>
      </c>
      <c r="G313" s="484">
        <v>3.444</v>
      </c>
      <c r="H313" s="484">
        <v>10</v>
      </c>
      <c r="I313" s="518">
        <v>4.3</v>
      </c>
      <c r="J313" s="519">
        <v>16</v>
      </c>
      <c r="K313" s="520">
        <v>3.875</v>
      </c>
      <c r="L313" s="484">
        <v>18</v>
      </c>
      <c r="M313" s="518">
        <v>3.7222222222222223</v>
      </c>
      <c r="N313" s="484">
        <v>17</v>
      </c>
      <c r="O313" s="518">
        <v>4.4117647058823533</v>
      </c>
      <c r="P313" s="476">
        <v>23</v>
      </c>
      <c r="Q313" s="521">
        <v>4.8260869565217392</v>
      </c>
      <c r="R313" s="523" t="s">
        <v>620</v>
      </c>
      <c r="S313" s="3"/>
      <c r="T313" s="317" t="s">
        <v>705</v>
      </c>
      <c r="U313" s="409">
        <v>12</v>
      </c>
      <c r="V313" s="409">
        <v>4.25</v>
      </c>
      <c r="W313" s="509" t="str">
        <f t="shared" si="4"/>
        <v>středisko Pelhřimov</v>
      </c>
    </row>
    <row r="314" spans="1:23" ht="15.75" hidden="1" customHeight="1">
      <c r="A314" s="310" t="s">
        <v>621</v>
      </c>
      <c r="B314" s="517">
        <v>11</v>
      </c>
      <c r="C314" s="518">
        <v>4.6360000000000001</v>
      </c>
      <c r="D314" s="484">
        <v>5</v>
      </c>
      <c r="E314" s="484">
        <v>5.6</v>
      </c>
      <c r="F314" s="484">
        <v>2</v>
      </c>
      <c r="G314" s="484">
        <v>4.5</v>
      </c>
      <c r="H314" s="484">
        <v>8</v>
      </c>
      <c r="I314" s="518">
        <v>5.375</v>
      </c>
      <c r="J314" s="519">
        <v>3</v>
      </c>
      <c r="K314" s="520">
        <v>4</v>
      </c>
      <c r="L314" s="484"/>
      <c r="M314" s="518"/>
      <c r="N314" s="484">
        <v>5</v>
      </c>
      <c r="O314" s="518">
        <v>6.8</v>
      </c>
      <c r="P314" s="476">
        <v>6</v>
      </c>
      <c r="Q314" s="521">
        <v>6</v>
      </c>
      <c r="R314" s="523" t="s">
        <v>622</v>
      </c>
      <c r="S314" s="3"/>
      <c r="T314" s="317" t="s">
        <v>727</v>
      </c>
      <c r="U314" s="409">
        <v>49</v>
      </c>
      <c r="V314" s="409">
        <v>4.8367346938775508</v>
      </c>
      <c r="W314" s="509" t="str">
        <f t="shared" si="4"/>
        <v>středisko Srdíčko Třebíč</v>
      </c>
    </row>
    <row r="315" spans="1:23" ht="15.75" hidden="1" customHeight="1">
      <c r="A315" s="310" t="s">
        <v>623</v>
      </c>
      <c r="B315" s="517">
        <v>11</v>
      </c>
      <c r="C315" s="518">
        <v>4.1820000000000004</v>
      </c>
      <c r="D315" s="484">
        <v>8</v>
      </c>
      <c r="E315" s="484">
        <v>4</v>
      </c>
      <c r="F315" s="484">
        <v>11</v>
      </c>
      <c r="G315" s="484">
        <v>5.0910000000000002</v>
      </c>
      <c r="H315" s="484">
        <v>12</v>
      </c>
      <c r="I315" s="518">
        <v>4.083333333333333</v>
      </c>
      <c r="J315" s="519">
        <v>16</v>
      </c>
      <c r="K315" s="520">
        <v>4</v>
      </c>
      <c r="L315" s="484">
        <v>6</v>
      </c>
      <c r="M315" s="518">
        <v>4.666666666666667</v>
      </c>
      <c r="N315" s="484">
        <v>10</v>
      </c>
      <c r="O315" s="518">
        <v>4.9000000000000004</v>
      </c>
      <c r="P315" s="476">
        <v>12</v>
      </c>
      <c r="Q315" s="521">
        <v>5.833333333333333</v>
      </c>
      <c r="R315" s="523" t="s">
        <v>624</v>
      </c>
      <c r="S315" s="3"/>
      <c r="T315" s="317" t="s">
        <v>729</v>
      </c>
      <c r="U315" s="409">
        <v>16</v>
      </c>
      <c r="V315" s="409">
        <v>4.875</v>
      </c>
      <c r="W315" s="509" t="str">
        <f t="shared" si="4"/>
        <v>středisko Luka nad Jihlavou</v>
      </c>
    </row>
    <row r="316" spans="1:23" ht="15.75" hidden="1" customHeight="1">
      <c r="A316" s="310" t="s">
        <v>625</v>
      </c>
      <c r="B316" s="517">
        <v>2</v>
      </c>
      <c r="C316" s="518">
        <v>8</v>
      </c>
      <c r="D316" s="484">
        <v>12</v>
      </c>
      <c r="E316" s="484">
        <v>4</v>
      </c>
      <c r="F316" s="484">
        <v>8</v>
      </c>
      <c r="G316" s="484">
        <v>2.5</v>
      </c>
      <c r="H316" s="484">
        <v>4</v>
      </c>
      <c r="I316" s="518">
        <v>3.75</v>
      </c>
      <c r="J316" s="519">
        <v>2</v>
      </c>
      <c r="K316" s="520">
        <v>6</v>
      </c>
      <c r="L316" s="484">
        <v>2</v>
      </c>
      <c r="M316" s="518">
        <v>7</v>
      </c>
      <c r="N316" s="484">
        <v>6</v>
      </c>
      <c r="O316" s="518">
        <v>5.666666666666667</v>
      </c>
      <c r="P316" s="476">
        <v>5</v>
      </c>
      <c r="Q316" s="521">
        <v>2.8</v>
      </c>
      <c r="R316" s="523" t="s">
        <v>626</v>
      </c>
      <c r="S316" s="3"/>
      <c r="T316" s="317" t="s">
        <v>731</v>
      </c>
      <c r="U316" s="409">
        <v>29</v>
      </c>
      <c r="V316" s="409">
        <v>3.5172413793103448</v>
      </c>
      <c r="W316" s="509" t="str">
        <f t="shared" si="4"/>
        <v>středisko Moravská Orlice Moravské Budějovice</v>
      </c>
    </row>
    <row r="317" spans="1:23" ht="15.75" hidden="1" customHeight="1">
      <c r="A317" s="310" t="s">
        <v>627</v>
      </c>
      <c r="B317" s="517">
        <v>3</v>
      </c>
      <c r="C317" s="518">
        <v>2</v>
      </c>
      <c r="D317" s="484">
        <v>11</v>
      </c>
      <c r="E317" s="484">
        <v>3.1819999999999999</v>
      </c>
      <c r="F317" s="484">
        <v>2</v>
      </c>
      <c r="G317" s="484">
        <v>4</v>
      </c>
      <c r="H317" s="484">
        <v>11</v>
      </c>
      <c r="I317" s="518">
        <v>3.4545454545454546</v>
      </c>
      <c r="J317" s="519">
        <v>11</v>
      </c>
      <c r="K317" s="520">
        <v>4.7272727272727275</v>
      </c>
      <c r="L317" s="484">
        <v>10</v>
      </c>
      <c r="M317" s="518">
        <v>6.4</v>
      </c>
      <c r="N317" s="484">
        <v>20</v>
      </c>
      <c r="O317" s="518">
        <v>3.55</v>
      </c>
      <c r="P317" s="476">
        <v>14</v>
      </c>
      <c r="Q317" s="521">
        <v>5</v>
      </c>
      <c r="R317" s="523" t="s">
        <v>628</v>
      </c>
      <c r="S317" s="3"/>
      <c r="T317" s="317" t="s">
        <v>733</v>
      </c>
      <c r="U317" s="409">
        <v>12</v>
      </c>
      <c r="V317" s="409">
        <v>2.0833333333333335</v>
      </c>
      <c r="W317" s="509" t="str">
        <f t="shared" si="4"/>
        <v>středisko Jemnice</v>
      </c>
    </row>
    <row r="318" spans="1:23" ht="15.75" hidden="1" customHeight="1">
      <c r="A318" s="310" t="s">
        <v>629</v>
      </c>
      <c r="B318" s="517">
        <v>17</v>
      </c>
      <c r="C318" s="518">
        <v>3.2349999999999999</v>
      </c>
      <c r="D318" s="484">
        <v>12</v>
      </c>
      <c r="E318" s="484">
        <v>3.1669999999999998</v>
      </c>
      <c r="F318" s="484">
        <v>12</v>
      </c>
      <c r="G318" s="484">
        <v>4.25</v>
      </c>
      <c r="H318" s="484">
        <v>13</v>
      </c>
      <c r="I318" s="518">
        <v>3.8461538461538463</v>
      </c>
      <c r="J318" s="519">
        <v>21</v>
      </c>
      <c r="K318" s="520">
        <v>4.3809523809523814</v>
      </c>
      <c r="L318" s="484">
        <v>23</v>
      </c>
      <c r="M318" s="518">
        <v>4.0869565217391308</v>
      </c>
      <c r="N318" s="484">
        <v>11</v>
      </c>
      <c r="O318" s="518">
        <v>7.0909090909090908</v>
      </c>
      <c r="P318" s="476">
        <v>19</v>
      </c>
      <c r="Q318" s="521">
        <v>5.2105263157894735</v>
      </c>
      <c r="R318" s="523" t="s">
        <v>630</v>
      </c>
      <c r="S318" s="3"/>
      <c r="T318" s="317" t="s">
        <v>735</v>
      </c>
      <c r="U318" s="409">
        <v>8</v>
      </c>
      <c r="V318" s="409">
        <v>4.5</v>
      </c>
      <c r="W318" s="509" t="str">
        <f t="shared" si="4"/>
        <v>středisko Budišov</v>
      </c>
    </row>
    <row r="319" spans="1:23" ht="15.75" hidden="1" customHeight="1">
      <c r="A319" s="310" t="s">
        <v>631</v>
      </c>
      <c r="B319" s="517">
        <v>1</v>
      </c>
      <c r="C319" s="518">
        <v>4</v>
      </c>
      <c r="D319" s="484">
        <v>5</v>
      </c>
      <c r="E319" s="484">
        <v>4.2</v>
      </c>
      <c r="F319" s="484">
        <v>9</v>
      </c>
      <c r="G319" s="484">
        <v>5.7779999999999996</v>
      </c>
      <c r="H319" s="484">
        <v>1</v>
      </c>
      <c r="I319" s="518">
        <v>2</v>
      </c>
      <c r="J319" s="519">
        <v>11</v>
      </c>
      <c r="K319" s="520">
        <v>3.6363636363636362</v>
      </c>
      <c r="L319" s="484">
        <v>15</v>
      </c>
      <c r="M319" s="518">
        <v>3.9333333333333331</v>
      </c>
      <c r="N319" s="484">
        <v>11</v>
      </c>
      <c r="O319" s="518">
        <v>3.2727272727272729</v>
      </c>
      <c r="P319" s="476">
        <v>5</v>
      </c>
      <c r="Q319" s="521">
        <v>4</v>
      </c>
      <c r="R319" s="523" t="s">
        <v>632</v>
      </c>
      <c r="S319" s="3"/>
      <c r="T319" s="317" t="s">
        <v>737</v>
      </c>
      <c r="U319" s="409">
        <v>9</v>
      </c>
      <c r="V319" s="409">
        <v>2.8888888888888888</v>
      </c>
      <c r="W319" s="509" t="str">
        <f t="shared" si="4"/>
        <v>středisko Velké Meziříčí</v>
      </c>
    </row>
    <row r="320" spans="1:23" ht="15.75" hidden="1" customHeight="1">
      <c r="A320" s="310" t="s">
        <v>633</v>
      </c>
      <c r="B320" s="517">
        <v>4</v>
      </c>
      <c r="C320" s="518">
        <v>3.5</v>
      </c>
      <c r="D320" s="484">
        <v>9</v>
      </c>
      <c r="E320" s="484">
        <v>2.1110000000000002</v>
      </c>
      <c r="F320" s="484">
        <v>2</v>
      </c>
      <c r="G320" s="484">
        <v>3.5</v>
      </c>
      <c r="H320" s="484">
        <v>6</v>
      </c>
      <c r="I320" s="518">
        <v>3.8333333333333335</v>
      </c>
      <c r="J320" s="519">
        <v>12</v>
      </c>
      <c r="K320" s="520">
        <v>3.75</v>
      </c>
      <c r="L320" s="484">
        <v>1</v>
      </c>
      <c r="M320" s="518">
        <v>4</v>
      </c>
      <c r="N320" s="484">
        <v>9</v>
      </c>
      <c r="O320" s="518">
        <v>2.8888888888888888</v>
      </c>
      <c r="P320" s="476">
        <v>3</v>
      </c>
      <c r="Q320" s="521">
        <v>4.333333333333333</v>
      </c>
      <c r="R320" s="523" t="s">
        <v>634</v>
      </c>
      <c r="S320" s="3"/>
      <c r="T320" s="317" t="s">
        <v>739</v>
      </c>
      <c r="U320" s="409">
        <v>26</v>
      </c>
      <c r="V320" s="409">
        <v>4.2692307692307692</v>
      </c>
      <c r="W320" s="509" t="str">
        <f t="shared" si="4"/>
        <v>přístav Žlutá Ponorka Třebíč</v>
      </c>
    </row>
    <row r="321" spans="1:23" ht="15.75" hidden="1" customHeight="1">
      <c r="A321" s="310" t="s">
        <v>635</v>
      </c>
      <c r="B321" s="517">
        <v>21</v>
      </c>
      <c r="C321" s="518">
        <v>3.762</v>
      </c>
      <c r="D321" s="484">
        <v>21</v>
      </c>
      <c r="E321" s="484">
        <v>4.6189999999999998</v>
      </c>
      <c r="F321" s="484">
        <v>15</v>
      </c>
      <c r="G321" s="484">
        <v>5.133</v>
      </c>
      <c r="H321" s="484">
        <v>39</v>
      </c>
      <c r="I321" s="518">
        <v>3.8717948717948718</v>
      </c>
      <c r="J321" s="519">
        <v>32</v>
      </c>
      <c r="K321" s="520">
        <v>4.1875</v>
      </c>
      <c r="L321" s="484">
        <v>24</v>
      </c>
      <c r="M321" s="518">
        <v>3.7083333333333335</v>
      </c>
      <c r="N321" s="484">
        <v>30</v>
      </c>
      <c r="O321" s="518">
        <v>3.7666666666666666</v>
      </c>
      <c r="P321" s="476">
        <v>37</v>
      </c>
      <c r="Q321" s="521">
        <v>3.7027027027027026</v>
      </c>
      <c r="R321" s="523" t="s">
        <v>636</v>
      </c>
      <c r="S321" s="3"/>
      <c r="T321" s="317" t="s">
        <v>707</v>
      </c>
      <c r="U321" s="409">
        <v>9</v>
      </c>
      <c r="V321" s="409">
        <v>5</v>
      </c>
      <c r="W321" s="509" t="str">
        <f t="shared" si="4"/>
        <v>středisko Bílý štít Nové Město na Moravě</v>
      </c>
    </row>
    <row r="322" spans="1:23" ht="15.75" customHeight="1">
      <c r="A322" s="310">
        <v>531</v>
      </c>
      <c r="B322" s="517">
        <v>98</v>
      </c>
      <c r="C322" s="518">
        <v>4.1630000000000003</v>
      </c>
      <c r="D322" s="484">
        <v>92</v>
      </c>
      <c r="E322" s="484">
        <v>4.0330000000000004</v>
      </c>
      <c r="F322" s="484">
        <v>106</v>
      </c>
      <c r="G322" s="484">
        <v>4.16</v>
      </c>
      <c r="H322" s="484">
        <v>105</v>
      </c>
      <c r="I322" s="518">
        <v>4.4190476190476193</v>
      </c>
      <c r="J322" s="519">
        <v>72</v>
      </c>
      <c r="K322" s="520">
        <v>4.5972222222222223</v>
      </c>
      <c r="L322" s="484">
        <v>94</v>
      </c>
      <c r="M322" s="518">
        <v>4.4680851063829783</v>
      </c>
      <c r="N322" s="484">
        <v>88</v>
      </c>
      <c r="O322" s="518">
        <v>3.9886363636363638</v>
      </c>
      <c r="P322" s="476">
        <v>99</v>
      </c>
      <c r="Q322" s="521">
        <v>4.5858585858585856</v>
      </c>
      <c r="R322" s="523" t="s">
        <v>637</v>
      </c>
      <c r="S322" s="3"/>
      <c r="T322" s="317" t="s">
        <v>709</v>
      </c>
      <c r="U322" s="409">
        <v>15</v>
      </c>
      <c r="V322" s="409">
        <v>3.7333333333333334</v>
      </c>
      <c r="W322" s="509" t="str">
        <f t="shared" si="4"/>
        <v>středisko Klen Bystřice nad Pernštejnem</v>
      </c>
    </row>
    <row r="323" spans="1:23" ht="15.75" hidden="1" customHeight="1">
      <c r="A323" s="310" t="s">
        <v>638</v>
      </c>
      <c r="B323" s="517">
        <v>7</v>
      </c>
      <c r="C323" s="518">
        <v>3.4289999999999998</v>
      </c>
      <c r="D323" s="484">
        <v>3</v>
      </c>
      <c r="E323" s="484">
        <v>2.6669999999999998</v>
      </c>
      <c r="F323" s="484">
        <v>16</v>
      </c>
      <c r="G323" s="484">
        <v>3.8130000000000002</v>
      </c>
      <c r="H323" s="484">
        <v>8</v>
      </c>
      <c r="I323" s="518">
        <v>2.75</v>
      </c>
      <c r="J323" s="519">
        <v>6</v>
      </c>
      <c r="K323" s="520">
        <v>4.666666666666667</v>
      </c>
      <c r="L323" s="484">
        <v>6</v>
      </c>
      <c r="M323" s="518">
        <v>4.833333333333333</v>
      </c>
      <c r="N323" s="484">
        <v>6</v>
      </c>
      <c r="O323" s="518">
        <v>6</v>
      </c>
      <c r="P323" s="476">
        <v>7</v>
      </c>
      <c r="Q323" s="521">
        <v>4.4285714285714288</v>
      </c>
      <c r="R323" s="523" t="s">
        <v>639</v>
      </c>
      <c r="S323" s="3"/>
      <c r="T323" s="317" t="s">
        <v>711</v>
      </c>
      <c r="U323" s="409">
        <v>31</v>
      </c>
      <c r="V323" s="409">
        <v>3.3225806451612905</v>
      </c>
      <c r="W323" s="509" t="str">
        <f t="shared" si="4"/>
        <v>přístav Racek Žďár nad Sázavou</v>
      </c>
    </row>
    <row r="324" spans="1:23" ht="15.75" hidden="1" customHeight="1">
      <c r="A324" s="310" t="s">
        <v>640</v>
      </c>
      <c r="B324" s="517">
        <v>7</v>
      </c>
      <c r="C324" s="518">
        <v>3.1429999999999998</v>
      </c>
      <c r="D324" s="484">
        <v>14</v>
      </c>
      <c r="E324" s="484">
        <v>5</v>
      </c>
      <c r="F324" s="484">
        <v>8</v>
      </c>
      <c r="G324" s="484">
        <v>5.625</v>
      </c>
      <c r="H324" s="484">
        <v>13</v>
      </c>
      <c r="I324" s="518">
        <v>4.0769230769230766</v>
      </c>
      <c r="J324" s="519">
        <v>7</v>
      </c>
      <c r="K324" s="520">
        <v>4.8571428571428568</v>
      </c>
      <c r="L324" s="484">
        <v>13</v>
      </c>
      <c r="M324" s="518">
        <v>5.2307692307692308</v>
      </c>
      <c r="N324" s="484">
        <v>16</v>
      </c>
      <c r="O324" s="518">
        <v>5.125</v>
      </c>
      <c r="P324" s="476">
        <v>15</v>
      </c>
      <c r="Q324" s="521">
        <v>5.2</v>
      </c>
      <c r="R324" s="523" t="s">
        <v>641</v>
      </c>
      <c r="S324" s="3"/>
      <c r="T324" s="317" t="s">
        <v>713</v>
      </c>
      <c r="U324" s="409">
        <v>6</v>
      </c>
      <c r="V324" s="409">
        <v>4.5</v>
      </c>
      <c r="W324" s="509" t="str">
        <f t="shared" si="4"/>
        <v>středisko Svratka</v>
      </c>
    </row>
    <row r="325" spans="1:23" ht="15.75" hidden="1" customHeight="1">
      <c r="A325" s="310" t="s">
        <v>642</v>
      </c>
      <c r="B325" s="517">
        <v>17</v>
      </c>
      <c r="C325" s="518">
        <v>3.5289999999999999</v>
      </c>
      <c r="D325" s="484">
        <v>13</v>
      </c>
      <c r="E325" s="484">
        <v>3.6150000000000002</v>
      </c>
      <c r="F325" s="484">
        <v>8</v>
      </c>
      <c r="G325" s="484">
        <v>4.25</v>
      </c>
      <c r="H325" s="484">
        <v>9</v>
      </c>
      <c r="I325" s="518">
        <v>3</v>
      </c>
      <c r="J325" s="519">
        <v>8</v>
      </c>
      <c r="K325" s="520">
        <v>4.25</v>
      </c>
      <c r="L325" s="484">
        <v>9</v>
      </c>
      <c r="M325" s="518">
        <v>3.5555555555555554</v>
      </c>
      <c r="N325" s="484">
        <v>10</v>
      </c>
      <c r="O325" s="518">
        <v>2.7</v>
      </c>
      <c r="P325" s="476">
        <v>17</v>
      </c>
      <c r="Q325" s="521">
        <v>4.882352941176471</v>
      </c>
      <c r="R325" s="523" t="s">
        <v>643</v>
      </c>
      <c r="S325" s="3"/>
      <c r="T325" s="317" t="s">
        <v>715</v>
      </c>
      <c r="U325" s="409">
        <v>11</v>
      </c>
      <c r="V325" s="409">
        <v>5.1818181818181817</v>
      </c>
      <c r="W325" s="509" t="str">
        <f t="shared" si="4"/>
        <v>středisko Parkán Polná</v>
      </c>
    </row>
    <row r="326" spans="1:23" ht="15.75" hidden="1" customHeight="1">
      <c r="A326" s="310" t="s">
        <v>644</v>
      </c>
      <c r="B326" s="517">
        <v>13</v>
      </c>
      <c r="C326" s="518">
        <v>4.3079999999999998</v>
      </c>
      <c r="D326" s="484">
        <v>9</v>
      </c>
      <c r="E326" s="484">
        <v>4.3330000000000002</v>
      </c>
      <c r="F326" s="484">
        <v>9</v>
      </c>
      <c r="G326" s="484">
        <v>4.556</v>
      </c>
      <c r="H326" s="484">
        <v>10</v>
      </c>
      <c r="I326" s="518">
        <v>5.0999999999999996</v>
      </c>
      <c r="J326" s="519">
        <v>7</v>
      </c>
      <c r="K326" s="520">
        <v>3.1428571428571428</v>
      </c>
      <c r="L326" s="484">
        <v>14</v>
      </c>
      <c r="M326" s="518">
        <v>5.2857142857142856</v>
      </c>
      <c r="N326" s="484">
        <v>13</v>
      </c>
      <c r="O326" s="518">
        <v>3.3076923076923075</v>
      </c>
      <c r="P326" s="476">
        <v>22</v>
      </c>
      <c r="Q326" s="521">
        <v>3.7272727272727271</v>
      </c>
      <c r="R326" s="523" t="s">
        <v>645</v>
      </c>
      <c r="S326" s="3"/>
      <c r="T326" s="317" t="s">
        <v>1116</v>
      </c>
      <c r="U326" s="409">
        <v>13</v>
      </c>
      <c r="V326" s="409">
        <v>4.5384615384615383</v>
      </c>
      <c r="W326" s="509" t="str">
        <f t="shared" si="4"/>
        <v>přístav Luleč</v>
      </c>
    </row>
    <row r="327" spans="1:23" ht="15.75" hidden="1" customHeight="1">
      <c r="A327" s="310" t="s">
        <v>646</v>
      </c>
      <c r="B327" s="517">
        <v>15</v>
      </c>
      <c r="C327" s="518">
        <v>4.7329999999999997</v>
      </c>
      <c r="D327" s="484">
        <v>16</v>
      </c>
      <c r="E327" s="484">
        <v>4.1879999999999997</v>
      </c>
      <c r="F327" s="484">
        <v>12</v>
      </c>
      <c r="G327" s="484">
        <v>3.6669999999999998</v>
      </c>
      <c r="H327" s="484">
        <v>23</v>
      </c>
      <c r="I327" s="518">
        <v>4.6521739130434785</v>
      </c>
      <c r="J327" s="519">
        <v>8</v>
      </c>
      <c r="K327" s="520">
        <v>6</v>
      </c>
      <c r="L327" s="484">
        <v>9</v>
      </c>
      <c r="M327" s="518">
        <v>4.7777777777777777</v>
      </c>
      <c r="N327" s="484">
        <v>3</v>
      </c>
      <c r="O327" s="518">
        <v>4.333333333333333</v>
      </c>
      <c r="P327" s="476">
        <v>7</v>
      </c>
      <c r="Q327" s="521">
        <v>6.4285714285714288</v>
      </c>
      <c r="R327" s="523" t="s">
        <v>647</v>
      </c>
      <c r="S327" s="3"/>
      <c r="T327" s="317" t="s">
        <v>752</v>
      </c>
      <c r="U327" s="409">
        <v>16</v>
      </c>
      <c r="V327" s="409">
        <v>3.1875</v>
      </c>
      <c r="W327" s="509" t="str">
        <f t="shared" si="4"/>
        <v>středisko Srdce na dlani Blansko</v>
      </c>
    </row>
    <row r="328" spans="1:23" ht="15.75" hidden="1" customHeight="1">
      <c r="A328" s="310" t="s">
        <v>648</v>
      </c>
      <c r="B328" s="517">
        <v>3</v>
      </c>
      <c r="C328" s="518">
        <v>6</v>
      </c>
      <c r="D328" s="484">
        <v>9</v>
      </c>
      <c r="E328" s="484">
        <v>3.8889999999999998</v>
      </c>
      <c r="F328" s="484">
        <v>4</v>
      </c>
      <c r="G328" s="484">
        <v>4.5</v>
      </c>
      <c r="H328" s="484">
        <v>12</v>
      </c>
      <c r="I328" s="518">
        <v>4</v>
      </c>
      <c r="J328" s="519"/>
      <c r="K328" s="520"/>
      <c r="L328" s="484">
        <v>2</v>
      </c>
      <c r="M328" s="518">
        <v>6.5</v>
      </c>
      <c r="N328" s="484">
        <v>6</v>
      </c>
      <c r="O328" s="518">
        <v>3.6666666666666665</v>
      </c>
      <c r="P328" s="476">
        <v>10</v>
      </c>
      <c r="Q328" s="521">
        <v>3.9</v>
      </c>
      <c r="R328" s="523" t="s">
        <v>649</v>
      </c>
      <c r="S328" s="3"/>
      <c r="T328" s="317" t="s">
        <v>754</v>
      </c>
      <c r="U328" s="409">
        <v>20</v>
      </c>
      <c r="V328" s="409">
        <v>4.4000000000000004</v>
      </c>
      <c r="W328" s="509" t="str">
        <f t="shared" ref="W328:W391" si="5">VLOOKUP(T328,A:R,18,0)</f>
        <v>středisko Rájec-Jestřebí</v>
      </c>
    </row>
    <row r="329" spans="1:23" ht="15.75" hidden="1" customHeight="1">
      <c r="A329" s="310" t="s">
        <v>650</v>
      </c>
      <c r="B329" s="517">
        <v>14</v>
      </c>
      <c r="C329" s="518">
        <v>2.6429999999999998</v>
      </c>
      <c r="D329" s="484">
        <v>9</v>
      </c>
      <c r="E329" s="484">
        <v>2.556</v>
      </c>
      <c r="F329" s="484">
        <v>4</v>
      </c>
      <c r="G329" s="484">
        <v>2.75</v>
      </c>
      <c r="H329" s="484">
        <v>9</v>
      </c>
      <c r="I329" s="518">
        <v>3.1111111111111112</v>
      </c>
      <c r="J329" s="519">
        <v>11</v>
      </c>
      <c r="K329" s="520">
        <v>2.7272727272727271</v>
      </c>
      <c r="L329" s="484">
        <v>13</v>
      </c>
      <c r="M329" s="518">
        <v>3.4615384615384617</v>
      </c>
      <c r="N329" s="484">
        <v>13</v>
      </c>
      <c r="O329" s="518">
        <v>3.3076923076923075</v>
      </c>
      <c r="P329" s="476">
        <v>9</v>
      </c>
      <c r="Q329" s="521">
        <v>3.4444444444444446</v>
      </c>
      <c r="R329" s="523" t="s">
        <v>651</v>
      </c>
      <c r="S329" s="3"/>
      <c r="T329" s="317" t="s">
        <v>756</v>
      </c>
      <c r="U329" s="409">
        <v>50</v>
      </c>
      <c r="V329" s="409">
        <v>5.0199999999999996</v>
      </c>
      <c r="W329" s="509" t="str">
        <f t="shared" si="5"/>
        <v>středisko Boskovice</v>
      </c>
    </row>
    <row r="330" spans="1:23" ht="15.75" hidden="1" customHeight="1">
      <c r="A330" s="310" t="s">
        <v>652</v>
      </c>
      <c r="B330" s="517">
        <v>12</v>
      </c>
      <c r="C330" s="518">
        <v>4.3330000000000002</v>
      </c>
      <c r="D330" s="484">
        <v>10</v>
      </c>
      <c r="E330" s="484">
        <v>4</v>
      </c>
      <c r="F330" s="484">
        <v>16</v>
      </c>
      <c r="G330" s="484">
        <v>3.8130000000000002</v>
      </c>
      <c r="H330" s="484">
        <v>10</v>
      </c>
      <c r="I330" s="518">
        <v>5.8</v>
      </c>
      <c r="J330" s="519">
        <v>13</v>
      </c>
      <c r="K330" s="520">
        <v>4.4615384615384617</v>
      </c>
      <c r="L330" s="484">
        <v>21</v>
      </c>
      <c r="M330" s="518">
        <v>4</v>
      </c>
      <c r="N330" s="484">
        <v>12</v>
      </c>
      <c r="O330" s="518">
        <v>3.9166666666666665</v>
      </c>
      <c r="P330" s="476">
        <v>8</v>
      </c>
      <c r="Q330" s="521">
        <v>4.125</v>
      </c>
      <c r="R330" s="523" t="s">
        <v>653</v>
      </c>
      <c r="S330" s="3"/>
      <c r="T330" s="317" t="s">
        <v>758</v>
      </c>
      <c r="U330" s="409">
        <v>12</v>
      </c>
      <c r="V330" s="409">
        <v>2.9166666666666665</v>
      </c>
      <c r="W330" s="509" t="str">
        <f t="shared" si="5"/>
        <v>středisko Erb Letovice</v>
      </c>
    </row>
    <row r="331" spans="1:23" ht="15.75" hidden="1" customHeight="1">
      <c r="A331" s="310" t="s">
        <v>654</v>
      </c>
      <c r="B331" s="517">
        <v>6</v>
      </c>
      <c r="C331" s="518">
        <v>5.6669999999999998</v>
      </c>
      <c r="D331" s="484">
        <v>4</v>
      </c>
      <c r="E331" s="484">
        <v>3.25</v>
      </c>
      <c r="F331" s="484">
        <v>22</v>
      </c>
      <c r="G331" s="484">
        <v>4.1820000000000004</v>
      </c>
      <c r="H331" s="484">
        <v>3</v>
      </c>
      <c r="I331" s="518">
        <v>3.3333333333333335</v>
      </c>
      <c r="J331" s="519">
        <v>6</v>
      </c>
      <c r="K331" s="520">
        <v>3.1666666666666665</v>
      </c>
      <c r="L331" s="484">
        <v>3</v>
      </c>
      <c r="M331" s="518">
        <v>5.333333333333333</v>
      </c>
      <c r="N331" s="484">
        <v>7</v>
      </c>
      <c r="O331" s="518">
        <v>4.8571428571428568</v>
      </c>
      <c r="P331" s="476">
        <v>3</v>
      </c>
      <c r="Q331" s="521">
        <v>8.3333333333333339</v>
      </c>
      <c r="R331" s="523" t="s">
        <v>655</v>
      </c>
      <c r="S331" s="3"/>
      <c r="T331" s="317" t="s">
        <v>760</v>
      </c>
      <c r="U331" s="409">
        <v>19</v>
      </c>
      <c r="V331" s="409">
        <v>4.4736842105263159</v>
      </c>
      <c r="W331" s="509" t="str">
        <f t="shared" si="5"/>
        <v>středisko Jedovnice</v>
      </c>
    </row>
    <row r="332" spans="1:23" ht="15.75" hidden="1" customHeight="1">
      <c r="A332" s="310" t="s">
        <v>656</v>
      </c>
      <c r="B332" s="517">
        <v>4</v>
      </c>
      <c r="C332" s="518">
        <v>8.5</v>
      </c>
      <c r="D332" s="484">
        <v>5</v>
      </c>
      <c r="E332" s="484">
        <v>5.8</v>
      </c>
      <c r="F332" s="484">
        <v>7</v>
      </c>
      <c r="G332" s="484">
        <v>4.8570000000000002</v>
      </c>
      <c r="H332" s="484">
        <v>8</v>
      </c>
      <c r="I332" s="518">
        <v>7.5</v>
      </c>
      <c r="J332" s="519">
        <v>6</v>
      </c>
      <c r="K332" s="520">
        <v>9.6666666666666661</v>
      </c>
      <c r="L332" s="484">
        <v>4</v>
      </c>
      <c r="M332" s="518">
        <v>4</v>
      </c>
      <c r="N332" s="484">
        <v>2</v>
      </c>
      <c r="O332" s="518">
        <v>2</v>
      </c>
      <c r="P332" s="476">
        <v>1</v>
      </c>
      <c r="Q332" s="521">
        <v>7</v>
      </c>
      <c r="R332" s="523" t="s">
        <v>657</v>
      </c>
      <c r="S332" s="3"/>
      <c r="T332" s="317" t="s">
        <v>762</v>
      </c>
      <c r="U332" s="409">
        <v>31</v>
      </c>
      <c r="V332" s="409">
        <v>3.4838709677419355</v>
      </c>
      <c r="W332" s="509" t="str">
        <f t="shared" si="5"/>
        <v>středisko Světla Blansko</v>
      </c>
    </row>
    <row r="333" spans="1:23" ht="15.75" customHeight="1">
      <c r="A333" s="310">
        <v>533</v>
      </c>
      <c r="B333" s="517">
        <v>59</v>
      </c>
      <c r="C333" s="518">
        <v>4.2030000000000003</v>
      </c>
      <c r="D333" s="484">
        <v>61</v>
      </c>
      <c r="E333" s="484">
        <v>3.6890000000000001</v>
      </c>
      <c r="F333" s="484">
        <v>75</v>
      </c>
      <c r="G333" s="484">
        <v>3.36</v>
      </c>
      <c r="H333" s="484">
        <v>58</v>
      </c>
      <c r="I333" s="518">
        <v>4.431034482758621</v>
      </c>
      <c r="J333" s="519">
        <v>68</v>
      </c>
      <c r="K333" s="520">
        <v>3.7941176470588234</v>
      </c>
      <c r="L333" s="484">
        <v>59</v>
      </c>
      <c r="M333" s="518">
        <v>3.9322033898305087</v>
      </c>
      <c r="N333" s="484">
        <v>62</v>
      </c>
      <c r="O333" s="518">
        <v>4.419354838709677</v>
      </c>
      <c r="P333" s="476">
        <v>68</v>
      </c>
      <c r="Q333" s="521">
        <v>5.1029411764705879</v>
      </c>
      <c r="R333" s="523" t="s">
        <v>658</v>
      </c>
      <c r="S333" s="3"/>
      <c r="T333" s="317" t="s">
        <v>764</v>
      </c>
      <c r="U333" s="409">
        <v>11</v>
      </c>
      <c r="V333" s="409">
        <v>4.1818181818181817</v>
      </c>
      <c r="W333" s="509" t="str">
        <f t="shared" si="5"/>
        <v>středisko Ad fontes</v>
      </c>
    </row>
    <row r="334" spans="1:23" ht="15.75" hidden="1" customHeight="1">
      <c r="A334" s="310" t="s">
        <v>659</v>
      </c>
      <c r="B334" s="517">
        <v>9</v>
      </c>
      <c r="C334" s="518">
        <v>6.7779999999999996</v>
      </c>
      <c r="D334" s="484">
        <v>7</v>
      </c>
      <c r="E334" s="484">
        <v>4</v>
      </c>
      <c r="F334" s="484">
        <v>11</v>
      </c>
      <c r="G334" s="484">
        <v>2.9089999999999998</v>
      </c>
      <c r="H334" s="484">
        <v>6</v>
      </c>
      <c r="I334" s="518">
        <v>3.1666666666666665</v>
      </c>
      <c r="J334" s="519">
        <v>5</v>
      </c>
      <c r="K334" s="520">
        <v>3</v>
      </c>
      <c r="L334" s="484">
        <v>8</v>
      </c>
      <c r="M334" s="518">
        <v>5</v>
      </c>
      <c r="N334" s="484">
        <v>6</v>
      </c>
      <c r="O334" s="518">
        <v>4.5</v>
      </c>
      <c r="P334" s="476">
        <v>12</v>
      </c>
      <c r="Q334" s="521">
        <v>7.166666666666667</v>
      </c>
      <c r="R334" s="523" t="s">
        <v>660</v>
      </c>
      <c r="S334" s="3"/>
      <c r="T334" s="317" t="s">
        <v>766</v>
      </c>
      <c r="U334" s="409">
        <v>5</v>
      </c>
      <c r="V334" s="409">
        <v>4.5999999999999996</v>
      </c>
      <c r="W334" s="509" t="str">
        <f t="shared" si="5"/>
        <v>středisko Fénix Blansko</v>
      </c>
    </row>
    <row r="335" spans="1:23" ht="15.75" hidden="1" customHeight="1">
      <c r="A335" s="310" t="s">
        <v>661</v>
      </c>
      <c r="B335" s="517">
        <v>21</v>
      </c>
      <c r="C335" s="518">
        <v>3.4289999999999998</v>
      </c>
      <c r="D335" s="484">
        <v>14</v>
      </c>
      <c r="E335" s="484">
        <v>2.6429999999999998</v>
      </c>
      <c r="F335" s="484">
        <v>17</v>
      </c>
      <c r="G335" s="484">
        <v>2.9409999999999998</v>
      </c>
      <c r="H335" s="484">
        <v>12</v>
      </c>
      <c r="I335" s="518">
        <v>2.9166666666666665</v>
      </c>
      <c r="J335" s="519">
        <v>20</v>
      </c>
      <c r="K335" s="520">
        <v>3.6</v>
      </c>
      <c r="L335" s="484">
        <v>19</v>
      </c>
      <c r="M335" s="518">
        <v>3.8421052631578947</v>
      </c>
      <c r="N335" s="484">
        <v>21</v>
      </c>
      <c r="O335" s="518">
        <v>3.9047619047619047</v>
      </c>
      <c r="P335" s="476">
        <v>18</v>
      </c>
      <c r="Q335" s="521">
        <v>5.2777777777777777</v>
      </c>
      <c r="R335" s="523" t="s">
        <v>662</v>
      </c>
      <c r="S335" s="3"/>
      <c r="T335" s="317" t="s">
        <v>1098</v>
      </c>
      <c r="U335" s="409">
        <v>12</v>
      </c>
      <c r="V335" s="409">
        <v>4.583333333333333</v>
      </c>
      <c r="W335" s="509" t="str">
        <f t="shared" si="5"/>
        <v>středisko Labyrint Blansko</v>
      </c>
    </row>
    <row r="336" spans="1:23" ht="15.75" hidden="1" customHeight="1">
      <c r="A336" s="310" t="s">
        <v>663</v>
      </c>
      <c r="B336" s="517">
        <v>6</v>
      </c>
      <c r="C336" s="518">
        <v>3.3330000000000002</v>
      </c>
      <c r="D336" s="484">
        <v>14</v>
      </c>
      <c r="E336" s="484">
        <v>4.5709999999999997</v>
      </c>
      <c r="F336" s="484">
        <v>15</v>
      </c>
      <c r="G336" s="484">
        <v>2.8</v>
      </c>
      <c r="H336" s="484">
        <v>4</v>
      </c>
      <c r="I336" s="518">
        <v>6</v>
      </c>
      <c r="J336" s="519">
        <v>4</v>
      </c>
      <c r="K336" s="520">
        <v>3.75</v>
      </c>
      <c r="L336" s="484">
        <v>8</v>
      </c>
      <c r="M336" s="518">
        <v>2.375</v>
      </c>
      <c r="N336" s="484">
        <v>9</v>
      </c>
      <c r="O336" s="518">
        <v>3.7777777777777777</v>
      </c>
      <c r="P336" s="476">
        <v>8</v>
      </c>
      <c r="Q336" s="521">
        <v>4.25</v>
      </c>
      <c r="R336" s="523" t="s">
        <v>664</v>
      </c>
      <c r="S336" s="3"/>
      <c r="T336" s="317" t="s">
        <v>769</v>
      </c>
      <c r="U336" s="409">
        <v>24</v>
      </c>
      <c r="V336" s="409">
        <v>5.25</v>
      </c>
      <c r="W336" s="509" t="str">
        <f t="shared" si="5"/>
        <v>středisko Řehoře Mendla Brno</v>
      </c>
    </row>
    <row r="337" spans="1:23" ht="15.75" hidden="1" customHeight="1">
      <c r="A337" s="310" t="s">
        <v>665</v>
      </c>
      <c r="B337" s="517">
        <v>16</v>
      </c>
      <c r="C337" s="518">
        <v>4.25</v>
      </c>
      <c r="D337" s="484">
        <v>13</v>
      </c>
      <c r="E337" s="484">
        <v>4.1539999999999999</v>
      </c>
      <c r="F337" s="484">
        <v>18</v>
      </c>
      <c r="G337" s="484">
        <v>4.5</v>
      </c>
      <c r="H337" s="484">
        <v>22</v>
      </c>
      <c r="I337" s="518">
        <v>4.5</v>
      </c>
      <c r="J337" s="519">
        <v>29</v>
      </c>
      <c r="K337" s="520">
        <v>3.8275862068965516</v>
      </c>
      <c r="L337" s="484">
        <v>17</v>
      </c>
      <c r="M337" s="518">
        <v>4.0588235294117645</v>
      </c>
      <c r="N337" s="484">
        <v>21</v>
      </c>
      <c r="O337" s="518">
        <v>4.9523809523809526</v>
      </c>
      <c r="P337" s="476">
        <v>17</v>
      </c>
      <c r="Q337" s="521">
        <v>4.117647058823529</v>
      </c>
      <c r="R337" s="523" t="s">
        <v>666</v>
      </c>
      <c r="S337" s="3"/>
      <c r="T337" s="317" t="s">
        <v>771</v>
      </c>
      <c r="U337" s="409">
        <v>24</v>
      </c>
      <c r="V337" s="409">
        <v>3.875</v>
      </c>
      <c r="W337" s="509" t="str">
        <f t="shared" si="5"/>
        <v>středisko Dvojka Brno</v>
      </c>
    </row>
    <row r="338" spans="1:23" ht="15.75" hidden="1" customHeight="1">
      <c r="A338" s="310" t="s">
        <v>667</v>
      </c>
      <c r="B338" s="517">
        <v>7</v>
      </c>
      <c r="C338" s="518">
        <v>3.8570000000000002</v>
      </c>
      <c r="D338" s="484">
        <v>13</v>
      </c>
      <c r="E338" s="484">
        <v>3.2309999999999999</v>
      </c>
      <c r="F338" s="484">
        <v>14</v>
      </c>
      <c r="G338" s="484">
        <v>3.3570000000000002</v>
      </c>
      <c r="H338" s="484">
        <v>14</v>
      </c>
      <c r="I338" s="518">
        <v>5.7142857142857144</v>
      </c>
      <c r="J338" s="519">
        <v>10</v>
      </c>
      <c r="K338" s="520">
        <v>4.5</v>
      </c>
      <c r="L338" s="484">
        <v>7</v>
      </c>
      <c r="M338" s="518">
        <v>4.4285714285714288</v>
      </c>
      <c r="N338" s="484">
        <v>5</v>
      </c>
      <c r="O338" s="518">
        <v>5.4</v>
      </c>
      <c r="P338" s="476">
        <v>13</v>
      </c>
      <c r="Q338" s="521">
        <v>4.7692307692307692</v>
      </c>
      <c r="R338" s="523" t="s">
        <v>668</v>
      </c>
      <c r="S338" s="3"/>
      <c r="T338" s="317" t="s">
        <v>773</v>
      </c>
      <c r="U338" s="409">
        <v>22</v>
      </c>
      <c r="V338" s="409">
        <v>4.3181818181818183</v>
      </c>
      <c r="W338" s="509" t="str">
        <f t="shared" si="5"/>
        <v>středisko A je to! Brno</v>
      </c>
    </row>
    <row r="339" spans="1:23" ht="15.75" customHeight="1">
      <c r="A339" s="310">
        <v>534</v>
      </c>
      <c r="B339" s="517">
        <v>157</v>
      </c>
      <c r="C339" s="518">
        <v>3.8090000000000002</v>
      </c>
      <c r="D339" s="484">
        <v>178</v>
      </c>
      <c r="E339" s="484">
        <v>3.68</v>
      </c>
      <c r="F339" s="484">
        <v>177</v>
      </c>
      <c r="G339" s="484">
        <v>4.085</v>
      </c>
      <c r="H339" s="484">
        <v>151</v>
      </c>
      <c r="I339" s="518">
        <v>3.9867549668874172</v>
      </c>
      <c r="J339" s="519">
        <v>180</v>
      </c>
      <c r="K339" s="520">
        <v>4.3944444444444448</v>
      </c>
      <c r="L339" s="484">
        <v>172</v>
      </c>
      <c r="M339" s="518">
        <v>4.7267441860465116</v>
      </c>
      <c r="N339" s="484">
        <v>156</v>
      </c>
      <c r="O339" s="518">
        <v>4.7051282051282053</v>
      </c>
      <c r="P339" s="476">
        <v>167</v>
      </c>
      <c r="Q339" s="521">
        <v>4.8982035928143715</v>
      </c>
      <c r="R339" s="523" t="s">
        <v>669</v>
      </c>
      <c r="S339" s="3"/>
      <c r="T339" s="317" t="s">
        <v>775</v>
      </c>
      <c r="U339" s="409">
        <v>21</v>
      </c>
      <c r="V339" s="409">
        <v>5.0476190476190474</v>
      </c>
      <c r="W339" s="509" t="str">
        <f t="shared" si="5"/>
        <v>středisko Milana Genserka Brno</v>
      </c>
    </row>
    <row r="340" spans="1:23" ht="15.75" hidden="1" customHeight="1">
      <c r="A340" s="310" t="s">
        <v>670</v>
      </c>
      <c r="B340" s="517">
        <v>14</v>
      </c>
      <c r="C340" s="518">
        <v>3.286</v>
      </c>
      <c r="D340" s="484">
        <v>14</v>
      </c>
      <c r="E340" s="484">
        <v>3.5</v>
      </c>
      <c r="F340" s="484">
        <v>13</v>
      </c>
      <c r="G340" s="484">
        <v>4.1539999999999999</v>
      </c>
      <c r="H340" s="484">
        <v>7</v>
      </c>
      <c r="I340" s="518">
        <v>4.4285714285714288</v>
      </c>
      <c r="J340" s="519">
        <v>29</v>
      </c>
      <c r="K340" s="520">
        <v>5.4137931034482758</v>
      </c>
      <c r="L340" s="484">
        <v>12</v>
      </c>
      <c r="M340" s="518">
        <v>4.75</v>
      </c>
      <c r="N340" s="484">
        <v>10</v>
      </c>
      <c r="O340" s="518">
        <v>4.8</v>
      </c>
      <c r="P340" s="476">
        <v>9</v>
      </c>
      <c r="Q340" s="521">
        <v>5.1111111111111107</v>
      </c>
      <c r="R340" s="523" t="s">
        <v>671</v>
      </c>
      <c r="S340" s="3"/>
      <c r="T340" s="317" t="s">
        <v>777</v>
      </c>
      <c r="U340" s="409">
        <v>22</v>
      </c>
      <c r="V340" s="409">
        <v>6.2727272727272725</v>
      </c>
      <c r="W340" s="509" t="str">
        <f t="shared" si="5"/>
        <v>středisko Ignis Brno</v>
      </c>
    </row>
    <row r="341" spans="1:23" ht="15.75" hidden="1" customHeight="1">
      <c r="A341" s="310" t="s">
        <v>672</v>
      </c>
      <c r="B341" s="517">
        <v>24</v>
      </c>
      <c r="C341" s="518">
        <v>3.5830000000000002</v>
      </c>
      <c r="D341" s="484">
        <v>37</v>
      </c>
      <c r="E341" s="484">
        <v>2.8650000000000002</v>
      </c>
      <c r="F341" s="484">
        <v>51</v>
      </c>
      <c r="G341" s="484">
        <v>3.9020000000000001</v>
      </c>
      <c r="H341" s="484">
        <v>32</v>
      </c>
      <c r="I341" s="518">
        <v>4.78125</v>
      </c>
      <c r="J341" s="519">
        <v>34</v>
      </c>
      <c r="K341" s="520">
        <v>4.7941176470588234</v>
      </c>
      <c r="L341" s="484">
        <v>41</v>
      </c>
      <c r="M341" s="518">
        <v>5.3902439024390247</v>
      </c>
      <c r="N341" s="484">
        <v>39</v>
      </c>
      <c r="O341" s="518">
        <v>5</v>
      </c>
      <c r="P341" s="476">
        <v>37</v>
      </c>
      <c r="Q341" s="521">
        <v>3.7837837837837838</v>
      </c>
      <c r="R341" s="523" t="s">
        <v>673</v>
      </c>
      <c r="S341" s="3"/>
      <c r="T341" s="317" t="s">
        <v>779</v>
      </c>
      <c r="U341" s="409">
        <v>16</v>
      </c>
      <c r="V341" s="409">
        <v>5.25</v>
      </c>
      <c r="W341" s="509" t="str">
        <f t="shared" si="5"/>
        <v>středisko Mafeking Brno</v>
      </c>
    </row>
    <row r="342" spans="1:23" ht="15.75" hidden="1" customHeight="1">
      <c r="A342" s="310" t="s">
        <v>674</v>
      </c>
      <c r="B342" s="517">
        <v>11</v>
      </c>
      <c r="C342" s="518">
        <v>4.5449999999999999</v>
      </c>
      <c r="D342" s="484">
        <v>13</v>
      </c>
      <c r="E342" s="484">
        <v>3.3849999999999998</v>
      </c>
      <c r="F342" s="484">
        <v>12</v>
      </c>
      <c r="G342" s="484">
        <v>4.5</v>
      </c>
      <c r="H342" s="484">
        <v>15</v>
      </c>
      <c r="I342" s="518">
        <v>3.8666666666666667</v>
      </c>
      <c r="J342" s="519">
        <v>8</v>
      </c>
      <c r="K342" s="520">
        <v>5.375</v>
      </c>
      <c r="L342" s="484">
        <v>15</v>
      </c>
      <c r="M342" s="518">
        <v>3.4666666666666668</v>
      </c>
      <c r="N342" s="484">
        <v>12</v>
      </c>
      <c r="O342" s="518">
        <v>4.5</v>
      </c>
      <c r="P342" s="476">
        <v>11</v>
      </c>
      <c r="Q342" s="521">
        <v>4.9090909090909092</v>
      </c>
      <c r="R342" s="523" t="s">
        <v>675</v>
      </c>
      <c r="S342" s="3"/>
      <c r="T342" s="317" t="s">
        <v>781</v>
      </c>
      <c r="U342" s="409">
        <v>17</v>
      </c>
      <c r="V342" s="409">
        <v>6</v>
      </c>
      <c r="W342" s="509" t="str">
        <f t="shared" si="5"/>
        <v>středisko Královo Pole Brno</v>
      </c>
    </row>
    <row r="343" spans="1:23" ht="15.75" hidden="1" customHeight="1">
      <c r="A343" s="310" t="s">
        <v>676</v>
      </c>
      <c r="B343" s="517">
        <v>7</v>
      </c>
      <c r="C343" s="518">
        <v>2.714</v>
      </c>
      <c r="D343" s="484">
        <v>12</v>
      </c>
      <c r="E343" s="484">
        <v>2.5</v>
      </c>
      <c r="F343" s="484">
        <v>5</v>
      </c>
      <c r="G343" s="484">
        <v>4.5999999999999996</v>
      </c>
      <c r="H343" s="484">
        <v>6</v>
      </c>
      <c r="I343" s="518">
        <v>3.8333333333333335</v>
      </c>
      <c r="J343" s="519">
        <v>7</v>
      </c>
      <c r="K343" s="520">
        <v>3.7142857142857144</v>
      </c>
      <c r="L343" s="484">
        <v>14</v>
      </c>
      <c r="M343" s="518">
        <v>4.2142857142857144</v>
      </c>
      <c r="N343" s="484">
        <v>8</v>
      </c>
      <c r="O343" s="518">
        <v>4.125</v>
      </c>
      <c r="P343" s="476">
        <v>8</v>
      </c>
      <c r="Q343" s="521">
        <v>3.125</v>
      </c>
      <c r="R343" s="523" t="s">
        <v>677</v>
      </c>
      <c r="S343" s="3"/>
      <c r="T343" s="317" t="s">
        <v>783</v>
      </c>
      <c r="U343" s="409">
        <v>22</v>
      </c>
      <c r="V343" s="409">
        <v>4.7272727272727275</v>
      </c>
      <c r="W343" s="509" t="str">
        <f t="shared" si="5"/>
        <v>středisko Hiawatha Brno</v>
      </c>
    </row>
    <row r="344" spans="1:23" ht="15.75" hidden="1" customHeight="1">
      <c r="A344" s="310" t="s">
        <v>678</v>
      </c>
      <c r="B344" s="517">
        <v>8</v>
      </c>
      <c r="C344" s="518">
        <v>4.25</v>
      </c>
      <c r="D344" s="484">
        <v>22</v>
      </c>
      <c r="E344" s="484">
        <v>4.2729999999999997</v>
      </c>
      <c r="F344" s="484">
        <v>27</v>
      </c>
      <c r="G344" s="484">
        <v>3.63</v>
      </c>
      <c r="H344" s="484">
        <v>24</v>
      </c>
      <c r="I344" s="518">
        <v>4.625</v>
      </c>
      <c r="J344" s="519">
        <v>27</v>
      </c>
      <c r="K344" s="520">
        <v>4.1851851851851851</v>
      </c>
      <c r="L344" s="484">
        <v>25</v>
      </c>
      <c r="M344" s="518">
        <v>5.56</v>
      </c>
      <c r="N344" s="484">
        <v>21</v>
      </c>
      <c r="O344" s="518">
        <v>4.666666666666667</v>
      </c>
      <c r="P344" s="476">
        <v>19</v>
      </c>
      <c r="Q344" s="521">
        <v>6.3684210526315788</v>
      </c>
      <c r="R344" s="523" t="s">
        <v>679</v>
      </c>
      <c r="S344" s="3"/>
      <c r="T344" s="317" t="s">
        <v>785</v>
      </c>
      <c r="U344" s="409">
        <v>54</v>
      </c>
      <c r="V344" s="409">
        <v>4.0555555555555554</v>
      </c>
      <c r="W344" s="509" t="str">
        <f t="shared" si="5"/>
        <v>středisko Kompas Brno</v>
      </c>
    </row>
    <row r="345" spans="1:23" ht="15.75" hidden="1" customHeight="1">
      <c r="A345" s="310" t="s">
        <v>680</v>
      </c>
      <c r="B345" s="517">
        <v>13</v>
      </c>
      <c r="C345" s="518">
        <v>2.5379999999999998</v>
      </c>
      <c r="D345" s="484">
        <v>20</v>
      </c>
      <c r="E345" s="484">
        <v>3.85</v>
      </c>
      <c r="F345" s="484">
        <v>8</v>
      </c>
      <c r="G345" s="484">
        <v>2.75</v>
      </c>
      <c r="H345" s="484">
        <v>9</v>
      </c>
      <c r="I345" s="518">
        <v>5.333333333333333</v>
      </c>
      <c r="J345" s="519">
        <v>22</v>
      </c>
      <c r="K345" s="520">
        <v>3.0909090909090908</v>
      </c>
      <c r="L345" s="484">
        <v>10</v>
      </c>
      <c r="M345" s="518">
        <v>3.2</v>
      </c>
      <c r="N345" s="484">
        <v>8</v>
      </c>
      <c r="O345" s="518">
        <v>4.625</v>
      </c>
      <c r="P345" s="476">
        <v>15</v>
      </c>
      <c r="Q345" s="521">
        <v>4.4666666666666668</v>
      </c>
      <c r="R345" s="523" t="s">
        <v>681</v>
      </c>
      <c r="S345" s="3"/>
      <c r="T345" s="317" t="s">
        <v>787</v>
      </c>
      <c r="U345" s="409">
        <v>27</v>
      </c>
      <c r="V345" s="409">
        <v>3.9629629629629628</v>
      </c>
      <c r="W345" s="509" t="str">
        <f t="shared" si="5"/>
        <v>středisko Duha Brno</v>
      </c>
    </row>
    <row r="346" spans="1:23" ht="15.75" hidden="1" customHeight="1">
      <c r="A346" s="310" t="s">
        <v>682</v>
      </c>
      <c r="B346" s="517">
        <v>31</v>
      </c>
      <c r="C346" s="518">
        <v>3.9350000000000001</v>
      </c>
      <c r="D346" s="484">
        <v>17</v>
      </c>
      <c r="E346" s="484">
        <v>3.5289999999999999</v>
      </c>
      <c r="F346" s="484">
        <v>22</v>
      </c>
      <c r="G346" s="484">
        <v>3.7269999999999999</v>
      </c>
      <c r="H346" s="484">
        <v>33</v>
      </c>
      <c r="I346" s="518">
        <v>2.8181818181818183</v>
      </c>
      <c r="J346" s="519">
        <v>30</v>
      </c>
      <c r="K346" s="520">
        <v>4.833333333333333</v>
      </c>
      <c r="L346" s="484">
        <v>23</v>
      </c>
      <c r="M346" s="518">
        <v>4.1739130434782608</v>
      </c>
      <c r="N346" s="484">
        <v>31</v>
      </c>
      <c r="O346" s="518">
        <v>3.903225806451613</v>
      </c>
      <c r="P346" s="476">
        <v>25</v>
      </c>
      <c r="Q346" s="521">
        <v>5.12</v>
      </c>
      <c r="R346" s="523" t="s">
        <v>683</v>
      </c>
      <c r="S346" s="3"/>
      <c r="T346" s="317" t="s">
        <v>789</v>
      </c>
      <c r="U346" s="409">
        <v>8</v>
      </c>
      <c r="V346" s="409">
        <v>8.625</v>
      </c>
      <c r="W346" s="509" t="str">
        <f t="shared" si="5"/>
        <v>středisko Stopadesáttrojka Brno</v>
      </c>
    </row>
    <row r="347" spans="1:23" ht="15.75" hidden="1" customHeight="1">
      <c r="A347" s="310" t="s">
        <v>684</v>
      </c>
      <c r="B347" s="517">
        <v>11</v>
      </c>
      <c r="C347" s="518">
        <v>3.2730000000000001</v>
      </c>
      <c r="D347" s="484">
        <v>7</v>
      </c>
      <c r="E347" s="484">
        <v>4.8570000000000002</v>
      </c>
      <c r="F347" s="484">
        <v>7</v>
      </c>
      <c r="G347" s="484">
        <v>5.1429999999999998</v>
      </c>
      <c r="H347" s="484">
        <v>5</v>
      </c>
      <c r="I347" s="518">
        <v>4.4000000000000004</v>
      </c>
      <c r="J347" s="519">
        <v>5</v>
      </c>
      <c r="K347" s="520">
        <v>4.4000000000000004</v>
      </c>
      <c r="L347" s="484">
        <v>6</v>
      </c>
      <c r="M347" s="518">
        <v>3.6666666666666665</v>
      </c>
      <c r="N347" s="484">
        <v>8</v>
      </c>
      <c r="O347" s="518">
        <v>5.125</v>
      </c>
      <c r="P347" s="476">
        <v>6</v>
      </c>
      <c r="Q347" s="521">
        <v>6.833333333333333</v>
      </c>
      <c r="R347" s="523" t="s">
        <v>685</v>
      </c>
      <c r="S347" s="3"/>
      <c r="T347" s="317" t="s">
        <v>791</v>
      </c>
      <c r="U347" s="409">
        <v>26</v>
      </c>
      <c r="V347" s="409">
        <v>4.7307692307692308</v>
      </c>
      <c r="W347" s="509" t="str">
        <f t="shared" si="5"/>
        <v>středisko Vrbovec Brno</v>
      </c>
    </row>
    <row r="348" spans="1:23" ht="15.75" hidden="1" customHeight="1">
      <c r="A348" s="310" t="s">
        <v>686</v>
      </c>
      <c r="B348" s="517">
        <v>9</v>
      </c>
      <c r="C348" s="518">
        <v>3.778</v>
      </c>
      <c r="D348" s="484">
        <v>13</v>
      </c>
      <c r="E348" s="484">
        <v>4.8460000000000001</v>
      </c>
      <c r="F348" s="484">
        <v>5</v>
      </c>
      <c r="G348" s="484">
        <v>4.2</v>
      </c>
      <c r="H348" s="484">
        <v>1</v>
      </c>
      <c r="I348" s="518">
        <v>2</v>
      </c>
      <c r="J348" s="519">
        <v>6</v>
      </c>
      <c r="K348" s="520">
        <v>2.8333333333333335</v>
      </c>
      <c r="L348" s="484">
        <v>6</v>
      </c>
      <c r="M348" s="518">
        <v>7.166666666666667</v>
      </c>
      <c r="N348" s="484">
        <v>8</v>
      </c>
      <c r="O348" s="518">
        <v>5.75</v>
      </c>
      <c r="P348" s="476">
        <v>13</v>
      </c>
      <c r="Q348" s="521">
        <v>5.615384615384615</v>
      </c>
      <c r="R348" s="523" t="s">
        <v>687</v>
      </c>
      <c r="S348" s="3"/>
      <c r="T348" s="317" t="s">
        <v>793</v>
      </c>
      <c r="U348" s="409">
        <v>6</v>
      </c>
      <c r="V348" s="409">
        <v>4</v>
      </c>
      <c r="W348" s="509" t="str">
        <f t="shared" si="5"/>
        <v>středisko Axinit Brno</v>
      </c>
    </row>
    <row r="349" spans="1:23" ht="15.75" hidden="1" customHeight="1">
      <c r="A349" s="310" t="s">
        <v>688</v>
      </c>
      <c r="B349" s="517">
        <v>4</v>
      </c>
      <c r="C349" s="518">
        <v>4.5</v>
      </c>
      <c r="D349" s="484">
        <v>10</v>
      </c>
      <c r="E349" s="484">
        <v>5.3</v>
      </c>
      <c r="F349" s="484">
        <v>11</v>
      </c>
      <c r="G349" s="484">
        <v>6.6360000000000001</v>
      </c>
      <c r="H349" s="484">
        <v>2</v>
      </c>
      <c r="I349" s="518">
        <v>7</v>
      </c>
      <c r="J349" s="519">
        <v>5</v>
      </c>
      <c r="K349" s="520">
        <v>3.6</v>
      </c>
      <c r="L349" s="484">
        <v>5</v>
      </c>
      <c r="M349" s="518">
        <v>6</v>
      </c>
      <c r="N349" s="484">
        <v>1</v>
      </c>
      <c r="O349" s="518">
        <v>6</v>
      </c>
      <c r="P349" s="476">
        <v>10</v>
      </c>
      <c r="Q349" s="521">
        <v>6.3</v>
      </c>
      <c r="R349" s="523" t="s">
        <v>689</v>
      </c>
      <c r="S349" s="3"/>
      <c r="T349" s="317" t="s">
        <v>795</v>
      </c>
      <c r="U349" s="409">
        <v>33</v>
      </c>
      <c r="V349" s="409">
        <v>3.4242424242424243</v>
      </c>
      <c r="W349" s="509" t="str">
        <f t="shared" si="5"/>
        <v>středisko Žabovřesky Brno</v>
      </c>
    </row>
    <row r="350" spans="1:23" ht="15.75" hidden="1" customHeight="1">
      <c r="A350" s="310" t="s">
        <v>690</v>
      </c>
      <c r="B350" s="517">
        <v>25</v>
      </c>
      <c r="C350" s="518">
        <v>4.8</v>
      </c>
      <c r="D350" s="484">
        <v>13</v>
      </c>
      <c r="E350" s="484">
        <v>3.4620000000000002</v>
      </c>
      <c r="F350" s="484">
        <v>16</v>
      </c>
      <c r="G350" s="484">
        <v>3.8130000000000002</v>
      </c>
      <c r="H350" s="484">
        <v>17</v>
      </c>
      <c r="I350" s="518">
        <v>2.7647058823529411</v>
      </c>
      <c r="J350" s="519">
        <v>7</v>
      </c>
      <c r="K350" s="520">
        <v>2.7142857142857144</v>
      </c>
      <c r="L350" s="484">
        <v>15</v>
      </c>
      <c r="M350" s="518">
        <v>4.1333333333333337</v>
      </c>
      <c r="N350" s="484">
        <v>10</v>
      </c>
      <c r="O350" s="518">
        <v>5.5</v>
      </c>
      <c r="P350" s="476">
        <v>14</v>
      </c>
      <c r="Q350" s="521">
        <v>4.2857142857142856</v>
      </c>
      <c r="R350" s="523" t="s">
        <v>691</v>
      </c>
      <c r="S350" s="3"/>
      <c r="T350" s="317" t="s">
        <v>797</v>
      </c>
      <c r="U350" s="409">
        <v>12</v>
      </c>
      <c r="V350" s="409">
        <v>6.5</v>
      </c>
      <c r="W350" s="509" t="str">
        <f t="shared" si="5"/>
        <v>středisko Starý Lískovec Brno</v>
      </c>
    </row>
    <row r="351" spans="1:23" ht="15.75" hidden="1" customHeight="1">
      <c r="A351" s="310">
        <v>610</v>
      </c>
      <c r="B351" s="517">
        <v>254</v>
      </c>
      <c r="C351" s="518">
        <v>3.528</v>
      </c>
      <c r="D351" s="484">
        <v>251</v>
      </c>
      <c r="E351" s="484">
        <v>2.8</v>
      </c>
      <c r="F351" s="484">
        <v>267</v>
      </c>
      <c r="G351" s="484">
        <v>4.258</v>
      </c>
      <c r="H351" s="484">
        <v>319</v>
      </c>
      <c r="I351" s="530">
        <v>3.7680250783699059</v>
      </c>
      <c r="J351" s="519">
        <v>251</v>
      </c>
      <c r="K351" s="520">
        <v>4.1195219123505975</v>
      </c>
      <c r="L351" s="484">
        <v>210</v>
      </c>
      <c r="M351" s="518">
        <v>3.9095238095238094</v>
      </c>
      <c r="N351" s="484">
        <v>276</v>
      </c>
      <c r="O351" s="518">
        <v>4.0289855072463769</v>
      </c>
      <c r="P351" s="476">
        <v>379</v>
      </c>
      <c r="Q351" s="521">
        <v>4.105540897097625</v>
      </c>
      <c r="R351" s="523" t="s">
        <v>692</v>
      </c>
      <c r="S351" s="3"/>
      <c r="T351" s="317" t="s">
        <v>799</v>
      </c>
      <c r="U351" s="409">
        <v>26</v>
      </c>
      <c r="V351" s="409">
        <v>4.9230769230769234</v>
      </c>
      <c r="W351" s="509" t="str">
        <f t="shared" si="5"/>
        <v>středisko Brána Brno</v>
      </c>
    </row>
    <row r="352" spans="1:23" ht="15.75" hidden="1" customHeight="1">
      <c r="A352" s="310" t="s">
        <v>693</v>
      </c>
      <c r="B352" s="517">
        <v>16</v>
      </c>
      <c r="C352" s="518">
        <v>3.375</v>
      </c>
      <c r="D352" s="484">
        <v>15</v>
      </c>
      <c r="E352" s="484">
        <v>2.8</v>
      </c>
      <c r="F352" s="484">
        <v>14</v>
      </c>
      <c r="G352" s="484">
        <v>3.9289999999999998</v>
      </c>
      <c r="H352" s="484">
        <v>11</v>
      </c>
      <c r="I352" s="518">
        <v>1.8181818181818181</v>
      </c>
      <c r="J352" s="519">
        <v>13</v>
      </c>
      <c r="K352" s="520">
        <v>3.4615384615384617</v>
      </c>
      <c r="L352" s="484">
        <v>9</v>
      </c>
      <c r="M352" s="518">
        <v>2.8888888888888888</v>
      </c>
      <c r="N352" s="484">
        <v>18</v>
      </c>
      <c r="O352" s="518">
        <v>3.7222222222222223</v>
      </c>
      <c r="P352" s="476">
        <v>24</v>
      </c>
      <c r="Q352" s="521">
        <v>3.6666666666666665</v>
      </c>
      <c r="R352" s="523" t="s">
        <v>694</v>
      </c>
      <c r="S352" s="3"/>
      <c r="T352" s="317" t="s">
        <v>802</v>
      </c>
      <c r="U352" s="409">
        <v>12</v>
      </c>
      <c r="V352" s="409">
        <v>3.75</v>
      </c>
      <c r="W352" s="509" t="str">
        <f t="shared" si="5"/>
        <v>středisko Oslavany</v>
      </c>
    </row>
    <row r="353" spans="1:23" ht="15.75" hidden="1" customHeight="1">
      <c r="A353" s="310" t="s">
        <v>695</v>
      </c>
      <c r="B353" s="517">
        <v>14</v>
      </c>
      <c r="C353" s="518">
        <v>2.8570000000000002</v>
      </c>
      <c r="D353" s="484">
        <v>13</v>
      </c>
      <c r="E353" s="484">
        <v>3.7690000000000001</v>
      </c>
      <c r="F353" s="484">
        <v>11</v>
      </c>
      <c r="G353" s="484">
        <v>5.0910000000000002</v>
      </c>
      <c r="H353" s="484">
        <v>7</v>
      </c>
      <c r="I353" s="518">
        <v>5</v>
      </c>
      <c r="J353" s="519">
        <v>6</v>
      </c>
      <c r="K353" s="520">
        <v>6.166666666666667</v>
      </c>
      <c r="L353" s="484">
        <v>7</v>
      </c>
      <c r="M353" s="518">
        <v>4.7142857142857144</v>
      </c>
      <c r="N353" s="484">
        <v>5</v>
      </c>
      <c r="O353" s="518">
        <v>1.6</v>
      </c>
      <c r="P353" s="476">
        <v>14</v>
      </c>
      <c r="Q353" s="521">
        <v>3.3571428571428572</v>
      </c>
      <c r="R353" s="523" t="s">
        <v>696</v>
      </c>
      <c r="S353" s="3"/>
      <c r="T353" s="317" t="s">
        <v>804</v>
      </c>
      <c r="U353" s="409">
        <v>19</v>
      </c>
      <c r="V353" s="409">
        <v>4</v>
      </c>
      <c r="W353" s="509" t="str">
        <f t="shared" si="5"/>
        <v>středisko Ivančice</v>
      </c>
    </row>
    <row r="354" spans="1:23" ht="15.75" hidden="1" customHeight="1">
      <c r="A354" s="310" t="s">
        <v>697</v>
      </c>
      <c r="B354" s="517">
        <v>4</v>
      </c>
      <c r="C354" s="518">
        <v>3.75</v>
      </c>
      <c r="D354" s="484">
        <v>3</v>
      </c>
      <c r="E354" s="484">
        <v>4.6669999999999998</v>
      </c>
      <c r="F354" s="484">
        <v>14</v>
      </c>
      <c r="G354" s="484">
        <v>4.5</v>
      </c>
      <c r="H354" s="484">
        <v>12</v>
      </c>
      <c r="I354" s="518">
        <v>3.25</v>
      </c>
      <c r="J354" s="519">
        <v>6</v>
      </c>
      <c r="K354" s="520">
        <v>5.333333333333333</v>
      </c>
      <c r="L354" s="484">
        <v>5</v>
      </c>
      <c r="M354" s="518">
        <v>4.5999999999999996</v>
      </c>
      <c r="N354" s="484">
        <v>6</v>
      </c>
      <c r="O354" s="518">
        <v>5</v>
      </c>
      <c r="P354" s="476">
        <v>13</v>
      </c>
      <c r="Q354" s="521">
        <v>3.0769230769230771</v>
      </c>
      <c r="R354" s="523" t="s">
        <v>698</v>
      </c>
      <c r="S354" s="3"/>
      <c r="T354" s="317" t="s">
        <v>806</v>
      </c>
      <c r="U354" s="409">
        <v>3</v>
      </c>
      <c r="V354" s="409">
        <v>6</v>
      </c>
      <c r="W354" s="509" t="str">
        <f t="shared" si="5"/>
        <v>středisko Wahinkpe Střelice</v>
      </c>
    </row>
    <row r="355" spans="1:23" ht="15.75" hidden="1" customHeight="1">
      <c r="A355" s="310" t="s">
        <v>699</v>
      </c>
      <c r="B355" s="517">
        <v>11</v>
      </c>
      <c r="C355" s="518">
        <v>2.7269999999999999</v>
      </c>
      <c r="D355" s="484">
        <v>10</v>
      </c>
      <c r="E355" s="484">
        <v>4.4000000000000004</v>
      </c>
      <c r="F355" s="484">
        <v>17</v>
      </c>
      <c r="G355" s="484">
        <v>3.6469999999999998</v>
      </c>
      <c r="H355" s="484">
        <v>15</v>
      </c>
      <c r="I355" s="518">
        <v>5.7333333333333334</v>
      </c>
      <c r="J355" s="519">
        <v>6</v>
      </c>
      <c r="K355" s="520">
        <v>3</v>
      </c>
      <c r="L355" s="484">
        <v>5</v>
      </c>
      <c r="M355" s="518">
        <v>3.4</v>
      </c>
      <c r="N355" s="484">
        <v>6</v>
      </c>
      <c r="O355" s="518">
        <v>3.5</v>
      </c>
      <c r="P355" s="476">
        <v>19</v>
      </c>
      <c r="Q355" s="521">
        <v>4.7894736842105265</v>
      </c>
      <c r="R355" s="523" t="s">
        <v>700</v>
      </c>
      <c r="S355" s="3"/>
      <c r="T355" s="317" t="s">
        <v>808</v>
      </c>
      <c r="U355" s="409">
        <v>10</v>
      </c>
      <c r="V355" s="409">
        <v>4.3</v>
      </c>
      <c r="W355" s="509" t="str">
        <f t="shared" si="5"/>
        <v>středisko Tumulus Újezd u Brna</v>
      </c>
    </row>
    <row r="356" spans="1:23" ht="15.75" hidden="1" customHeight="1">
      <c r="A356" s="310" t="s">
        <v>701</v>
      </c>
      <c r="B356" s="517">
        <v>11</v>
      </c>
      <c r="C356" s="518">
        <v>3.0910000000000002</v>
      </c>
      <c r="D356" s="484">
        <v>6</v>
      </c>
      <c r="E356" s="484">
        <v>3.1669999999999998</v>
      </c>
      <c r="F356" s="484">
        <v>1</v>
      </c>
      <c r="G356" s="484">
        <v>8</v>
      </c>
      <c r="H356" s="484">
        <v>10</v>
      </c>
      <c r="I356" s="518">
        <v>1.5</v>
      </c>
      <c r="J356" s="519">
        <v>5</v>
      </c>
      <c r="K356" s="520">
        <v>2.6</v>
      </c>
      <c r="L356" s="484">
        <v>6</v>
      </c>
      <c r="M356" s="518">
        <v>4.666666666666667</v>
      </c>
      <c r="N356" s="484">
        <v>10</v>
      </c>
      <c r="O356" s="518">
        <v>2.2000000000000002</v>
      </c>
      <c r="P356" s="476">
        <v>9</v>
      </c>
      <c r="Q356" s="521">
        <v>3.8888888888888888</v>
      </c>
      <c r="R356" s="523" t="s">
        <v>702</v>
      </c>
      <c r="S356" s="3"/>
      <c r="T356" s="317" t="s">
        <v>810</v>
      </c>
      <c r="U356" s="409">
        <v>22</v>
      </c>
      <c r="V356" s="409">
        <v>4.0454545454545459</v>
      </c>
      <c r="W356" s="509" t="str">
        <f t="shared" si="5"/>
        <v>středisko Květnice Tišnov</v>
      </c>
    </row>
    <row r="357" spans="1:23" ht="15.75" hidden="1" customHeight="1">
      <c r="A357" s="310" t="s">
        <v>703</v>
      </c>
      <c r="B357" s="517">
        <v>5</v>
      </c>
      <c r="C357" s="518">
        <v>3</v>
      </c>
      <c r="D357" s="484">
        <v>1</v>
      </c>
      <c r="E357" s="484">
        <v>5</v>
      </c>
      <c r="F357" s="484">
        <v>5</v>
      </c>
      <c r="G357" s="484">
        <v>3</v>
      </c>
      <c r="H357" s="484">
        <v>11</v>
      </c>
      <c r="I357" s="518">
        <v>4.9090909090909092</v>
      </c>
      <c r="J357" s="519"/>
      <c r="K357" s="520"/>
      <c r="L357" s="484">
        <v>3</v>
      </c>
      <c r="M357" s="518">
        <v>5</v>
      </c>
      <c r="N357" s="484">
        <v>3</v>
      </c>
      <c r="O357" s="518">
        <v>2.6666666666666665</v>
      </c>
      <c r="P357" s="476">
        <v>3</v>
      </c>
      <c r="Q357" s="521">
        <v>2.3333333333333335</v>
      </c>
      <c r="R357" s="523" t="s">
        <v>704</v>
      </c>
      <c r="S357" s="3"/>
      <c r="T357" s="317" t="s">
        <v>812</v>
      </c>
      <c r="U357" s="409">
        <v>19</v>
      </c>
      <c r="V357" s="409">
        <v>3.6315789473684212</v>
      </c>
      <c r="W357" s="509" t="str">
        <f t="shared" si="5"/>
        <v>středisko Kuřim</v>
      </c>
    </row>
    <row r="358" spans="1:23" ht="15.75" hidden="1" customHeight="1">
      <c r="A358" s="310" t="s">
        <v>705</v>
      </c>
      <c r="B358" s="517">
        <v>8</v>
      </c>
      <c r="C358" s="518">
        <v>4.125</v>
      </c>
      <c r="D358" s="484">
        <v>6</v>
      </c>
      <c r="E358" s="484">
        <v>6.3330000000000002</v>
      </c>
      <c r="F358" s="484">
        <v>2</v>
      </c>
      <c r="G358" s="484">
        <v>2.5</v>
      </c>
      <c r="H358" s="484">
        <v>5</v>
      </c>
      <c r="I358" s="518">
        <v>7.6</v>
      </c>
      <c r="J358" s="519">
        <v>4</v>
      </c>
      <c r="K358" s="520">
        <v>2</v>
      </c>
      <c r="L358" s="484">
        <v>5</v>
      </c>
      <c r="M358" s="518">
        <v>4.5999999999999996</v>
      </c>
      <c r="N358" s="484">
        <v>7</v>
      </c>
      <c r="O358" s="518">
        <v>5.1428571428571432</v>
      </c>
      <c r="P358" s="476">
        <v>12</v>
      </c>
      <c r="Q358" s="521">
        <v>4.25</v>
      </c>
      <c r="R358" s="523" t="s">
        <v>706</v>
      </c>
      <c r="S358" s="3"/>
      <c r="T358" s="317" t="s">
        <v>814</v>
      </c>
      <c r="U358" s="409">
        <v>17</v>
      </c>
      <c r="V358" s="409">
        <v>3.1176470588235294</v>
      </c>
      <c r="W358" s="509" t="str">
        <f t="shared" si="5"/>
        <v>středisko Veverská Bítýška</v>
      </c>
    </row>
    <row r="359" spans="1:23" ht="15.75" hidden="1" customHeight="1">
      <c r="A359" s="310" t="s">
        <v>707</v>
      </c>
      <c r="B359" s="517">
        <v>10</v>
      </c>
      <c r="C359" s="518">
        <v>5.6</v>
      </c>
      <c r="D359" s="484">
        <v>10</v>
      </c>
      <c r="E359" s="484">
        <v>3.9</v>
      </c>
      <c r="F359" s="484">
        <v>15</v>
      </c>
      <c r="G359" s="484">
        <v>5</v>
      </c>
      <c r="H359" s="484">
        <v>19</v>
      </c>
      <c r="I359" s="518">
        <v>4.2105263157894735</v>
      </c>
      <c r="J359" s="519">
        <v>14</v>
      </c>
      <c r="K359" s="520">
        <v>4.0714285714285712</v>
      </c>
      <c r="L359" s="484">
        <v>8</v>
      </c>
      <c r="M359" s="518">
        <v>3.625</v>
      </c>
      <c r="N359" s="484">
        <v>19</v>
      </c>
      <c r="O359" s="518">
        <v>3.736842105263158</v>
      </c>
      <c r="P359" s="476">
        <v>9</v>
      </c>
      <c r="Q359" s="521">
        <v>5</v>
      </c>
      <c r="R359" s="523" t="s">
        <v>708</v>
      </c>
      <c r="S359" s="3"/>
      <c r="T359" s="317" t="s">
        <v>816</v>
      </c>
      <c r="U359" s="409">
        <v>15</v>
      </c>
      <c r="V359" s="409">
        <v>6.4666666666666668</v>
      </c>
      <c r="W359" s="509" t="str">
        <f t="shared" si="5"/>
        <v>středisko Křtiny</v>
      </c>
    </row>
    <row r="360" spans="1:23" ht="15.75" hidden="1" customHeight="1">
      <c r="A360" s="310" t="s">
        <v>709</v>
      </c>
      <c r="B360" s="517">
        <v>7</v>
      </c>
      <c r="C360" s="518">
        <v>3</v>
      </c>
      <c r="D360" s="484">
        <v>8</v>
      </c>
      <c r="E360" s="484">
        <v>3.5</v>
      </c>
      <c r="F360" s="484">
        <v>7</v>
      </c>
      <c r="G360" s="484">
        <v>4</v>
      </c>
      <c r="H360" s="484">
        <v>10</v>
      </c>
      <c r="I360" s="518">
        <v>3.2</v>
      </c>
      <c r="J360" s="519">
        <v>13</v>
      </c>
      <c r="K360" s="520">
        <v>2.7692307692307692</v>
      </c>
      <c r="L360" s="484">
        <v>14</v>
      </c>
      <c r="M360" s="518">
        <v>2.8571428571428572</v>
      </c>
      <c r="N360" s="484">
        <v>17</v>
      </c>
      <c r="O360" s="518">
        <v>3.4117647058823528</v>
      </c>
      <c r="P360" s="476">
        <v>15</v>
      </c>
      <c r="Q360" s="521">
        <v>3.7333333333333334</v>
      </c>
      <c r="R360" s="523" t="s">
        <v>710</v>
      </c>
      <c r="S360" s="3"/>
      <c r="T360" s="317" t="s">
        <v>818</v>
      </c>
      <c r="U360" s="409">
        <v>40</v>
      </c>
      <c r="V360" s="409">
        <v>4</v>
      </c>
      <c r="W360" s="509" t="str">
        <f t="shared" si="5"/>
        <v>středisko Pozořice</v>
      </c>
    </row>
    <row r="361" spans="1:23" ht="15.75" hidden="1" customHeight="1">
      <c r="A361" s="310" t="s">
        <v>711</v>
      </c>
      <c r="B361" s="517">
        <v>13</v>
      </c>
      <c r="C361" s="518">
        <v>3.3849999999999998</v>
      </c>
      <c r="D361" s="484">
        <v>15</v>
      </c>
      <c r="E361" s="484">
        <v>4.9329999999999998</v>
      </c>
      <c r="F361" s="484">
        <v>13</v>
      </c>
      <c r="G361" s="484">
        <v>2.7690000000000001</v>
      </c>
      <c r="H361" s="484">
        <v>28</v>
      </c>
      <c r="I361" s="518">
        <v>3.3928571428571428</v>
      </c>
      <c r="J361" s="519">
        <v>6</v>
      </c>
      <c r="K361" s="520">
        <v>4.833333333333333</v>
      </c>
      <c r="L361" s="484">
        <v>14</v>
      </c>
      <c r="M361" s="518">
        <v>3.2142857142857144</v>
      </c>
      <c r="N361" s="484">
        <v>20</v>
      </c>
      <c r="O361" s="518">
        <v>3.5</v>
      </c>
      <c r="P361" s="476">
        <v>31</v>
      </c>
      <c r="Q361" s="521">
        <v>3.3225806451612905</v>
      </c>
      <c r="R361" s="523" t="s">
        <v>712</v>
      </c>
      <c r="S361" s="3"/>
      <c r="T361" s="317" t="s">
        <v>820</v>
      </c>
      <c r="U361" s="409">
        <v>19</v>
      </c>
      <c r="V361" s="409">
        <v>6.0526315789473681</v>
      </c>
      <c r="W361" s="509" t="str">
        <f t="shared" si="5"/>
        <v>středisko Hrozen Židlochovice</v>
      </c>
    </row>
    <row r="362" spans="1:23" ht="15.75" hidden="1" customHeight="1">
      <c r="A362" s="310" t="s">
        <v>713</v>
      </c>
      <c r="B362" s="517">
        <v>5</v>
      </c>
      <c r="C362" s="518">
        <v>2.2000000000000002</v>
      </c>
      <c r="D362" s="484">
        <v>2</v>
      </c>
      <c r="E362" s="484">
        <v>2.5</v>
      </c>
      <c r="F362" s="484">
        <v>4</v>
      </c>
      <c r="G362" s="484">
        <v>2.75</v>
      </c>
      <c r="H362" s="484">
        <v>13</v>
      </c>
      <c r="I362" s="518">
        <v>3</v>
      </c>
      <c r="J362" s="519">
        <v>6</v>
      </c>
      <c r="K362" s="520">
        <v>4</v>
      </c>
      <c r="L362" s="484">
        <v>5</v>
      </c>
      <c r="M362" s="518">
        <v>2.8</v>
      </c>
      <c r="N362" s="484">
        <v>5</v>
      </c>
      <c r="O362" s="518">
        <v>3.8</v>
      </c>
      <c r="P362" s="476">
        <v>6</v>
      </c>
      <c r="Q362" s="521">
        <v>4.5</v>
      </c>
      <c r="R362" s="523" t="s">
        <v>714</v>
      </c>
      <c r="S362" s="3"/>
      <c r="T362" s="317" t="s">
        <v>822</v>
      </c>
      <c r="U362" s="409">
        <v>21</v>
      </c>
      <c r="V362" s="409">
        <v>4.0476190476190474</v>
      </c>
      <c r="W362" s="509" t="str">
        <f t="shared" si="5"/>
        <v>středisko Devíti Křížů Domašov</v>
      </c>
    </row>
    <row r="363" spans="1:23" ht="15.75" hidden="1" customHeight="1">
      <c r="A363" s="310" t="s">
        <v>715</v>
      </c>
      <c r="B363" s="517">
        <v>9</v>
      </c>
      <c r="C363" s="518">
        <v>4.6669999999999998</v>
      </c>
      <c r="D363" s="484">
        <v>6</v>
      </c>
      <c r="E363" s="484">
        <v>2.8330000000000002</v>
      </c>
      <c r="F363" s="484">
        <v>6</v>
      </c>
      <c r="G363" s="484">
        <v>5.8330000000000002</v>
      </c>
      <c r="H363" s="484">
        <v>7</v>
      </c>
      <c r="I363" s="518">
        <v>3.5714285714285716</v>
      </c>
      <c r="J363" s="519">
        <v>10</v>
      </c>
      <c r="K363" s="520">
        <v>2.2000000000000002</v>
      </c>
      <c r="L363" s="484">
        <v>5</v>
      </c>
      <c r="M363" s="518">
        <v>5.6</v>
      </c>
      <c r="N363" s="484">
        <v>4</v>
      </c>
      <c r="O363" s="518">
        <v>5.75</v>
      </c>
      <c r="P363" s="476">
        <v>11</v>
      </c>
      <c r="Q363" s="521">
        <v>5.1818181818181817</v>
      </c>
      <c r="R363" s="523" t="s">
        <v>716</v>
      </c>
      <c r="S363" s="3"/>
      <c r="T363" s="317" t="s">
        <v>824</v>
      </c>
      <c r="U363" s="409">
        <v>34</v>
      </c>
      <c r="V363" s="409">
        <v>3.3235294117647061</v>
      </c>
      <c r="W363" s="509" t="str">
        <f t="shared" si="5"/>
        <v>středisko Šlapanice</v>
      </c>
    </row>
    <row r="364" spans="1:23" ht="15.75" customHeight="1">
      <c r="A364" s="310">
        <v>611</v>
      </c>
      <c r="B364" s="517">
        <v>53</v>
      </c>
      <c r="C364" s="518">
        <v>3.226</v>
      </c>
      <c r="D364" s="484">
        <v>44</v>
      </c>
      <c r="E364" s="484">
        <v>3.9769999999999999</v>
      </c>
      <c r="F364" s="484">
        <v>60</v>
      </c>
      <c r="G364" s="484">
        <v>3.9830000000000001</v>
      </c>
      <c r="H364" s="484">
        <v>59</v>
      </c>
      <c r="I364" s="518">
        <v>3.2203389830508473</v>
      </c>
      <c r="J364" s="519">
        <v>42</v>
      </c>
      <c r="K364" s="520">
        <v>4.3809523809523814</v>
      </c>
      <c r="L364" s="484">
        <v>37</v>
      </c>
      <c r="M364" s="518">
        <v>4.1351351351351351</v>
      </c>
      <c r="N364" s="484">
        <v>59</v>
      </c>
      <c r="O364" s="518">
        <v>3.8644067796610169</v>
      </c>
      <c r="P364" s="476">
        <v>64</v>
      </c>
      <c r="Q364" s="521">
        <v>4.59375</v>
      </c>
      <c r="R364" s="523" t="s">
        <v>717</v>
      </c>
      <c r="S364" s="3"/>
      <c r="T364" s="317" t="s">
        <v>826</v>
      </c>
      <c r="U364" s="409">
        <v>67</v>
      </c>
      <c r="V364" s="409">
        <v>3.6716417910447761</v>
      </c>
      <c r="W364" s="509" t="str">
        <f t="shared" si="5"/>
        <v>středisko Vranovice</v>
      </c>
    </row>
    <row r="365" spans="1:23" ht="15.75" hidden="1" customHeight="1">
      <c r="A365" s="310" t="s">
        <v>718</v>
      </c>
      <c r="B365" s="517">
        <v>12</v>
      </c>
      <c r="C365" s="518">
        <v>3.5830000000000002</v>
      </c>
      <c r="D365" s="484">
        <v>15</v>
      </c>
      <c r="E365" s="484">
        <v>5.2670000000000003</v>
      </c>
      <c r="F365" s="484">
        <v>8</v>
      </c>
      <c r="G365" s="484">
        <v>4.375</v>
      </c>
      <c r="H365" s="484">
        <v>10</v>
      </c>
      <c r="I365" s="518">
        <v>5</v>
      </c>
      <c r="J365" s="519">
        <v>12</v>
      </c>
      <c r="K365" s="520">
        <v>4.333333333333333</v>
      </c>
      <c r="L365" s="484">
        <v>8</v>
      </c>
      <c r="M365" s="518">
        <v>4.5</v>
      </c>
      <c r="N365" s="484">
        <v>16</v>
      </c>
      <c r="O365" s="518">
        <v>3.6875</v>
      </c>
      <c r="P365" s="476">
        <v>15</v>
      </c>
      <c r="Q365" s="521">
        <v>5.1333333333333337</v>
      </c>
      <c r="R365" s="523" t="s">
        <v>719</v>
      </c>
      <c r="S365" s="3"/>
      <c r="T365" s="317" t="s">
        <v>1118</v>
      </c>
      <c r="U365" s="409">
        <v>13</v>
      </c>
      <c r="V365" s="409">
        <v>3.6153846153846154</v>
      </c>
      <c r="W365" s="509" t="str">
        <f t="shared" si="5"/>
        <v>středisko Esox Rosice</v>
      </c>
    </row>
    <row r="366" spans="1:23" ht="15.75" hidden="1" customHeight="1">
      <c r="A366" s="310" t="s">
        <v>720</v>
      </c>
      <c r="B366" s="517">
        <v>6</v>
      </c>
      <c r="C366" s="518">
        <v>6.6669999999999998</v>
      </c>
      <c r="D366" s="484">
        <v>0</v>
      </c>
      <c r="E366" s="484">
        <v>0</v>
      </c>
      <c r="F366" s="484">
        <v>0</v>
      </c>
      <c r="G366" s="484" t="s">
        <v>1078</v>
      </c>
      <c r="H366" s="484">
        <v>0</v>
      </c>
      <c r="I366" s="518">
        <v>0</v>
      </c>
      <c r="J366" s="519"/>
      <c r="K366" s="520"/>
      <c r="L366" s="484"/>
      <c r="M366" s="518"/>
      <c r="N366" s="484"/>
      <c r="O366" s="518"/>
      <c r="P366" s="476"/>
      <c r="Q366" s="521"/>
      <c r="R366" s="523" t="s">
        <v>721</v>
      </c>
      <c r="S366" s="3"/>
      <c r="T366" s="317" t="s">
        <v>829</v>
      </c>
      <c r="U366" s="409">
        <v>13</v>
      </c>
      <c r="V366" s="409">
        <v>5.4615384615384617</v>
      </c>
      <c r="W366" s="509" t="str">
        <f t="shared" si="5"/>
        <v>středisko Svatopluk Břeclav</v>
      </c>
    </row>
    <row r="367" spans="1:23" ht="15.75" hidden="1" customHeight="1">
      <c r="A367" s="310" t="s">
        <v>722</v>
      </c>
      <c r="B367" s="517">
        <v>8</v>
      </c>
      <c r="C367" s="518">
        <v>2.75</v>
      </c>
      <c r="D367" s="484">
        <v>5</v>
      </c>
      <c r="E367" s="484">
        <v>5.4</v>
      </c>
      <c r="F367" s="484">
        <v>24</v>
      </c>
      <c r="G367" s="484">
        <v>4.25</v>
      </c>
      <c r="H367" s="484">
        <v>18</v>
      </c>
      <c r="I367" s="518">
        <v>3.4444444444444446</v>
      </c>
      <c r="J367" s="519">
        <v>10</v>
      </c>
      <c r="K367" s="520">
        <v>5</v>
      </c>
      <c r="L367" s="484">
        <v>8</v>
      </c>
      <c r="M367" s="518">
        <v>1.875</v>
      </c>
      <c r="N367" s="484">
        <v>16</v>
      </c>
      <c r="O367" s="518">
        <v>4.875</v>
      </c>
      <c r="P367" s="476">
        <v>14</v>
      </c>
      <c r="Q367" s="521">
        <v>4.9285714285714288</v>
      </c>
      <c r="R367" s="523" t="s">
        <v>723</v>
      </c>
      <c r="S367" s="3"/>
      <c r="T367" s="317" t="s">
        <v>831</v>
      </c>
      <c r="U367" s="409">
        <v>15</v>
      </c>
      <c r="V367" s="409">
        <v>3.8</v>
      </c>
      <c r="W367" s="509" t="str">
        <f t="shared" si="5"/>
        <v>středisko Mikulov</v>
      </c>
    </row>
    <row r="368" spans="1:23" ht="15.75" hidden="1" customHeight="1">
      <c r="A368" s="310" t="s">
        <v>724</v>
      </c>
      <c r="B368" s="517">
        <v>27</v>
      </c>
      <c r="C368" s="518">
        <v>2.444</v>
      </c>
      <c r="D368" s="484">
        <v>24</v>
      </c>
      <c r="E368" s="484">
        <v>2.875</v>
      </c>
      <c r="F368" s="484">
        <v>28</v>
      </c>
      <c r="G368" s="484">
        <v>3.6429999999999998</v>
      </c>
      <c r="H368" s="484">
        <v>31</v>
      </c>
      <c r="I368" s="518">
        <v>2.5161290322580645</v>
      </c>
      <c r="J368" s="519">
        <v>20</v>
      </c>
      <c r="K368" s="520">
        <v>4.0999999999999996</v>
      </c>
      <c r="L368" s="484">
        <v>21</v>
      </c>
      <c r="M368" s="518">
        <v>4.8571428571428568</v>
      </c>
      <c r="N368" s="484">
        <v>27</v>
      </c>
      <c r="O368" s="518">
        <v>3.3703703703703702</v>
      </c>
      <c r="P368" s="476">
        <v>35</v>
      </c>
      <c r="Q368" s="521">
        <v>4.2285714285714286</v>
      </c>
      <c r="R368" s="523" t="s">
        <v>725</v>
      </c>
      <c r="S368" s="3"/>
      <c r="T368" s="317" t="s">
        <v>834</v>
      </c>
      <c r="U368" s="409">
        <v>48</v>
      </c>
      <c r="V368" s="409">
        <v>3.8125</v>
      </c>
      <c r="W368" s="509" t="str">
        <f t="shared" si="5"/>
        <v>středisko Kyjov</v>
      </c>
    </row>
    <row r="369" spans="1:23" ht="15.75" customHeight="1">
      <c r="A369" s="310">
        <v>614</v>
      </c>
      <c r="B369" s="517">
        <v>88</v>
      </c>
      <c r="C369" s="518">
        <v>3.75</v>
      </c>
      <c r="D369" s="484">
        <v>112</v>
      </c>
      <c r="E369" s="484">
        <v>3.7770000000000001</v>
      </c>
      <c r="F369" s="484">
        <v>98</v>
      </c>
      <c r="G369" s="484">
        <v>4.5819999999999999</v>
      </c>
      <c r="H369" s="484">
        <v>112</v>
      </c>
      <c r="I369" s="518">
        <v>4.0535714285714288</v>
      </c>
      <c r="J369" s="519">
        <v>120</v>
      </c>
      <c r="K369" s="520">
        <v>4.4083333333333332</v>
      </c>
      <c r="L369" s="484">
        <v>87</v>
      </c>
      <c r="M369" s="518">
        <v>3.9885057471264367</v>
      </c>
      <c r="N369" s="484">
        <v>97</v>
      </c>
      <c r="O369" s="518">
        <v>4.6494845360824746</v>
      </c>
      <c r="P369" s="476">
        <v>149</v>
      </c>
      <c r="Q369" s="521">
        <v>4.1275167785234901</v>
      </c>
      <c r="R369" s="523" t="s">
        <v>726</v>
      </c>
      <c r="S369" s="3"/>
      <c r="T369" s="317" t="s">
        <v>836</v>
      </c>
      <c r="U369" s="409">
        <v>35</v>
      </c>
      <c r="V369" s="409">
        <v>2.9428571428571431</v>
      </c>
      <c r="W369" s="509" t="str">
        <f t="shared" si="5"/>
        <v>středisko Čejka Veselí nad Moravou</v>
      </c>
    </row>
    <row r="370" spans="1:23" ht="15.75" hidden="1" customHeight="1">
      <c r="A370" s="310" t="s">
        <v>727</v>
      </c>
      <c r="B370" s="517">
        <v>24</v>
      </c>
      <c r="C370" s="518">
        <v>4.1669999999999998</v>
      </c>
      <c r="D370" s="484">
        <v>29</v>
      </c>
      <c r="E370" s="484">
        <v>4.1029999999999998</v>
      </c>
      <c r="F370" s="484">
        <v>39</v>
      </c>
      <c r="G370" s="484">
        <v>5.2309999999999999</v>
      </c>
      <c r="H370" s="484">
        <v>43</v>
      </c>
      <c r="I370" s="518">
        <v>4.1627906976744189</v>
      </c>
      <c r="J370" s="519">
        <v>41</v>
      </c>
      <c r="K370" s="520">
        <v>4.7317073170731705</v>
      </c>
      <c r="L370" s="484">
        <v>22</v>
      </c>
      <c r="M370" s="518">
        <v>4.1363636363636367</v>
      </c>
      <c r="N370" s="484">
        <v>33</v>
      </c>
      <c r="O370" s="518">
        <v>4.7878787878787881</v>
      </c>
      <c r="P370" s="476">
        <v>49</v>
      </c>
      <c r="Q370" s="521">
        <v>4.8367346938775508</v>
      </c>
      <c r="R370" s="523" t="s">
        <v>728</v>
      </c>
      <c r="S370" s="3"/>
      <c r="T370" s="317" t="s">
        <v>838</v>
      </c>
      <c r="U370" s="409">
        <v>42</v>
      </c>
      <c r="V370" s="409">
        <v>3.5238095238095237</v>
      </c>
      <c r="W370" s="509" t="str">
        <f t="shared" si="5"/>
        <v>středisko Ratíškovice</v>
      </c>
    </row>
    <row r="371" spans="1:23" ht="15.75" hidden="1" customHeight="1">
      <c r="A371" s="310" t="s">
        <v>729</v>
      </c>
      <c r="B371" s="517">
        <v>14</v>
      </c>
      <c r="C371" s="518">
        <v>3.786</v>
      </c>
      <c r="D371" s="484">
        <v>15</v>
      </c>
      <c r="E371" s="484">
        <v>4.7329999999999997</v>
      </c>
      <c r="F371" s="484">
        <v>9</v>
      </c>
      <c r="G371" s="484">
        <v>5.8890000000000002</v>
      </c>
      <c r="H371" s="484">
        <v>15</v>
      </c>
      <c r="I371" s="518">
        <v>3.8</v>
      </c>
      <c r="J371" s="519">
        <v>25</v>
      </c>
      <c r="K371" s="520">
        <v>4.32</v>
      </c>
      <c r="L371" s="484">
        <v>12</v>
      </c>
      <c r="M371" s="518">
        <v>4.75</v>
      </c>
      <c r="N371" s="484">
        <v>8</v>
      </c>
      <c r="O371" s="518">
        <v>5</v>
      </c>
      <c r="P371" s="476">
        <v>16</v>
      </c>
      <c r="Q371" s="521">
        <v>4.875</v>
      </c>
      <c r="R371" s="523" t="s">
        <v>730</v>
      </c>
      <c r="S371" s="3"/>
      <c r="T371" s="317" t="s">
        <v>840</v>
      </c>
      <c r="U371" s="409">
        <v>19</v>
      </c>
      <c r="V371" s="409">
        <v>5</v>
      </c>
      <c r="W371" s="509" t="str">
        <f t="shared" si="5"/>
        <v>středisko Mikulčice</v>
      </c>
    </row>
    <row r="372" spans="1:23" ht="15.75" hidden="1" customHeight="1">
      <c r="A372" s="310" t="s">
        <v>731</v>
      </c>
      <c r="B372" s="517">
        <v>22</v>
      </c>
      <c r="C372" s="518">
        <v>3.2730000000000001</v>
      </c>
      <c r="D372" s="484">
        <v>25</v>
      </c>
      <c r="E372" s="484">
        <v>2.64</v>
      </c>
      <c r="F372" s="484">
        <v>15</v>
      </c>
      <c r="G372" s="484">
        <v>4.0670000000000002</v>
      </c>
      <c r="H372" s="484">
        <v>20</v>
      </c>
      <c r="I372" s="518">
        <v>3.75</v>
      </c>
      <c r="J372" s="519">
        <v>17</v>
      </c>
      <c r="K372" s="520">
        <v>3.6470588235294117</v>
      </c>
      <c r="L372" s="484">
        <v>14</v>
      </c>
      <c r="M372" s="518">
        <v>3.4285714285714284</v>
      </c>
      <c r="N372" s="484">
        <v>26</v>
      </c>
      <c r="O372" s="518">
        <v>5.1923076923076925</v>
      </c>
      <c r="P372" s="476">
        <v>29</v>
      </c>
      <c r="Q372" s="521">
        <v>3.5172413793103448</v>
      </c>
      <c r="R372" s="523" t="s">
        <v>732</v>
      </c>
      <c r="S372" s="3"/>
      <c r="T372" s="317" t="s">
        <v>842</v>
      </c>
      <c r="U372" s="409">
        <v>30</v>
      </c>
      <c r="V372" s="409">
        <v>4.7666666666666666</v>
      </c>
      <c r="W372" s="509" t="str">
        <f t="shared" si="5"/>
        <v>středisko Přátelství Hodonín</v>
      </c>
    </row>
    <row r="373" spans="1:23" ht="15.75" hidden="1" customHeight="1">
      <c r="A373" s="310" t="s">
        <v>733</v>
      </c>
      <c r="B373" s="517">
        <v>13</v>
      </c>
      <c r="C373" s="518">
        <v>4.7690000000000001</v>
      </c>
      <c r="D373" s="484">
        <v>12</v>
      </c>
      <c r="E373" s="484">
        <v>2.9169999999999998</v>
      </c>
      <c r="F373" s="484">
        <v>7</v>
      </c>
      <c r="G373" s="484">
        <v>4</v>
      </c>
      <c r="H373" s="484">
        <v>12</v>
      </c>
      <c r="I373" s="518">
        <v>3.75</v>
      </c>
      <c r="J373" s="519">
        <v>10</v>
      </c>
      <c r="K373" s="520">
        <v>4.7</v>
      </c>
      <c r="L373" s="484">
        <v>9</v>
      </c>
      <c r="M373" s="518">
        <v>4.1111111111111107</v>
      </c>
      <c r="N373" s="484">
        <v>8</v>
      </c>
      <c r="O373" s="518">
        <v>5.375</v>
      </c>
      <c r="P373" s="476">
        <v>12</v>
      </c>
      <c r="Q373" s="521">
        <v>2.0833333333333335</v>
      </c>
      <c r="R373" s="523" t="s">
        <v>734</v>
      </c>
      <c r="S373" s="3"/>
      <c r="T373" s="317" t="s">
        <v>844</v>
      </c>
      <c r="U373" s="409">
        <v>21</v>
      </c>
      <c r="V373" s="409">
        <v>3.8095238095238093</v>
      </c>
      <c r="W373" s="509" t="str">
        <f t="shared" si="5"/>
        <v>středisko Ichthys Klobouky u Brna</v>
      </c>
    </row>
    <row r="374" spans="1:23" ht="15.75" hidden="1" customHeight="1">
      <c r="A374" s="310" t="s">
        <v>735</v>
      </c>
      <c r="B374" s="517">
        <v>0</v>
      </c>
      <c r="C374" s="518">
        <v>0</v>
      </c>
      <c r="D374" s="484">
        <v>6</v>
      </c>
      <c r="E374" s="484">
        <v>7.8330000000000002</v>
      </c>
      <c r="F374" s="484">
        <v>1</v>
      </c>
      <c r="G374" s="484">
        <v>8</v>
      </c>
      <c r="H374" s="484">
        <v>5</v>
      </c>
      <c r="I374" s="518">
        <v>5.6</v>
      </c>
      <c r="J374" s="519">
        <v>6</v>
      </c>
      <c r="K374" s="520">
        <v>5.666666666666667</v>
      </c>
      <c r="L374" s="484">
        <v>4</v>
      </c>
      <c r="M374" s="518">
        <v>4.75</v>
      </c>
      <c r="N374" s="484">
        <v>4</v>
      </c>
      <c r="O374" s="518">
        <v>2.75</v>
      </c>
      <c r="P374" s="476">
        <v>8</v>
      </c>
      <c r="Q374" s="521">
        <v>4.5</v>
      </c>
      <c r="R374" s="523" t="s">
        <v>736</v>
      </c>
      <c r="S374" s="3"/>
      <c r="T374" s="317" t="s">
        <v>741</v>
      </c>
      <c r="U374" s="409">
        <v>23</v>
      </c>
      <c r="V374" s="409">
        <v>3.7826086956521738</v>
      </c>
      <c r="W374" s="509" t="str">
        <f t="shared" si="5"/>
        <v>středisko Vyškov</v>
      </c>
    </row>
    <row r="375" spans="1:23" ht="15.75" hidden="1" customHeight="1">
      <c r="A375" s="310" t="s">
        <v>737</v>
      </c>
      <c r="B375" s="517">
        <v>7</v>
      </c>
      <c r="C375" s="518">
        <v>1.857</v>
      </c>
      <c r="D375" s="484">
        <v>12</v>
      </c>
      <c r="E375" s="484">
        <v>2.6669999999999998</v>
      </c>
      <c r="F375" s="484">
        <v>10</v>
      </c>
      <c r="G375" s="484">
        <v>1.7</v>
      </c>
      <c r="H375" s="484">
        <v>9</v>
      </c>
      <c r="I375" s="518">
        <v>2.1111111111111112</v>
      </c>
      <c r="J375" s="519">
        <v>11</v>
      </c>
      <c r="K375" s="520">
        <v>4.2727272727272725</v>
      </c>
      <c r="L375" s="484">
        <v>7</v>
      </c>
      <c r="M375" s="518">
        <v>2.2857142857142856</v>
      </c>
      <c r="N375" s="484">
        <v>9</v>
      </c>
      <c r="O375" s="518">
        <v>3.4444444444444446</v>
      </c>
      <c r="P375" s="476">
        <v>9</v>
      </c>
      <c r="Q375" s="521">
        <v>2.8888888888888888</v>
      </c>
      <c r="R375" s="523" t="s">
        <v>738</v>
      </c>
      <c r="S375" s="3"/>
      <c r="T375" s="317" t="s">
        <v>743</v>
      </c>
      <c r="U375" s="409">
        <v>17</v>
      </c>
      <c r="V375" s="409">
        <v>4.5294117647058822</v>
      </c>
      <c r="W375" s="509" t="str">
        <f t="shared" si="5"/>
        <v>středisko Slavkov u Brna</v>
      </c>
    </row>
    <row r="376" spans="1:23" ht="15.75" hidden="1" customHeight="1">
      <c r="A376" s="310" t="s">
        <v>739</v>
      </c>
      <c r="B376" s="517">
        <v>8</v>
      </c>
      <c r="C376" s="518">
        <v>3.75</v>
      </c>
      <c r="D376" s="484">
        <v>13</v>
      </c>
      <c r="E376" s="484">
        <v>4.077</v>
      </c>
      <c r="F376" s="484">
        <v>17</v>
      </c>
      <c r="G376" s="484">
        <v>4.5880000000000001</v>
      </c>
      <c r="H376" s="484">
        <v>8</v>
      </c>
      <c r="I376" s="518">
        <v>6.375</v>
      </c>
      <c r="J376" s="519">
        <v>10</v>
      </c>
      <c r="K376" s="520">
        <v>3.7</v>
      </c>
      <c r="L376" s="484">
        <v>19</v>
      </c>
      <c r="M376" s="518">
        <v>4.1578947368421053</v>
      </c>
      <c r="N376" s="484">
        <v>9</v>
      </c>
      <c r="O376" s="518">
        <v>3.6666666666666665</v>
      </c>
      <c r="P376" s="476">
        <v>26</v>
      </c>
      <c r="Q376" s="521">
        <v>4.2692307692307692</v>
      </c>
      <c r="R376" s="523" t="s">
        <v>740</v>
      </c>
      <c r="S376" s="3"/>
      <c r="T376" s="317" t="s">
        <v>745</v>
      </c>
      <c r="U376" s="409">
        <v>7</v>
      </c>
      <c r="V376" s="409">
        <v>4.7142857142857144</v>
      </c>
      <c r="W376" s="509" t="str">
        <f t="shared" si="5"/>
        <v>středisko Jevišovice</v>
      </c>
    </row>
    <row r="377" spans="1:23" ht="15.75" hidden="1" customHeight="1">
      <c r="A377" s="310">
        <v>620</v>
      </c>
      <c r="B377" s="517">
        <v>965</v>
      </c>
      <c r="C377" s="518">
        <v>3.8050000000000002</v>
      </c>
      <c r="D377" s="484">
        <v>965</v>
      </c>
      <c r="E377" s="484">
        <v>3.8119999999999998</v>
      </c>
      <c r="F377" s="484">
        <v>988</v>
      </c>
      <c r="G377" s="484">
        <v>3.7850000000000001</v>
      </c>
      <c r="H377" s="484">
        <v>1000</v>
      </c>
      <c r="I377" s="518">
        <v>3.8250000000000002</v>
      </c>
      <c r="J377" s="519">
        <v>1044</v>
      </c>
      <c r="K377" s="520">
        <v>3.8793103448275863</v>
      </c>
      <c r="L377" s="484">
        <v>1071</v>
      </c>
      <c r="M377" s="518">
        <v>3.8487394957983194</v>
      </c>
      <c r="N377" s="484">
        <v>904</v>
      </c>
      <c r="O377" s="518">
        <v>4.4789823008849554</v>
      </c>
      <c r="P377" s="476">
        <v>1210</v>
      </c>
      <c r="Q377" s="521">
        <v>4.2603305785123968</v>
      </c>
      <c r="R377" s="523" t="s">
        <v>43</v>
      </c>
      <c r="S377" s="3"/>
      <c r="T377" s="317" t="s">
        <v>747</v>
      </c>
      <c r="U377" s="409">
        <v>35</v>
      </c>
      <c r="V377" s="409">
        <v>4.0285714285714285</v>
      </c>
      <c r="W377" s="509" t="str">
        <f t="shared" si="5"/>
        <v>středisko Podyjí Znojmo</v>
      </c>
    </row>
    <row r="378" spans="1:23" s="404" customFormat="1" ht="15.75" hidden="1" customHeight="1">
      <c r="A378" s="310" t="s">
        <v>1116</v>
      </c>
      <c r="B378" s="517"/>
      <c r="C378" s="518"/>
      <c r="D378" s="484"/>
      <c r="E378" s="484"/>
      <c r="F378" s="484"/>
      <c r="G378" s="484"/>
      <c r="H378" s="484"/>
      <c r="I378" s="518"/>
      <c r="J378" s="486"/>
      <c r="K378" s="486"/>
      <c r="L378" s="486"/>
      <c r="M378" s="486"/>
      <c r="N378" s="484"/>
      <c r="O378" s="518"/>
      <c r="P378" s="476">
        <v>13</v>
      </c>
      <c r="Q378" s="521">
        <v>4.5384615384615383</v>
      </c>
      <c r="R378" s="523" t="s">
        <v>1115</v>
      </c>
      <c r="S378" s="3"/>
      <c r="T378" s="317" t="s">
        <v>749</v>
      </c>
      <c r="U378" s="409">
        <v>45</v>
      </c>
      <c r="V378" s="409">
        <v>3.8</v>
      </c>
      <c r="W378" s="509" t="str">
        <f t="shared" si="5"/>
        <v>přístav Neptun Znojmo</v>
      </c>
    </row>
    <row r="379" spans="1:23" ht="15.75" hidden="1" customHeight="1">
      <c r="A379" s="310" t="s">
        <v>741</v>
      </c>
      <c r="B379" s="517">
        <v>47</v>
      </c>
      <c r="C379" s="518">
        <v>3.3620000000000001</v>
      </c>
      <c r="D379" s="484">
        <v>45</v>
      </c>
      <c r="E379" s="484">
        <v>4</v>
      </c>
      <c r="F379" s="484">
        <v>39</v>
      </c>
      <c r="G379" s="484">
        <v>4.0259999999999998</v>
      </c>
      <c r="H379" s="484">
        <v>24</v>
      </c>
      <c r="I379" s="518">
        <v>4.083333333333333</v>
      </c>
      <c r="J379" s="519">
        <v>29</v>
      </c>
      <c r="K379" s="520">
        <v>5.3448275862068968</v>
      </c>
      <c r="L379" s="484">
        <v>30</v>
      </c>
      <c r="M379" s="518">
        <v>4.7666666666666666</v>
      </c>
      <c r="N379" s="484">
        <v>27</v>
      </c>
      <c r="O379" s="518">
        <v>4.5185185185185182</v>
      </c>
      <c r="P379" s="476">
        <v>23</v>
      </c>
      <c r="Q379" s="521">
        <v>3.7826086956521738</v>
      </c>
      <c r="R379" s="523" t="s">
        <v>742</v>
      </c>
      <c r="S379" s="3"/>
      <c r="T379" s="317" t="s">
        <v>847</v>
      </c>
      <c r="U379" s="409">
        <v>38</v>
      </c>
      <c r="V379" s="409">
        <v>4.0526315789473681</v>
      </c>
      <c r="W379" s="509" t="str">
        <f t="shared" si="5"/>
        <v>středisko Zdimíra Touška Olomouc</v>
      </c>
    </row>
    <row r="380" spans="1:23" ht="15.75" hidden="1" customHeight="1">
      <c r="A380" s="310" t="s">
        <v>743</v>
      </c>
      <c r="B380" s="517">
        <v>17</v>
      </c>
      <c r="C380" s="518">
        <v>4.0590000000000002</v>
      </c>
      <c r="D380" s="484">
        <v>21</v>
      </c>
      <c r="E380" s="484">
        <v>3.952</v>
      </c>
      <c r="F380" s="484">
        <v>29</v>
      </c>
      <c r="G380" s="484">
        <v>3.379</v>
      </c>
      <c r="H380" s="484">
        <v>19</v>
      </c>
      <c r="I380" s="518">
        <v>3.5789473684210527</v>
      </c>
      <c r="J380" s="519">
        <v>17</v>
      </c>
      <c r="K380" s="520">
        <v>3.8235294117647061</v>
      </c>
      <c r="L380" s="484">
        <v>14</v>
      </c>
      <c r="M380" s="518">
        <v>3.8571428571428572</v>
      </c>
      <c r="N380" s="484">
        <v>10</v>
      </c>
      <c r="O380" s="518">
        <v>4.3</v>
      </c>
      <c r="P380" s="476">
        <v>17</v>
      </c>
      <c r="Q380" s="521">
        <v>4.5294117647058822</v>
      </c>
      <c r="R380" s="523" t="s">
        <v>744</v>
      </c>
      <c r="S380" s="3"/>
      <c r="T380" s="317" t="s">
        <v>849</v>
      </c>
      <c r="U380" s="409">
        <v>23</v>
      </c>
      <c r="V380" s="409">
        <v>2.7391304347826089</v>
      </c>
      <c r="W380" s="509" t="str">
        <f t="shared" si="5"/>
        <v>středisko Mjr. Karla Haase Olomouc</v>
      </c>
    </row>
    <row r="381" spans="1:23" ht="15.75" hidden="1" customHeight="1">
      <c r="A381" s="310" t="s">
        <v>745</v>
      </c>
      <c r="B381" s="517">
        <v>0</v>
      </c>
      <c r="C381" s="518">
        <v>0</v>
      </c>
      <c r="D381" s="484">
        <v>11</v>
      </c>
      <c r="E381" s="484">
        <v>4.2729999999999997</v>
      </c>
      <c r="F381" s="484">
        <v>0</v>
      </c>
      <c r="G381" s="484" t="s">
        <v>1078</v>
      </c>
      <c r="H381" s="484">
        <v>0</v>
      </c>
      <c r="I381" s="518">
        <v>0</v>
      </c>
      <c r="J381" s="519">
        <v>21</v>
      </c>
      <c r="K381" s="520">
        <v>5.666666666666667</v>
      </c>
      <c r="L381" s="484">
        <v>6</v>
      </c>
      <c r="M381" s="518">
        <v>3.5</v>
      </c>
      <c r="N381" s="484">
        <v>6</v>
      </c>
      <c r="O381" s="518">
        <v>8</v>
      </c>
      <c r="P381" s="476">
        <v>7</v>
      </c>
      <c r="Q381" s="521">
        <v>4.7142857142857144</v>
      </c>
      <c r="R381" s="523" t="s">
        <v>746</v>
      </c>
      <c r="S381" s="3"/>
      <c r="T381" s="317" t="s">
        <v>851</v>
      </c>
      <c r="U381" s="409">
        <v>21</v>
      </c>
      <c r="V381" s="409">
        <v>4.0952380952380949</v>
      </c>
      <c r="W381" s="509" t="str">
        <f t="shared" si="5"/>
        <v>středisko J. E. Kosiny Olomouc</v>
      </c>
    </row>
    <row r="382" spans="1:23" ht="15.75" hidden="1" customHeight="1">
      <c r="A382" s="310" t="s">
        <v>747</v>
      </c>
      <c r="B382" s="517">
        <v>17</v>
      </c>
      <c r="C382" s="518">
        <v>3.294</v>
      </c>
      <c r="D382" s="484">
        <v>25</v>
      </c>
      <c r="E382" s="484">
        <v>3.6</v>
      </c>
      <c r="F382" s="484">
        <v>25</v>
      </c>
      <c r="G382" s="484">
        <v>4</v>
      </c>
      <c r="H382" s="484">
        <v>25</v>
      </c>
      <c r="I382" s="518">
        <v>4.3600000000000003</v>
      </c>
      <c r="J382" s="519">
        <v>25</v>
      </c>
      <c r="K382" s="520">
        <v>4.68</v>
      </c>
      <c r="L382" s="484">
        <v>25</v>
      </c>
      <c r="M382" s="518">
        <v>4.4800000000000004</v>
      </c>
      <c r="N382" s="484">
        <v>17</v>
      </c>
      <c r="O382" s="518">
        <v>5.4705882352941178</v>
      </c>
      <c r="P382" s="476">
        <v>35</v>
      </c>
      <c r="Q382" s="521">
        <v>4.0285714285714285</v>
      </c>
      <c r="R382" s="523" t="s">
        <v>748</v>
      </c>
      <c r="S382" s="3"/>
      <c r="T382" s="317" t="s">
        <v>853</v>
      </c>
      <c r="U382" s="409">
        <v>4</v>
      </c>
      <c r="V382" s="409">
        <v>3.75</v>
      </c>
      <c r="W382" s="509" t="str">
        <f t="shared" si="5"/>
        <v>středisko Dvanáctka Olomouc</v>
      </c>
    </row>
    <row r="383" spans="1:23" ht="15.75" hidden="1" customHeight="1">
      <c r="A383" s="310" t="s">
        <v>749</v>
      </c>
      <c r="B383" s="517">
        <v>31</v>
      </c>
      <c r="C383" s="518">
        <v>3.258</v>
      </c>
      <c r="D383" s="484">
        <v>19</v>
      </c>
      <c r="E383" s="484">
        <v>2.7370000000000001</v>
      </c>
      <c r="F383" s="484">
        <v>28</v>
      </c>
      <c r="G383" s="484">
        <v>2.8929999999999998</v>
      </c>
      <c r="H383" s="484">
        <v>22</v>
      </c>
      <c r="I383" s="518">
        <v>4.0454545454545459</v>
      </c>
      <c r="J383" s="519">
        <v>29</v>
      </c>
      <c r="K383" s="520">
        <v>3.9310344827586206</v>
      </c>
      <c r="L383" s="484">
        <v>34</v>
      </c>
      <c r="M383" s="518">
        <v>3.5294117647058822</v>
      </c>
      <c r="N383" s="484">
        <v>22</v>
      </c>
      <c r="O383" s="518">
        <v>4.1818181818181817</v>
      </c>
      <c r="P383" s="476">
        <v>45</v>
      </c>
      <c r="Q383" s="521">
        <v>3.8</v>
      </c>
      <c r="R383" s="523" t="s">
        <v>750</v>
      </c>
      <c r="S383" s="3"/>
      <c r="T383" s="317" t="s">
        <v>855</v>
      </c>
      <c r="U383" s="409">
        <v>16</v>
      </c>
      <c r="V383" s="409">
        <v>3.5625</v>
      </c>
      <c r="W383" s="509" t="str">
        <f t="shared" si="5"/>
        <v>středisko Žlutý kvítek Olomouc</v>
      </c>
    </row>
    <row r="384" spans="1:23" ht="15.75" customHeight="1">
      <c r="A384" s="310">
        <v>621</v>
      </c>
      <c r="B384" s="517">
        <v>111</v>
      </c>
      <c r="C384" s="518">
        <v>3.6760000000000002</v>
      </c>
      <c r="D384" s="484">
        <v>121</v>
      </c>
      <c r="E384" s="484">
        <v>4.3390000000000004</v>
      </c>
      <c r="F384" s="484">
        <v>158</v>
      </c>
      <c r="G384" s="484">
        <v>3.5249999999999999</v>
      </c>
      <c r="H384" s="484">
        <v>138</v>
      </c>
      <c r="I384" s="518">
        <v>3.4782608695652173</v>
      </c>
      <c r="J384" s="519">
        <v>183</v>
      </c>
      <c r="K384" s="520">
        <v>3.4863387978142075</v>
      </c>
      <c r="L384" s="484">
        <v>194</v>
      </c>
      <c r="M384" s="518">
        <v>3.2268041237113403</v>
      </c>
      <c r="N384" s="484">
        <v>164</v>
      </c>
      <c r="O384" s="518">
        <v>4.2865853658536581</v>
      </c>
      <c r="P384" s="476">
        <v>176</v>
      </c>
      <c r="Q384" s="521">
        <v>4.2159090909090908</v>
      </c>
      <c r="R384" s="523" t="s">
        <v>751</v>
      </c>
      <c r="S384" s="3"/>
      <c r="T384" s="317" t="s">
        <v>857</v>
      </c>
      <c r="U384" s="409">
        <v>22</v>
      </c>
      <c r="V384" s="409">
        <v>3.4545454545454546</v>
      </c>
      <c r="W384" s="509" t="str">
        <f t="shared" si="5"/>
        <v>středisko Vládi Tylšara Olomouc</v>
      </c>
    </row>
    <row r="385" spans="1:23" ht="15.75" hidden="1" customHeight="1">
      <c r="A385" s="310" t="s">
        <v>752</v>
      </c>
      <c r="B385" s="517">
        <v>17</v>
      </c>
      <c r="C385" s="518">
        <v>3.294</v>
      </c>
      <c r="D385" s="484">
        <v>12</v>
      </c>
      <c r="E385" s="484">
        <v>5</v>
      </c>
      <c r="F385" s="484">
        <v>34</v>
      </c>
      <c r="G385" s="484">
        <v>3.2349999999999999</v>
      </c>
      <c r="H385" s="484">
        <v>24</v>
      </c>
      <c r="I385" s="518">
        <v>4</v>
      </c>
      <c r="J385" s="519">
        <v>26</v>
      </c>
      <c r="K385" s="520">
        <v>3.0769230769230771</v>
      </c>
      <c r="L385" s="484">
        <v>28</v>
      </c>
      <c r="M385" s="518">
        <v>2.8571428571428572</v>
      </c>
      <c r="N385" s="484">
        <v>27</v>
      </c>
      <c r="O385" s="518">
        <v>4.0740740740740744</v>
      </c>
      <c r="P385" s="476">
        <v>16</v>
      </c>
      <c r="Q385" s="521">
        <v>3.1875</v>
      </c>
      <c r="R385" s="523" t="s">
        <v>753</v>
      </c>
      <c r="S385" s="3"/>
      <c r="T385" s="317" t="s">
        <v>859</v>
      </c>
      <c r="U385" s="409">
        <v>24</v>
      </c>
      <c r="V385" s="409">
        <v>4.5</v>
      </c>
      <c r="W385" s="509" t="str">
        <f t="shared" si="5"/>
        <v>středisko Jana Boska Olomouc</v>
      </c>
    </row>
    <row r="386" spans="1:23" ht="15.75" hidden="1" customHeight="1">
      <c r="A386" s="310" t="s">
        <v>754</v>
      </c>
      <c r="B386" s="517">
        <v>18</v>
      </c>
      <c r="C386" s="518">
        <v>3.3889999999999998</v>
      </c>
      <c r="D386" s="484">
        <v>11</v>
      </c>
      <c r="E386" s="484">
        <v>4.2729999999999997</v>
      </c>
      <c r="F386" s="484">
        <v>10</v>
      </c>
      <c r="G386" s="484">
        <v>2.7</v>
      </c>
      <c r="H386" s="484">
        <v>11</v>
      </c>
      <c r="I386" s="518">
        <v>2.5454545454545454</v>
      </c>
      <c r="J386" s="519">
        <v>18</v>
      </c>
      <c r="K386" s="520">
        <v>3.8333333333333335</v>
      </c>
      <c r="L386" s="484">
        <v>14</v>
      </c>
      <c r="M386" s="518">
        <v>1.7857142857142858</v>
      </c>
      <c r="N386" s="484">
        <v>12</v>
      </c>
      <c r="O386" s="518">
        <v>3.9166666666666665</v>
      </c>
      <c r="P386" s="476">
        <v>20</v>
      </c>
      <c r="Q386" s="521">
        <v>4.4000000000000004</v>
      </c>
      <c r="R386" s="523" t="s">
        <v>755</v>
      </c>
      <c r="S386" s="3"/>
      <c r="T386" s="317" t="s">
        <v>861</v>
      </c>
      <c r="U386" s="409">
        <v>19</v>
      </c>
      <c r="V386" s="409">
        <v>3.8947368421052633</v>
      </c>
      <c r="W386" s="509" t="str">
        <f t="shared" si="5"/>
        <v>středisko Šternberk</v>
      </c>
    </row>
    <row r="387" spans="1:23" ht="15.75" hidden="1" customHeight="1">
      <c r="A387" s="310" t="s">
        <v>756</v>
      </c>
      <c r="B387" s="517">
        <v>31</v>
      </c>
      <c r="C387" s="518">
        <v>3.226</v>
      </c>
      <c r="D387" s="484">
        <v>26</v>
      </c>
      <c r="E387" s="484">
        <v>3.4620000000000002</v>
      </c>
      <c r="F387" s="484">
        <v>34</v>
      </c>
      <c r="G387" s="484">
        <v>3.3530000000000002</v>
      </c>
      <c r="H387" s="484">
        <v>20</v>
      </c>
      <c r="I387" s="518">
        <v>4.3</v>
      </c>
      <c r="J387" s="519">
        <v>39</v>
      </c>
      <c r="K387" s="520">
        <v>3.1025641025641026</v>
      </c>
      <c r="L387" s="484">
        <v>57</v>
      </c>
      <c r="M387" s="518">
        <v>3.4210526315789473</v>
      </c>
      <c r="N387" s="484">
        <v>48</v>
      </c>
      <c r="O387" s="518">
        <v>3.8541666666666665</v>
      </c>
      <c r="P387" s="476">
        <v>50</v>
      </c>
      <c r="Q387" s="521">
        <v>5.0199999999999996</v>
      </c>
      <c r="R387" s="523" t="s">
        <v>757</v>
      </c>
      <c r="S387" s="3"/>
      <c r="T387" s="317" t="s">
        <v>863</v>
      </c>
      <c r="U387" s="409">
        <v>26</v>
      </c>
      <c r="V387" s="409">
        <v>4.9615384615384617</v>
      </c>
      <c r="W387" s="509" t="str">
        <f t="shared" si="5"/>
        <v>středisko Quercus Dub nad moravou</v>
      </c>
    </row>
    <row r="388" spans="1:23" ht="15.75" hidden="1" customHeight="1">
      <c r="A388" s="310" t="s">
        <v>758</v>
      </c>
      <c r="B388" s="517">
        <v>8</v>
      </c>
      <c r="C388" s="518">
        <v>3.25</v>
      </c>
      <c r="D388" s="484">
        <v>15</v>
      </c>
      <c r="E388" s="484">
        <v>3.2669999999999999</v>
      </c>
      <c r="F388" s="484">
        <v>10</v>
      </c>
      <c r="G388" s="484">
        <v>5</v>
      </c>
      <c r="H388" s="484">
        <v>10</v>
      </c>
      <c r="I388" s="518">
        <v>3.5</v>
      </c>
      <c r="J388" s="519">
        <v>15</v>
      </c>
      <c r="K388" s="520">
        <v>4.5333333333333332</v>
      </c>
      <c r="L388" s="484">
        <v>6</v>
      </c>
      <c r="M388" s="518">
        <v>4.666666666666667</v>
      </c>
      <c r="N388" s="484">
        <v>8</v>
      </c>
      <c r="O388" s="518">
        <v>4.625</v>
      </c>
      <c r="P388" s="476">
        <v>12</v>
      </c>
      <c r="Q388" s="521">
        <v>2.9166666666666665</v>
      </c>
      <c r="R388" s="523" t="s">
        <v>759</v>
      </c>
      <c r="S388" s="3"/>
      <c r="T388" s="317" t="s">
        <v>865</v>
      </c>
      <c r="U388" s="409">
        <v>41</v>
      </c>
      <c r="V388" s="409">
        <v>4.5365853658536581</v>
      </c>
      <c r="W388" s="509" t="str">
        <f t="shared" si="5"/>
        <v>středisko Ladislava Ruska</v>
      </c>
    </row>
    <row r="389" spans="1:23" ht="15.75" hidden="1" customHeight="1">
      <c r="A389" s="310" t="s">
        <v>760</v>
      </c>
      <c r="B389" s="517">
        <v>18</v>
      </c>
      <c r="C389" s="518">
        <v>4.3330000000000002</v>
      </c>
      <c r="D389" s="484">
        <v>27</v>
      </c>
      <c r="E389" s="484">
        <v>6.37</v>
      </c>
      <c r="F389" s="484">
        <v>40</v>
      </c>
      <c r="G389" s="484">
        <v>3.625</v>
      </c>
      <c r="H389" s="484">
        <v>17</v>
      </c>
      <c r="I389" s="518">
        <v>3.2352941176470589</v>
      </c>
      <c r="J389" s="519">
        <v>28</v>
      </c>
      <c r="K389" s="520">
        <v>3.8214285714285716</v>
      </c>
      <c r="L389" s="484">
        <v>31</v>
      </c>
      <c r="M389" s="518">
        <v>3.4193548387096775</v>
      </c>
      <c r="N389" s="484">
        <v>15</v>
      </c>
      <c r="O389" s="518">
        <v>4.666666666666667</v>
      </c>
      <c r="P389" s="476">
        <v>19</v>
      </c>
      <c r="Q389" s="521">
        <v>4.4736842105263159</v>
      </c>
      <c r="R389" s="523" t="s">
        <v>761</v>
      </c>
      <c r="S389" s="3"/>
      <c r="T389" s="317" t="s">
        <v>867</v>
      </c>
      <c r="U389" s="409">
        <v>8</v>
      </c>
      <c r="V389" s="409">
        <v>3</v>
      </c>
      <c r="W389" s="509" t="str">
        <f t="shared" si="5"/>
        <v>středisko Bělkovice - Lašťany</v>
      </c>
    </row>
    <row r="390" spans="1:23" ht="15.75" hidden="1" customHeight="1">
      <c r="A390" s="310" t="s">
        <v>762</v>
      </c>
      <c r="B390" s="517">
        <v>19</v>
      </c>
      <c r="C390" s="518">
        <v>4.5789999999999997</v>
      </c>
      <c r="D390" s="484">
        <v>30</v>
      </c>
      <c r="E390" s="484">
        <v>3.5670000000000002</v>
      </c>
      <c r="F390" s="484">
        <v>30</v>
      </c>
      <c r="G390" s="484">
        <v>3.7</v>
      </c>
      <c r="H390" s="484">
        <v>56</v>
      </c>
      <c r="I390" s="518">
        <v>3.2142857142857144</v>
      </c>
      <c r="J390" s="519">
        <v>57</v>
      </c>
      <c r="K390" s="520">
        <v>3.3859649122807016</v>
      </c>
      <c r="L390" s="484">
        <v>47</v>
      </c>
      <c r="M390" s="518">
        <v>3.021276595744681</v>
      </c>
      <c r="N390" s="484">
        <v>27</v>
      </c>
      <c r="O390" s="518">
        <v>3.5925925925925926</v>
      </c>
      <c r="P390" s="476">
        <v>31</v>
      </c>
      <c r="Q390" s="521">
        <v>3.4838709677419355</v>
      </c>
      <c r="R390" s="523" t="s">
        <v>763</v>
      </c>
      <c r="S390" s="3"/>
      <c r="T390" s="317" t="s">
        <v>870</v>
      </c>
      <c r="U390" s="409">
        <v>16</v>
      </c>
      <c r="V390" s="409">
        <v>4.3125</v>
      </c>
      <c r="W390" s="509" t="str">
        <f t="shared" si="5"/>
        <v>středisko Děti přírody Prostějov</v>
      </c>
    </row>
    <row r="391" spans="1:23" ht="15.75" hidden="1" customHeight="1">
      <c r="A391" s="310" t="s">
        <v>764</v>
      </c>
      <c r="B391" s="517"/>
      <c r="C391" s="518"/>
      <c r="D391" s="484"/>
      <c r="E391" s="484"/>
      <c r="F391" s="484"/>
      <c r="G391" s="484"/>
      <c r="H391" s="484"/>
      <c r="I391" s="518"/>
      <c r="J391" s="524"/>
      <c r="K391" s="524"/>
      <c r="L391" s="484">
        <v>3</v>
      </c>
      <c r="M391" s="518">
        <v>5.666666666666667</v>
      </c>
      <c r="N391" s="484">
        <v>15</v>
      </c>
      <c r="O391" s="518">
        <v>5.4666666666666668</v>
      </c>
      <c r="P391" s="476">
        <v>11</v>
      </c>
      <c r="Q391" s="521">
        <v>4.1818181818181817</v>
      </c>
      <c r="R391" s="523" t="s">
        <v>765</v>
      </c>
      <c r="S391" s="3"/>
      <c r="T391" s="317" t="s">
        <v>872</v>
      </c>
      <c r="U391" s="409">
        <v>21</v>
      </c>
      <c r="V391" s="409">
        <v>5.2857142857142856</v>
      </c>
      <c r="W391" s="509" t="str">
        <f t="shared" si="5"/>
        <v>středisko Pelikáni Prostějov</v>
      </c>
    </row>
    <row r="392" spans="1:23" ht="15.75" hidden="1" customHeight="1">
      <c r="A392" s="310" t="s">
        <v>766</v>
      </c>
      <c r="B392" s="517"/>
      <c r="C392" s="518"/>
      <c r="D392" s="484"/>
      <c r="E392" s="484"/>
      <c r="F392" s="484"/>
      <c r="G392" s="484"/>
      <c r="H392" s="484"/>
      <c r="I392" s="518"/>
      <c r="J392" s="524"/>
      <c r="K392" s="524"/>
      <c r="L392" s="484">
        <v>8</v>
      </c>
      <c r="M392" s="518">
        <v>4.125</v>
      </c>
      <c r="N392" s="484">
        <v>4</v>
      </c>
      <c r="O392" s="518">
        <v>7.5</v>
      </c>
      <c r="P392" s="476">
        <v>5</v>
      </c>
      <c r="Q392" s="521">
        <v>4.5999999999999996</v>
      </c>
      <c r="R392" s="523" t="s">
        <v>767</v>
      </c>
      <c r="S392" s="3"/>
      <c r="T392" s="317" t="s">
        <v>874</v>
      </c>
      <c r="U392" s="409">
        <v>7</v>
      </c>
      <c r="V392" s="409">
        <v>4.5714285714285712</v>
      </c>
      <c r="W392" s="509" t="str">
        <f t="shared" ref="W392:W455" si="6">VLOOKUP(T392,A:R,18,0)</f>
        <v>středisko Petra Bezruče Kostelec na Hané</v>
      </c>
    </row>
    <row r="393" spans="1:23" s="316" customFormat="1" ht="15.75" hidden="1" customHeight="1">
      <c r="A393" s="310" t="s">
        <v>1098</v>
      </c>
      <c r="B393" s="517"/>
      <c r="C393" s="518"/>
      <c r="D393" s="484"/>
      <c r="E393" s="484"/>
      <c r="F393" s="484"/>
      <c r="G393" s="484"/>
      <c r="H393" s="484"/>
      <c r="I393" s="518"/>
      <c r="J393" s="486"/>
      <c r="K393" s="486"/>
      <c r="L393" s="486"/>
      <c r="M393" s="486"/>
      <c r="N393" s="484">
        <v>8</v>
      </c>
      <c r="O393" s="518">
        <v>5.625</v>
      </c>
      <c r="P393" s="476">
        <v>12</v>
      </c>
      <c r="Q393" s="521">
        <v>4.583333333333333</v>
      </c>
      <c r="R393" s="525" t="s">
        <v>1099</v>
      </c>
      <c r="S393" s="3"/>
      <c r="T393" s="317" t="s">
        <v>876</v>
      </c>
      <c r="U393" s="409">
        <v>16</v>
      </c>
      <c r="V393" s="409">
        <v>4.375</v>
      </c>
      <c r="W393" s="509" t="str">
        <f t="shared" si="6"/>
        <v>středisko Járy Kaštila Prostějov</v>
      </c>
    </row>
    <row r="394" spans="1:23" ht="15.75" customHeight="1">
      <c r="A394" s="310">
        <v>622</v>
      </c>
      <c r="B394" s="517">
        <v>297</v>
      </c>
      <c r="C394" s="518">
        <v>3.8010000000000002</v>
      </c>
      <c r="D394" s="484">
        <v>281</v>
      </c>
      <c r="E394" s="484">
        <v>4.0069999999999997</v>
      </c>
      <c r="F394" s="484">
        <v>306</v>
      </c>
      <c r="G394" s="484">
        <v>4.016</v>
      </c>
      <c r="H394" s="484">
        <v>360</v>
      </c>
      <c r="I394" s="518">
        <v>4.1166666666666663</v>
      </c>
      <c r="J394" s="519">
        <v>322</v>
      </c>
      <c r="K394" s="520">
        <v>4.0652173913043477</v>
      </c>
      <c r="L394" s="484">
        <v>293</v>
      </c>
      <c r="M394" s="518">
        <v>4.2354948805460753</v>
      </c>
      <c r="N394" s="484">
        <v>269</v>
      </c>
      <c r="O394" s="518">
        <v>4.6431226765799254</v>
      </c>
      <c r="P394" s="476">
        <v>360</v>
      </c>
      <c r="Q394" s="521">
        <v>4.7472222222222218</v>
      </c>
      <c r="R394" s="523" t="s">
        <v>768</v>
      </c>
      <c r="S394" s="3"/>
      <c r="T394" s="317" t="s">
        <v>878</v>
      </c>
      <c r="U394" s="409">
        <v>8</v>
      </c>
      <c r="V394" s="409">
        <v>4.25</v>
      </c>
      <c r="W394" s="509" t="str">
        <f t="shared" si="6"/>
        <v>středisko Konice</v>
      </c>
    </row>
    <row r="395" spans="1:23" ht="15.75" hidden="1" customHeight="1">
      <c r="A395" s="310" t="s">
        <v>769</v>
      </c>
      <c r="B395" s="517">
        <v>33</v>
      </c>
      <c r="C395" s="518">
        <v>3.758</v>
      </c>
      <c r="D395" s="484">
        <v>12</v>
      </c>
      <c r="E395" s="484">
        <v>5.4169999999999998</v>
      </c>
      <c r="F395" s="484">
        <v>32</v>
      </c>
      <c r="G395" s="484">
        <v>2.6880000000000002</v>
      </c>
      <c r="H395" s="484">
        <v>36</v>
      </c>
      <c r="I395" s="518">
        <v>2.9722222222222223</v>
      </c>
      <c r="J395" s="519">
        <v>25</v>
      </c>
      <c r="K395" s="520">
        <v>2.76</v>
      </c>
      <c r="L395" s="484">
        <v>20</v>
      </c>
      <c r="M395" s="518">
        <v>3.6</v>
      </c>
      <c r="N395" s="484">
        <v>21</v>
      </c>
      <c r="O395" s="518">
        <v>4.0952380952380949</v>
      </c>
      <c r="P395" s="476">
        <v>24</v>
      </c>
      <c r="Q395" s="521">
        <v>5.25</v>
      </c>
      <c r="R395" s="523" t="s">
        <v>770</v>
      </c>
      <c r="S395" s="3"/>
      <c r="T395" s="317" t="s">
        <v>880</v>
      </c>
      <c r="U395" s="409">
        <v>4</v>
      </c>
      <c r="V395" s="409">
        <v>5</v>
      </c>
      <c r="W395" s="509" t="str">
        <f t="shared" si="6"/>
        <v>přístav Tamatea Vrbátky</v>
      </c>
    </row>
    <row r="396" spans="1:23" ht="15.75" hidden="1" customHeight="1">
      <c r="A396" s="310" t="s">
        <v>771</v>
      </c>
      <c r="B396" s="517">
        <v>23</v>
      </c>
      <c r="C396" s="518">
        <v>3.3039999999999998</v>
      </c>
      <c r="D396" s="484">
        <v>26</v>
      </c>
      <c r="E396" s="484">
        <v>3.923</v>
      </c>
      <c r="F396" s="484">
        <v>27</v>
      </c>
      <c r="G396" s="484">
        <v>4.0739999999999998</v>
      </c>
      <c r="H396" s="484">
        <v>41</v>
      </c>
      <c r="I396" s="518">
        <v>3.8292682926829267</v>
      </c>
      <c r="J396" s="519">
        <v>16</v>
      </c>
      <c r="K396" s="520">
        <v>4.1875</v>
      </c>
      <c r="L396" s="484">
        <v>21</v>
      </c>
      <c r="M396" s="518">
        <v>3.8095238095238093</v>
      </c>
      <c r="N396" s="484">
        <v>15</v>
      </c>
      <c r="O396" s="518">
        <v>4.8666666666666663</v>
      </c>
      <c r="P396" s="476">
        <v>24</v>
      </c>
      <c r="Q396" s="521">
        <v>3.875</v>
      </c>
      <c r="R396" s="523" t="s">
        <v>772</v>
      </c>
      <c r="S396" s="3"/>
      <c r="T396" s="317" t="s">
        <v>883</v>
      </c>
      <c r="U396" s="409">
        <v>9</v>
      </c>
      <c r="V396" s="409">
        <v>2.7777777777777777</v>
      </c>
      <c r="W396" s="509" t="str">
        <f t="shared" si="6"/>
        <v>středisko Prof. Skoumala Přerov</v>
      </c>
    </row>
    <row r="397" spans="1:23" ht="15.75" hidden="1" customHeight="1">
      <c r="A397" s="310" t="s">
        <v>773</v>
      </c>
      <c r="B397" s="517">
        <v>26</v>
      </c>
      <c r="C397" s="518">
        <v>3.3849999999999998</v>
      </c>
      <c r="D397" s="484">
        <v>30</v>
      </c>
      <c r="E397" s="484">
        <v>3.6669999999999998</v>
      </c>
      <c r="F397" s="484">
        <v>26</v>
      </c>
      <c r="G397" s="484">
        <v>3.1539999999999999</v>
      </c>
      <c r="H397" s="484">
        <v>22</v>
      </c>
      <c r="I397" s="518">
        <v>5.1818181818181817</v>
      </c>
      <c r="J397" s="519">
        <v>24</v>
      </c>
      <c r="K397" s="520">
        <v>3.2916666666666665</v>
      </c>
      <c r="L397" s="484">
        <v>9</v>
      </c>
      <c r="M397" s="518">
        <v>3.1111111111111112</v>
      </c>
      <c r="N397" s="484">
        <v>19</v>
      </c>
      <c r="O397" s="518">
        <v>5.6315789473684212</v>
      </c>
      <c r="P397" s="476">
        <v>22</v>
      </c>
      <c r="Q397" s="521">
        <v>4.3181818181818183</v>
      </c>
      <c r="R397" s="523" t="s">
        <v>774</v>
      </c>
      <c r="S397" s="3"/>
      <c r="T397" s="317" t="s">
        <v>885</v>
      </c>
      <c r="U397" s="409">
        <v>29</v>
      </c>
      <c r="V397" s="409">
        <v>5.2413793103448274</v>
      </c>
      <c r="W397" s="509" t="str">
        <f t="shared" si="6"/>
        <v>středisko Táborníci Brodek u Přerova</v>
      </c>
    </row>
    <row r="398" spans="1:23" ht="15.75" hidden="1" customHeight="1">
      <c r="A398" s="310" t="s">
        <v>775</v>
      </c>
      <c r="B398" s="517">
        <v>17</v>
      </c>
      <c r="C398" s="518">
        <v>3.6469999999999998</v>
      </c>
      <c r="D398" s="484">
        <v>24</v>
      </c>
      <c r="E398" s="484">
        <v>4</v>
      </c>
      <c r="F398" s="484">
        <v>22</v>
      </c>
      <c r="G398" s="484">
        <v>4.0449999999999999</v>
      </c>
      <c r="H398" s="484">
        <v>23</v>
      </c>
      <c r="I398" s="518">
        <v>4.4347826086956523</v>
      </c>
      <c r="J398" s="519">
        <v>30</v>
      </c>
      <c r="K398" s="520">
        <v>3.8666666666666667</v>
      </c>
      <c r="L398" s="484">
        <v>17</v>
      </c>
      <c r="M398" s="518">
        <v>4.0588235294117645</v>
      </c>
      <c r="N398" s="484">
        <v>13</v>
      </c>
      <c r="O398" s="518">
        <v>4.3076923076923075</v>
      </c>
      <c r="P398" s="476">
        <v>21</v>
      </c>
      <c r="Q398" s="521">
        <v>5.0476190476190474</v>
      </c>
      <c r="R398" s="523" t="s">
        <v>776</v>
      </c>
      <c r="S398" s="3"/>
      <c r="T398" s="317" t="s">
        <v>887</v>
      </c>
      <c r="U398" s="409">
        <v>4</v>
      </c>
      <c r="V398" s="409">
        <v>6.5</v>
      </c>
      <c r="W398" s="509" t="str">
        <f t="shared" si="6"/>
        <v>středisko Kojetín</v>
      </c>
    </row>
    <row r="399" spans="1:23" ht="15.75" hidden="1" customHeight="1">
      <c r="A399" s="310" t="s">
        <v>777</v>
      </c>
      <c r="B399" s="517"/>
      <c r="C399" s="518"/>
      <c r="D399" s="484"/>
      <c r="E399" s="484"/>
      <c r="F399" s="484">
        <v>14</v>
      </c>
      <c r="G399" s="484">
        <v>4.2140000000000004</v>
      </c>
      <c r="H399" s="484">
        <v>15</v>
      </c>
      <c r="I399" s="518">
        <v>5.6</v>
      </c>
      <c r="J399" s="519">
        <v>23</v>
      </c>
      <c r="K399" s="520">
        <v>5.3478260869565215</v>
      </c>
      <c r="L399" s="484">
        <v>11</v>
      </c>
      <c r="M399" s="518">
        <v>7.6363636363636367</v>
      </c>
      <c r="N399" s="484">
        <v>10</v>
      </c>
      <c r="O399" s="518">
        <v>6.7</v>
      </c>
      <c r="P399" s="476">
        <v>22</v>
      </c>
      <c r="Q399" s="521">
        <v>6.2727272727272725</v>
      </c>
      <c r="R399" s="523" t="s">
        <v>778</v>
      </c>
      <c r="S399" s="3"/>
      <c r="T399" s="317" t="s">
        <v>889</v>
      </c>
      <c r="U399" s="409">
        <v>9</v>
      </c>
      <c r="V399" s="409">
        <v>6.333333333333333</v>
      </c>
      <c r="W399" s="509" t="str">
        <f t="shared" si="6"/>
        <v>středisko Ing. L. Cagaše Lipník nad Bečvou</v>
      </c>
    </row>
    <row r="400" spans="1:23" ht="15.75" hidden="1" customHeight="1">
      <c r="A400" s="310" t="s">
        <v>779</v>
      </c>
      <c r="B400" s="517">
        <v>17</v>
      </c>
      <c r="C400" s="518">
        <v>4.1180000000000003</v>
      </c>
      <c r="D400" s="484">
        <v>16</v>
      </c>
      <c r="E400" s="484">
        <v>3.4380000000000002</v>
      </c>
      <c r="F400" s="484">
        <v>14</v>
      </c>
      <c r="G400" s="484">
        <v>3.5</v>
      </c>
      <c r="H400" s="484">
        <v>21</v>
      </c>
      <c r="I400" s="518">
        <v>3.2380952380952381</v>
      </c>
      <c r="J400" s="519">
        <v>10</v>
      </c>
      <c r="K400" s="520">
        <v>4.3</v>
      </c>
      <c r="L400" s="484">
        <v>11</v>
      </c>
      <c r="M400" s="518">
        <v>3.2727272727272729</v>
      </c>
      <c r="N400" s="484">
        <v>9</v>
      </c>
      <c r="O400" s="518">
        <v>4.5555555555555554</v>
      </c>
      <c r="P400" s="476">
        <v>16</v>
      </c>
      <c r="Q400" s="521">
        <v>5.25</v>
      </c>
      <c r="R400" s="523" t="s">
        <v>780</v>
      </c>
      <c r="S400" s="3"/>
      <c r="T400" s="317" t="s">
        <v>891</v>
      </c>
      <c r="U400" s="409">
        <v>5</v>
      </c>
      <c r="V400" s="409">
        <v>4.5999999999999996</v>
      </c>
      <c r="W400" s="509" t="str">
        <f t="shared" si="6"/>
        <v>středisko Psohlavci Hranice</v>
      </c>
    </row>
    <row r="401" spans="1:23" ht="15.75" hidden="1" customHeight="1">
      <c r="A401" s="310" t="s">
        <v>781</v>
      </c>
      <c r="B401" s="517">
        <v>13</v>
      </c>
      <c r="C401" s="518">
        <v>4.3849999999999998</v>
      </c>
      <c r="D401" s="484">
        <v>14</v>
      </c>
      <c r="E401" s="484">
        <v>3.5</v>
      </c>
      <c r="F401" s="484">
        <v>13</v>
      </c>
      <c r="G401" s="484">
        <v>5.2309999999999999</v>
      </c>
      <c r="H401" s="484">
        <v>19</v>
      </c>
      <c r="I401" s="518">
        <v>3.3684210526315788</v>
      </c>
      <c r="J401" s="519">
        <v>20</v>
      </c>
      <c r="K401" s="520">
        <v>4</v>
      </c>
      <c r="L401" s="484">
        <v>21</v>
      </c>
      <c r="M401" s="518">
        <v>4.4285714285714288</v>
      </c>
      <c r="N401" s="484">
        <v>17</v>
      </c>
      <c r="O401" s="518">
        <v>4.7058823529411766</v>
      </c>
      <c r="P401" s="476">
        <v>17</v>
      </c>
      <c r="Q401" s="521">
        <v>6</v>
      </c>
      <c r="R401" s="523" t="s">
        <v>782</v>
      </c>
      <c r="S401" s="3"/>
      <c r="T401" s="317" t="s">
        <v>894</v>
      </c>
      <c r="U401" s="409">
        <v>17</v>
      </c>
      <c r="V401" s="409">
        <v>4.882352941176471</v>
      </c>
      <c r="W401" s="509" t="str">
        <f t="shared" si="6"/>
        <v>středisko Rudy Knotka Šumperk</v>
      </c>
    </row>
    <row r="402" spans="1:23" ht="15.75" hidden="1" customHeight="1">
      <c r="A402" s="310" t="s">
        <v>783</v>
      </c>
      <c r="B402" s="517">
        <v>36</v>
      </c>
      <c r="C402" s="518">
        <v>2.972</v>
      </c>
      <c r="D402" s="484">
        <v>31</v>
      </c>
      <c r="E402" s="484">
        <v>4.3230000000000004</v>
      </c>
      <c r="F402" s="484">
        <v>23</v>
      </c>
      <c r="G402" s="484">
        <v>4.5220000000000002</v>
      </c>
      <c r="H402" s="484">
        <v>20</v>
      </c>
      <c r="I402" s="518">
        <v>4.1500000000000004</v>
      </c>
      <c r="J402" s="519">
        <v>35</v>
      </c>
      <c r="K402" s="520">
        <v>3.3142857142857145</v>
      </c>
      <c r="L402" s="484">
        <v>31</v>
      </c>
      <c r="M402" s="518">
        <v>3.5806451612903225</v>
      </c>
      <c r="N402" s="484">
        <v>21</v>
      </c>
      <c r="O402" s="518">
        <v>3.3333333333333335</v>
      </c>
      <c r="P402" s="476">
        <v>22</v>
      </c>
      <c r="Q402" s="521">
        <v>4.7272727272727275</v>
      </c>
      <c r="R402" s="523" t="s">
        <v>784</v>
      </c>
      <c r="S402" s="3"/>
      <c r="T402" s="317" t="s">
        <v>896</v>
      </c>
      <c r="U402" s="409">
        <v>13</v>
      </c>
      <c r="V402" s="409">
        <v>5.2307692307692308</v>
      </c>
      <c r="W402" s="509" t="str">
        <f t="shared" si="6"/>
        <v>středisko Františka Pecháčka Bludov</v>
      </c>
    </row>
    <row r="403" spans="1:23" ht="15.75" hidden="1" customHeight="1">
      <c r="A403" s="310" t="s">
        <v>785</v>
      </c>
      <c r="B403" s="517">
        <v>24</v>
      </c>
      <c r="C403" s="518">
        <v>3.25</v>
      </c>
      <c r="D403" s="484">
        <v>12</v>
      </c>
      <c r="E403" s="484">
        <v>3.8330000000000002</v>
      </c>
      <c r="F403" s="484">
        <v>20</v>
      </c>
      <c r="G403" s="484">
        <v>4.8499999999999996</v>
      </c>
      <c r="H403" s="484">
        <v>30</v>
      </c>
      <c r="I403" s="518">
        <v>3.5333333333333332</v>
      </c>
      <c r="J403" s="519">
        <v>14</v>
      </c>
      <c r="K403" s="520">
        <v>3.2142857142857144</v>
      </c>
      <c r="L403" s="484">
        <v>30</v>
      </c>
      <c r="M403" s="518">
        <v>3.4666666666666668</v>
      </c>
      <c r="N403" s="484">
        <v>19</v>
      </c>
      <c r="O403" s="518">
        <v>5.5789473684210522</v>
      </c>
      <c r="P403" s="476">
        <v>54</v>
      </c>
      <c r="Q403" s="521">
        <v>4.0555555555555554</v>
      </c>
      <c r="R403" s="523" t="s">
        <v>786</v>
      </c>
      <c r="S403" s="3"/>
      <c r="T403" s="317" t="s">
        <v>898</v>
      </c>
      <c r="U403" s="409">
        <v>4</v>
      </c>
      <c r="V403" s="409">
        <v>3</v>
      </c>
      <c r="W403" s="509" t="str">
        <f t="shared" si="6"/>
        <v>středisko Bukůvka Postřelmov</v>
      </c>
    </row>
    <row r="404" spans="1:23" ht="15.75" hidden="1" customHeight="1">
      <c r="A404" s="310" t="s">
        <v>787</v>
      </c>
      <c r="B404" s="517">
        <v>13</v>
      </c>
      <c r="C404" s="518">
        <v>5.3079999999999998</v>
      </c>
      <c r="D404" s="484">
        <v>24</v>
      </c>
      <c r="E404" s="484">
        <v>4.9580000000000002</v>
      </c>
      <c r="F404" s="484">
        <v>21</v>
      </c>
      <c r="G404" s="484">
        <v>3.4289999999999998</v>
      </c>
      <c r="H404" s="484">
        <v>28</v>
      </c>
      <c r="I404" s="518">
        <v>4.5</v>
      </c>
      <c r="J404" s="519">
        <v>30</v>
      </c>
      <c r="K404" s="520">
        <v>5.0999999999999996</v>
      </c>
      <c r="L404" s="484">
        <v>25</v>
      </c>
      <c r="M404" s="518">
        <v>4.24</v>
      </c>
      <c r="N404" s="484">
        <v>28</v>
      </c>
      <c r="O404" s="518">
        <v>4.3928571428571432</v>
      </c>
      <c r="P404" s="476">
        <v>27</v>
      </c>
      <c r="Q404" s="521">
        <v>3.9629629629629628</v>
      </c>
      <c r="R404" s="523" t="s">
        <v>788</v>
      </c>
      <c r="S404" s="3"/>
      <c r="T404" s="317" t="s">
        <v>900</v>
      </c>
      <c r="U404" s="409">
        <v>13</v>
      </c>
      <c r="V404" s="409">
        <v>2.6923076923076925</v>
      </c>
      <c r="W404" s="509" t="str">
        <f t="shared" si="6"/>
        <v>středisko Zábřeh</v>
      </c>
    </row>
    <row r="405" spans="1:23" ht="15.75" hidden="1" customHeight="1">
      <c r="A405" s="310" t="s">
        <v>789</v>
      </c>
      <c r="B405" s="517">
        <v>3</v>
      </c>
      <c r="C405" s="518">
        <v>5.3330000000000002</v>
      </c>
      <c r="D405" s="484">
        <v>11</v>
      </c>
      <c r="E405" s="484">
        <v>3</v>
      </c>
      <c r="F405" s="484">
        <v>2</v>
      </c>
      <c r="G405" s="484">
        <v>4.5</v>
      </c>
      <c r="H405" s="484">
        <v>7</v>
      </c>
      <c r="I405" s="518">
        <v>3.5714285714285716</v>
      </c>
      <c r="J405" s="519">
        <v>6</v>
      </c>
      <c r="K405" s="520">
        <v>6</v>
      </c>
      <c r="L405" s="484">
        <v>4</v>
      </c>
      <c r="M405" s="518">
        <v>5.25</v>
      </c>
      <c r="N405" s="484">
        <v>7</v>
      </c>
      <c r="O405" s="518">
        <v>4.4285714285714288</v>
      </c>
      <c r="P405" s="476">
        <v>8</v>
      </c>
      <c r="Q405" s="521">
        <v>8.625</v>
      </c>
      <c r="R405" s="523" t="s">
        <v>790</v>
      </c>
      <c r="S405" s="3"/>
      <c r="T405" s="317" t="s">
        <v>902</v>
      </c>
      <c r="U405" s="409">
        <v>25</v>
      </c>
      <c r="V405" s="409">
        <v>5.12</v>
      </c>
      <c r="W405" s="509" t="str">
        <f t="shared" si="6"/>
        <v>středisko Skalička Zábřeh</v>
      </c>
    </row>
    <row r="406" spans="1:23" ht="15.75" hidden="1" customHeight="1">
      <c r="A406" s="310" t="s">
        <v>791</v>
      </c>
      <c r="B406" s="517">
        <v>29</v>
      </c>
      <c r="C406" s="518">
        <v>3.552</v>
      </c>
      <c r="D406" s="484">
        <v>17</v>
      </c>
      <c r="E406" s="484">
        <v>2.6469999999999998</v>
      </c>
      <c r="F406" s="484">
        <v>19</v>
      </c>
      <c r="G406" s="484">
        <v>3.3679999999999999</v>
      </c>
      <c r="H406" s="484">
        <v>28</v>
      </c>
      <c r="I406" s="518">
        <v>3.5</v>
      </c>
      <c r="J406" s="519">
        <v>25</v>
      </c>
      <c r="K406" s="520">
        <v>4.08</v>
      </c>
      <c r="L406" s="484">
        <v>27</v>
      </c>
      <c r="M406" s="518">
        <v>4.7777777777777777</v>
      </c>
      <c r="N406" s="484">
        <v>19</v>
      </c>
      <c r="O406" s="518">
        <v>4.6842105263157894</v>
      </c>
      <c r="P406" s="476">
        <v>26</v>
      </c>
      <c r="Q406" s="521">
        <v>4.7307692307692308</v>
      </c>
      <c r="R406" s="523" t="s">
        <v>792</v>
      </c>
      <c r="S406" s="3"/>
      <c r="T406" s="317" t="s">
        <v>904</v>
      </c>
      <c r="U406" s="409">
        <v>20</v>
      </c>
      <c r="V406" s="409">
        <v>3.9</v>
      </c>
      <c r="W406" s="509" t="str">
        <f t="shared" si="6"/>
        <v>středisko Šíp Loštice</v>
      </c>
    </row>
    <row r="407" spans="1:23" ht="15.75" hidden="1" customHeight="1">
      <c r="A407" s="310" t="s">
        <v>793</v>
      </c>
      <c r="B407" s="517">
        <v>15</v>
      </c>
      <c r="C407" s="518">
        <v>5.133</v>
      </c>
      <c r="D407" s="484">
        <v>15</v>
      </c>
      <c r="E407" s="484">
        <v>4.6669999999999998</v>
      </c>
      <c r="F407" s="484">
        <v>12</v>
      </c>
      <c r="G407" s="484">
        <v>5.8330000000000002</v>
      </c>
      <c r="H407" s="484">
        <v>21</v>
      </c>
      <c r="I407" s="518">
        <v>5.0952380952380949</v>
      </c>
      <c r="J407" s="519">
        <v>19</v>
      </c>
      <c r="K407" s="520">
        <v>3.9473684210526314</v>
      </c>
      <c r="L407" s="484">
        <v>14</v>
      </c>
      <c r="M407" s="518">
        <v>3.7857142857142856</v>
      </c>
      <c r="N407" s="484">
        <v>13</v>
      </c>
      <c r="O407" s="518">
        <v>4.4615384615384617</v>
      </c>
      <c r="P407" s="476">
        <v>6</v>
      </c>
      <c r="Q407" s="521">
        <v>4</v>
      </c>
      <c r="R407" s="523" t="s">
        <v>794</v>
      </c>
      <c r="S407" s="3"/>
      <c r="T407" s="317" t="s">
        <v>906</v>
      </c>
      <c r="U407" s="409">
        <v>7</v>
      </c>
      <c r="V407" s="409">
        <v>3.8571428571428572</v>
      </c>
      <c r="W407" s="509" t="str">
        <f t="shared" si="6"/>
        <v>středisko Blesk Lesnice</v>
      </c>
    </row>
    <row r="408" spans="1:23" ht="15.75" hidden="1" customHeight="1">
      <c r="A408" s="310" t="s">
        <v>795</v>
      </c>
      <c r="B408" s="517">
        <v>14</v>
      </c>
      <c r="C408" s="518">
        <v>4.2140000000000004</v>
      </c>
      <c r="D408" s="484">
        <v>15</v>
      </c>
      <c r="E408" s="484">
        <v>5.2670000000000003</v>
      </c>
      <c r="F408" s="484">
        <v>10</v>
      </c>
      <c r="G408" s="484">
        <v>4.2</v>
      </c>
      <c r="H408" s="484">
        <v>18</v>
      </c>
      <c r="I408" s="518">
        <v>4.8888888888888893</v>
      </c>
      <c r="J408" s="519">
        <v>16</v>
      </c>
      <c r="K408" s="520">
        <v>3.1875</v>
      </c>
      <c r="L408" s="484">
        <v>8</v>
      </c>
      <c r="M408" s="518">
        <v>4.75</v>
      </c>
      <c r="N408" s="484">
        <v>11</v>
      </c>
      <c r="O408" s="518">
        <v>5.3636363636363633</v>
      </c>
      <c r="P408" s="476">
        <v>33</v>
      </c>
      <c r="Q408" s="521">
        <v>3.4242424242424243</v>
      </c>
      <c r="R408" s="523" t="s">
        <v>796</v>
      </c>
      <c r="S408" s="3"/>
      <c r="T408" s="317" t="s">
        <v>908</v>
      </c>
      <c r="U408" s="409">
        <v>24</v>
      </c>
      <c r="V408" s="409">
        <v>3.5416666666666665</v>
      </c>
      <c r="W408" s="509" t="str">
        <f t="shared" si="6"/>
        <v>středisko Ruda nad Moravou</v>
      </c>
    </row>
    <row r="409" spans="1:23" ht="15.75" hidden="1" customHeight="1">
      <c r="A409" s="310" t="s">
        <v>797</v>
      </c>
      <c r="B409" s="517">
        <v>5</v>
      </c>
      <c r="C409" s="518">
        <v>3</v>
      </c>
      <c r="D409" s="484">
        <v>11</v>
      </c>
      <c r="E409" s="484">
        <v>3.3639999999999999</v>
      </c>
      <c r="F409" s="484">
        <v>7</v>
      </c>
      <c r="G409" s="484">
        <v>5.1429999999999998</v>
      </c>
      <c r="H409" s="484">
        <v>11</v>
      </c>
      <c r="I409" s="518">
        <v>5.6363636363636367</v>
      </c>
      <c r="J409" s="519">
        <v>6</v>
      </c>
      <c r="K409" s="520">
        <v>6.166666666666667</v>
      </c>
      <c r="L409" s="484">
        <v>24</v>
      </c>
      <c r="M409" s="518">
        <v>5.416666666666667</v>
      </c>
      <c r="N409" s="484">
        <v>17</v>
      </c>
      <c r="O409" s="518">
        <v>6.117647058823529</v>
      </c>
      <c r="P409" s="476">
        <v>12</v>
      </c>
      <c r="Q409" s="521">
        <v>6.5</v>
      </c>
      <c r="R409" s="523" t="s">
        <v>798</v>
      </c>
      <c r="S409" s="3"/>
      <c r="T409" s="317" t="s">
        <v>910</v>
      </c>
      <c r="U409" s="409">
        <v>10</v>
      </c>
      <c r="V409" s="409">
        <v>3.1</v>
      </c>
      <c r="W409" s="509" t="str">
        <f t="shared" si="6"/>
        <v>středisko Rovensko</v>
      </c>
    </row>
    <row r="410" spans="1:23" ht="15.75" hidden="1" customHeight="1">
      <c r="A410" s="310" t="s">
        <v>799</v>
      </c>
      <c r="B410" s="517">
        <v>29</v>
      </c>
      <c r="C410" s="518">
        <v>4.4139999999999997</v>
      </c>
      <c r="D410" s="484">
        <v>19</v>
      </c>
      <c r="E410" s="484">
        <v>3.6840000000000002</v>
      </c>
      <c r="F410" s="484">
        <v>44</v>
      </c>
      <c r="G410" s="484">
        <v>4.3639999999999999</v>
      </c>
      <c r="H410" s="484">
        <v>20</v>
      </c>
      <c r="I410" s="518">
        <v>4.55</v>
      </c>
      <c r="J410" s="519">
        <v>23</v>
      </c>
      <c r="K410" s="520">
        <v>5.0869565217391308</v>
      </c>
      <c r="L410" s="484">
        <v>20</v>
      </c>
      <c r="M410" s="518">
        <v>4.3499999999999996</v>
      </c>
      <c r="N410" s="484">
        <v>30</v>
      </c>
      <c r="O410" s="518">
        <v>3.3</v>
      </c>
      <c r="P410" s="476">
        <v>26</v>
      </c>
      <c r="Q410" s="521">
        <v>4.9230769230769234</v>
      </c>
      <c r="R410" s="523" t="s">
        <v>800</v>
      </c>
      <c r="S410" s="3"/>
      <c r="T410" s="317" t="s">
        <v>912</v>
      </c>
      <c r="U410" s="409">
        <v>19</v>
      </c>
      <c r="V410" s="409">
        <v>2.3157894736842106</v>
      </c>
      <c r="W410" s="509" t="str">
        <f t="shared" si="6"/>
        <v>středisko Slunce Jeseník</v>
      </c>
    </row>
    <row r="411" spans="1:23" ht="15.75" customHeight="1">
      <c r="A411" s="310">
        <v>623</v>
      </c>
      <c r="B411" s="517">
        <v>258</v>
      </c>
      <c r="C411" s="518">
        <v>4.008</v>
      </c>
      <c r="D411" s="484">
        <v>252</v>
      </c>
      <c r="E411" s="484">
        <v>3.46</v>
      </c>
      <c r="F411" s="484">
        <v>238</v>
      </c>
      <c r="G411" s="484">
        <v>3.5339999999999998</v>
      </c>
      <c r="H411" s="484">
        <v>262</v>
      </c>
      <c r="I411" s="518">
        <v>3.6793893129770994</v>
      </c>
      <c r="J411" s="519">
        <v>242</v>
      </c>
      <c r="K411" s="520">
        <v>3.5454545454545454</v>
      </c>
      <c r="L411" s="484">
        <v>285</v>
      </c>
      <c r="M411" s="518">
        <v>3.6491228070175437</v>
      </c>
      <c r="N411" s="484">
        <v>246</v>
      </c>
      <c r="O411" s="518">
        <v>4.2520325203252032</v>
      </c>
      <c r="P411" s="476">
        <v>311</v>
      </c>
      <c r="Q411" s="521">
        <v>4.038585209003215</v>
      </c>
      <c r="R411" s="523" t="s">
        <v>801</v>
      </c>
      <c r="S411" s="3"/>
      <c r="T411" s="317" t="s">
        <v>914</v>
      </c>
      <c r="U411" s="409">
        <v>8</v>
      </c>
      <c r="V411" s="409">
        <v>5.25</v>
      </c>
      <c r="W411" s="509" t="str">
        <f t="shared" si="6"/>
        <v>středisko Sněžník Staré Město</v>
      </c>
    </row>
    <row r="412" spans="1:23" ht="15.75" hidden="1" customHeight="1">
      <c r="A412" s="310" t="s">
        <v>802</v>
      </c>
      <c r="B412" s="517">
        <v>5</v>
      </c>
      <c r="C412" s="518">
        <v>3.8</v>
      </c>
      <c r="D412" s="484">
        <v>8</v>
      </c>
      <c r="E412" s="484">
        <v>3.25</v>
      </c>
      <c r="F412" s="484">
        <v>1</v>
      </c>
      <c r="G412" s="484">
        <v>2</v>
      </c>
      <c r="H412" s="484">
        <v>5</v>
      </c>
      <c r="I412" s="518">
        <v>4.5999999999999996</v>
      </c>
      <c r="J412" s="519"/>
      <c r="K412" s="520"/>
      <c r="L412" s="484">
        <v>4</v>
      </c>
      <c r="M412" s="518">
        <v>6.75</v>
      </c>
      <c r="N412" s="484">
        <v>5</v>
      </c>
      <c r="O412" s="518">
        <v>4.8</v>
      </c>
      <c r="P412" s="476">
        <v>12</v>
      </c>
      <c r="Q412" s="521">
        <v>3.75</v>
      </c>
      <c r="R412" s="523" t="s">
        <v>803</v>
      </c>
      <c r="S412" s="3"/>
      <c r="T412" s="317" t="s">
        <v>1121</v>
      </c>
      <c r="U412" s="409">
        <v>22</v>
      </c>
      <c r="V412" s="409">
        <v>4.5</v>
      </c>
      <c r="W412" s="509" t="str">
        <f t="shared" si="6"/>
        <v>středisko Holešov</v>
      </c>
    </row>
    <row r="413" spans="1:23" ht="15.75" hidden="1" customHeight="1">
      <c r="A413" s="310" t="s">
        <v>804</v>
      </c>
      <c r="B413" s="517">
        <v>12</v>
      </c>
      <c r="C413" s="518">
        <v>3.9169999999999998</v>
      </c>
      <c r="D413" s="484">
        <v>11</v>
      </c>
      <c r="E413" s="484">
        <v>2.8180000000000001</v>
      </c>
      <c r="F413" s="484">
        <v>7</v>
      </c>
      <c r="G413" s="484">
        <v>5.2859999999999996</v>
      </c>
      <c r="H413" s="484">
        <v>12</v>
      </c>
      <c r="I413" s="518">
        <v>3.25</v>
      </c>
      <c r="J413" s="519">
        <v>12</v>
      </c>
      <c r="K413" s="520">
        <v>3.5</v>
      </c>
      <c r="L413" s="484">
        <v>14</v>
      </c>
      <c r="M413" s="518">
        <v>2.9285714285714284</v>
      </c>
      <c r="N413" s="484">
        <v>28</v>
      </c>
      <c r="O413" s="518">
        <v>3.4642857142857144</v>
      </c>
      <c r="P413" s="476">
        <v>19</v>
      </c>
      <c r="Q413" s="521">
        <v>4</v>
      </c>
      <c r="R413" s="523" t="s">
        <v>805</v>
      </c>
      <c r="S413" s="3"/>
      <c r="T413" s="317" t="s">
        <v>917</v>
      </c>
      <c r="U413" s="409">
        <v>20</v>
      </c>
      <c r="V413" s="409">
        <v>5.45</v>
      </c>
      <c r="W413" s="509" t="str">
        <f t="shared" si="6"/>
        <v>středisko Mirka Svobody Kroměříž</v>
      </c>
    </row>
    <row r="414" spans="1:23" ht="15.75" hidden="1" customHeight="1">
      <c r="A414" s="310" t="s">
        <v>806</v>
      </c>
      <c r="B414" s="517">
        <v>4</v>
      </c>
      <c r="C414" s="518">
        <v>5</v>
      </c>
      <c r="D414" s="484">
        <v>4</v>
      </c>
      <c r="E414" s="484">
        <v>4.25</v>
      </c>
      <c r="F414" s="484">
        <v>8</v>
      </c>
      <c r="G414" s="484">
        <v>4.5</v>
      </c>
      <c r="H414" s="484">
        <v>3</v>
      </c>
      <c r="I414" s="518">
        <v>3.6666666666666665</v>
      </c>
      <c r="J414" s="519">
        <v>7</v>
      </c>
      <c r="K414" s="520">
        <v>6.1428571428571432</v>
      </c>
      <c r="L414" s="484">
        <v>5</v>
      </c>
      <c r="M414" s="518">
        <v>6.4</v>
      </c>
      <c r="N414" s="484">
        <v>7</v>
      </c>
      <c r="O414" s="518">
        <v>4.5714285714285712</v>
      </c>
      <c r="P414" s="476">
        <v>3</v>
      </c>
      <c r="Q414" s="521">
        <v>6</v>
      </c>
      <c r="R414" s="523" t="s">
        <v>807</v>
      </c>
      <c r="S414" s="3"/>
      <c r="T414" s="317" t="s">
        <v>919</v>
      </c>
      <c r="U414" s="409">
        <v>3</v>
      </c>
      <c r="V414" s="409">
        <v>3.3333333333333335</v>
      </c>
      <c r="W414" s="509" t="str">
        <f t="shared" si="6"/>
        <v>středisko Lipenská dvojka Lipník nad Bečvou</v>
      </c>
    </row>
    <row r="415" spans="1:23" ht="15.75" hidden="1" customHeight="1">
      <c r="A415" s="310" t="s">
        <v>808</v>
      </c>
      <c r="B415" s="517">
        <v>17</v>
      </c>
      <c r="C415" s="518">
        <v>3.4710000000000001</v>
      </c>
      <c r="D415" s="484">
        <v>17</v>
      </c>
      <c r="E415" s="484">
        <v>3.4119999999999999</v>
      </c>
      <c r="F415" s="484">
        <v>25</v>
      </c>
      <c r="G415" s="484">
        <v>4.8</v>
      </c>
      <c r="H415" s="484">
        <v>27</v>
      </c>
      <c r="I415" s="518">
        <v>3.7777777777777777</v>
      </c>
      <c r="J415" s="519">
        <v>17</v>
      </c>
      <c r="K415" s="520">
        <v>2.8823529411764706</v>
      </c>
      <c r="L415" s="484">
        <v>22</v>
      </c>
      <c r="M415" s="518">
        <v>3.4090909090909092</v>
      </c>
      <c r="N415" s="484">
        <v>9</v>
      </c>
      <c r="O415" s="518">
        <v>4.7777777777777777</v>
      </c>
      <c r="P415" s="476">
        <v>10</v>
      </c>
      <c r="Q415" s="521">
        <v>4.3</v>
      </c>
      <c r="R415" s="523" t="s">
        <v>809</v>
      </c>
      <c r="S415" s="3"/>
      <c r="T415" s="317" t="s">
        <v>921</v>
      </c>
      <c r="U415" s="409">
        <v>20</v>
      </c>
      <c r="V415" s="409">
        <v>5.5</v>
      </c>
      <c r="W415" s="509" t="str">
        <f t="shared" si="6"/>
        <v>středisko Polárka Kroměříž</v>
      </c>
    </row>
    <row r="416" spans="1:23" ht="15.75" hidden="1" customHeight="1">
      <c r="A416" s="310" t="s">
        <v>810</v>
      </c>
      <c r="B416" s="517">
        <v>22</v>
      </c>
      <c r="C416" s="518">
        <v>4.5</v>
      </c>
      <c r="D416" s="484">
        <v>24</v>
      </c>
      <c r="E416" s="484">
        <v>3.9580000000000002</v>
      </c>
      <c r="F416" s="484">
        <v>5</v>
      </c>
      <c r="G416" s="484">
        <v>3</v>
      </c>
      <c r="H416" s="484">
        <v>17</v>
      </c>
      <c r="I416" s="518">
        <v>5</v>
      </c>
      <c r="J416" s="519">
        <v>24</v>
      </c>
      <c r="K416" s="520">
        <v>4.041666666666667</v>
      </c>
      <c r="L416" s="484">
        <v>20</v>
      </c>
      <c r="M416" s="518">
        <v>4.95</v>
      </c>
      <c r="N416" s="484">
        <v>11</v>
      </c>
      <c r="O416" s="518">
        <v>5.4545454545454541</v>
      </c>
      <c r="P416" s="476">
        <v>22</v>
      </c>
      <c r="Q416" s="521">
        <v>4.0454545454545459</v>
      </c>
      <c r="R416" s="523" t="s">
        <v>811</v>
      </c>
      <c r="S416" s="3"/>
      <c r="T416" s="317" t="s">
        <v>925</v>
      </c>
      <c r="U416" s="409">
        <v>3</v>
      </c>
      <c r="V416" s="409">
        <v>8.6666666666666661</v>
      </c>
      <c r="W416" s="509" t="str">
        <f t="shared" si="6"/>
        <v>středisko Krále Ječmínka Chropyně</v>
      </c>
    </row>
    <row r="417" spans="1:23" ht="15.75" hidden="1" customHeight="1">
      <c r="A417" s="310" t="s">
        <v>812</v>
      </c>
      <c r="B417" s="517">
        <v>21</v>
      </c>
      <c r="C417" s="518">
        <v>3</v>
      </c>
      <c r="D417" s="484">
        <v>23</v>
      </c>
      <c r="E417" s="484">
        <v>1.696</v>
      </c>
      <c r="F417" s="484">
        <v>30</v>
      </c>
      <c r="G417" s="484">
        <v>3.1669999999999998</v>
      </c>
      <c r="H417" s="484">
        <v>13</v>
      </c>
      <c r="I417" s="518">
        <v>2.3846153846153846</v>
      </c>
      <c r="J417" s="519">
        <v>20</v>
      </c>
      <c r="K417" s="520">
        <v>2.25</v>
      </c>
      <c r="L417" s="484">
        <v>23</v>
      </c>
      <c r="M417" s="518">
        <v>3.6956521739130435</v>
      </c>
      <c r="N417" s="484">
        <v>8</v>
      </c>
      <c r="O417" s="518">
        <v>4.125</v>
      </c>
      <c r="P417" s="476">
        <v>19</v>
      </c>
      <c r="Q417" s="521">
        <v>3.6315789473684212</v>
      </c>
      <c r="R417" s="523" t="s">
        <v>813</v>
      </c>
      <c r="S417" s="3"/>
      <c r="T417" s="317" t="s">
        <v>928</v>
      </c>
      <c r="U417" s="409">
        <v>19</v>
      </c>
      <c r="V417" s="409">
        <v>5.8421052631578947</v>
      </c>
      <c r="W417" s="509" t="str">
        <f t="shared" si="6"/>
        <v>středisko Psohlavci Uherské Hradiště</v>
      </c>
    </row>
    <row r="418" spans="1:23" ht="15.75" hidden="1" customHeight="1">
      <c r="A418" s="310" t="s">
        <v>814</v>
      </c>
      <c r="B418" s="517">
        <v>8</v>
      </c>
      <c r="C418" s="518">
        <v>4</v>
      </c>
      <c r="D418" s="484">
        <v>9</v>
      </c>
      <c r="E418" s="484">
        <v>5.1109999999999998</v>
      </c>
      <c r="F418" s="484">
        <v>2</v>
      </c>
      <c r="G418" s="484">
        <v>4.5</v>
      </c>
      <c r="H418" s="484">
        <v>6</v>
      </c>
      <c r="I418" s="518">
        <v>4.5</v>
      </c>
      <c r="J418" s="519">
        <v>12</v>
      </c>
      <c r="K418" s="520">
        <v>4.25</v>
      </c>
      <c r="L418" s="484">
        <v>4</v>
      </c>
      <c r="M418" s="518">
        <v>3.25</v>
      </c>
      <c r="N418" s="484">
        <v>15</v>
      </c>
      <c r="O418" s="518">
        <v>3.4666666666666668</v>
      </c>
      <c r="P418" s="476">
        <v>17</v>
      </c>
      <c r="Q418" s="521">
        <v>3.1176470588235294</v>
      </c>
      <c r="R418" s="523" t="s">
        <v>815</v>
      </c>
      <c r="S418" s="3"/>
      <c r="T418" s="317" t="s">
        <v>930</v>
      </c>
      <c r="U418" s="409">
        <v>2</v>
      </c>
      <c r="V418" s="409">
        <v>4.5</v>
      </c>
      <c r="W418" s="509" t="str">
        <f t="shared" si="6"/>
        <v>středisko Dvojka Staré Město</v>
      </c>
    </row>
    <row r="419" spans="1:23" ht="15.75" hidden="1" customHeight="1">
      <c r="A419" s="310" t="s">
        <v>816</v>
      </c>
      <c r="B419" s="517">
        <v>15</v>
      </c>
      <c r="C419" s="518">
        <v>3.0670000000000002</v>
      </c>
      <c r="D419" s="484">
        <v>8</v>
      </c>
      <c r="E419" s="484">
        <v>4.375</v>
      </c>
      <c r="F419" s="484">
        <v>18</v>
      </c>
      <c r="G419" s="484">
        <v>4.3890000000000002</v>
      </c>
      <c r="H419" s="484">
        <v>19</v>
      </c>
      <c r="I419" s="518">
        <v>3.3684210526315788</v>
      </c>
      <c r="J419" s="519">
        <v>13</v>
      </c>
      <c r="K419" s="520">
        <v>3.6923076923076925</v>
      </c>
      <c r="L419" s="484">
        <v>10</v>
      </c>
      <c r="M419" s="518">
        <v>5.0999999999999996</v>
      </c>
      <c r="N419" s="484">
        <v>15</v>
      </c>
      <c r="O419" s="518">
        <v>5.7333333333333334</v>
      </c>
      <c r="P419" s="476">
        <v>15</v>
      </c>
      <c r="Q419" s="521">
        <v>6.4666666666666668</v>
      </c>
      <c r="R419" s="523" t="s">
        <v>817</v>
      </c>
      <c r="S419" s="3"/>
      <c r="T419" s="317" t="s">
        <v>932</v>
      </c>
      <c r="U419" s="409">
        <v>8</v>
      </c>
      <c r="V419" s="409">
        <v>5.125</v>
      </c>
      <c r="W419" s="509" t="str">
        <f t="shared" si="6"/>
        <v>středisko Jantar Polešovice</v>
      </c>
    </row>
    <row r="420" spans="1:23" ht="15.75" hidden="1" customHeight="1">
      <c r="A420" s="310" t="s">
        <v>818</v>
      </c>
      <c r="B420" s="517">
        <v>23</v>
      </c>
      <c r="C420" s="518">
        <v>4.0869999999999997</v>
      </c>
      <c r="D420" s="484">
        <v>35</v>
      </c>
      <c r="E420" s="484">
        <v>3.6859999999999999</v>
      </c>
      <c r="F420" s="484">
        <v>37</v>
      </c>
      <c r="G420" s="484">
        <v>2.8919999999999999</v>
      </c>
      <c r="H420" s="484">
        <v>36</v>
      </c>
      <c r="I420" s="518">
        <v>4.2777777777777777</v>
      </c>
      <c r="J420" s="519">
        <v>36</v>
      </c>
      <c r="K420" s="520">
        <v>3.5277777777777777</v>
      </c>
      <c r="L420" s="484">
        <v>53</v>
      </c>
      <c r="M420" s="518">
        <v>3.1320754716981134</v>
      </c>
      <c r="N420" s="484">
        <v>47</v>
      </c>
      <c r="O420" s="518">
        <v>3.8510638297872339</v>
      </c>
      <c r="P420" s="476">
        <v>40</v>
      </c>
      <c r="Q420" s="521">
        <v>4</v>
      </c>
      <c r="R420" s="523" t="s">
        <v>819</v>
      </c>
      <c r="S420" s="3"/>
      <c r="T420" s="317" t="s">
        <v>934</v>
      </c>
      <c r="U420" s="409">
        <v>23</v>
      </c>
      <c r="V420" s="409">
        <v>3.2173913043478262</v>
      </c>
      <c r="W420" s="509" t="str">
        <f t="shared" si="6"/>
        <v>středisko Uherský Brod</v>
      </c>
    </row>
    <row r="421" spans="1:23" ht="15.75" hidden="1" customHeight="1">
      <c r="A421" s="310" t="s">
        <v>820</v>
      </c>
      <c r="B421" s="517">
        <v>12</v>
      </c>
      <c r="C421" s="518">
        <v>2</v>
      </c>
      <c r="D421" s="484">
        <v>32</v>
      </c>
      <c r="E421" s="484">
        <v>3.9380000000000002</v>
      </c>
      <c r="F421" s="484">
        <v>23</v>
      </c>
      <c r="G421" s="484">
        <v>3.7829999999999999</v>
      </c>
      <c r="H421" s="484">
        <v>45</v>
      </c>
      <c r="I421" s="518">
        <v>3.5777777777777779</v>
      </c>
      <c r="J421" s="519">
        <v>15</v>
      </c>
      <c r="K421" s="520">
        <v>2.7333333333333334</v>
      </c>
      <c r="L421" s="484">
        <v>27</v>
      </c>
      <c r="M421" s="518">
        <v>4.3703703703703702</v>
      </c>
      <c r="N421" s="484">
        <v>13</v>
      </c>
      <c r="O421" s="518">
        <v>4.6923076923076925</v>
      </c>
      <c r="P421" s="476">
        <v>19</v>
      </c>
      <c r="Q421" s="521">
        <v>6.0526315789473681</v>
      </c>
      <c r="R421" s="523" t="s">
        <v>821</v>
      </c>
      <c r="S421" s="3"/>
      <c r="T421" s="317" t="s">
        <v>936</v>
      </c>
      <c r="U421" s="409">
        <v>14</v>
      </c>
      <c r="V421" s="409">
        <v>5.0714285714285712</v>
      </c>
      <c r="W421" s="509" t="str">
        <f t="shared" si="6"/>
        <v>středisko Bojkovice</v>
      </c>
    </row>
    <row r="422" spans="1:23" ht="15.75" hidden="1" customHeight="1">
      <c r="A422" s="310" t="s">
        <v>822</v>
      </c>
      <c r="B422" s="517">
        <v>29</v>
      </c>
      <c r="C422" s="518">
        <v>4.4829999999999997</v>
      </c>
      <c r="D422" s="484">
        <v>21</v>
      </c>
      <c r="E422" s="484">
        <v>4.2380000000000004</v>
      </c>
      <c r="F422" s="484">
        <v>14</v>
      </c>
      <c r="G422" s="484">
        <v>3</v>
      </c>
      <c r="H422" s="484">
        <v>19</v>
      </c>
      <c r="I422" s="518">
        <v>4.3157894736842106</v>
      </c>
      <c r="J422" s="519">
        <v>8</v>
      </c>
      <c r="K422" s="520">
        <v>3.75</v>
      </c>
      <c r="L422" s="484">
        <v>17</v>
      </c>
      <c r="M422" s="518">
        <v>4.8235294117647056</v>
      </c>
      <c r="N422" s="484">
        <v>17</v>
      </c>
      <c r="O422" s="518">
        <v>5.3529411764705879</v>
      </c>
      <c r="P422" s="476">
        <v>21</v>
      </c>
      <c r="Q422" s="521">
        <v>4.0476190476190474</v>
      </c>
      <c r="R422" s="523" t="s">
        <v>823</v>
      </c>
      <c r="S422" s="3"/>
      <c r="T422" s="317" t="s">
        <v>938</v>
      </c>
      <c r="U422" s="409">
        <v>22</v>
      </c>
      <c r="V422" s="409">
        <v>4.1363636363636367</v>
      </c>
      <c r="W422" s="509" t="str">
        <f t="shared" si="6"/>
        <v>středisko Suchá Loz</v>
      </c>
    </row>
    <row r="423" spans="1:23" ht="15.75" hidden="1" customHeight="1">
      <c r="A423" s="310" t="s">
        <v>824</v>
      </c>
      <c r="B423" s="517">
        <v>14</v>
      </c>
      <c r="C423" s="518">
        <v>3.714</v>
      </c>
      <c r="D423" s="484">
        <v>16</v>
      </c>
      <c r="E423" s="484">
        <v>3.625</v>
      </c>
      <c r="F423" s="484">
        <v>25</v>
      </c>
      <c r="G423" s="484">
        <v>3.56</v>
      </c>
      <c r="H423" s="484">
        <v>30</v>
      </c>
      <c r="I423" s="518">
        <v>2.8</v>
      </c>
      <c r="J423" s="519">
        <v>25</v>
      </c>
      <c r="K423" s="520">
        <v>4</v>
      </c>
      <c r="L423" s="484">
        <v>35</v>
      </c>
      <c r="M423" s="518">
        <v>3.2571428571428571</v>
      </c>
      <c r="N423" s="484">
        <v>17</v>
      </c>
      <c r="O423" s="518">
        <v>3.4705882352941178</v>
      </c>
      <c r="P423" s="476">
        <v>34</v>
      </c>
      <c r="Q423" s="521">
        <v>3.3235294117647061</v>
      </c>
      <c r="R423" s="523" t="s">
        <v>825</v>
      </c>
      <c r="S423" s="3"/>
      <c r="T423" s="317" t="s">
        <v>940</v>
      </c>
      <c r="U423" s="409">
        <v>32</v>
      </c>
      <c r="V423" s="409">
        <v>4.90625</v>
      </c>
      <c r="W423" s="509" t="str">
        <f t="shared" si="6"/>
        <v>středisko Modrá</v>
      </c>
    </row>
    <row r="424" spans="1:23" ht="15.75" hidden="1" customHeight="1">
      <c r="A424" s="310" t="s">
        <v>826</v>
      </c>
      <c r="B424" s="517">
        <v>44</v>
      </c>
      <c r="C424" s="518">
        <v>3.9550000000000001</v>
      </c>
      <c r="D424" s="484">
        <v>44</v>
      </c>
      <c r="E424" s="484">
        <v>2.7949999999999999</v>
      </c>
      <c r="F424" s="484">
        <v>43</v>
      </c>
      <c r="G424" s="484">
        <v>2.86</v>
      </c>
      <c r="H424" s="484">
        <v>30</v>
      </c>
      <c r="I424" s="518">
        <v>3.3666666666666667</v>
      </c>
      <c r="J424" s="519">
        <v>53</v>
      </c>
      <c r="K424" s="520">
        <v>3.4905660377358489</v>
      </c>
      <c r="L424" s="484">
        <v>51</v>
      </c>
      <c r="M424" s="518">
        <v>2.6862745098039214</v>
      </c>
      <c r="N424" s="484">
        <v>54</v>
      </c>
      <c r="O424" s="518">
        <v>4.2037037037037033</v>
      </c>
      <c r="P424" s="476">
        <v>67</v>
      </c>
      <c r="Q424" s="521">
        <v>3.6716417910447761</v>
      </c>
      <c r="R424" s="523" t="s">
        <v>827</v>
      </c>
      <c r="S424" s="3"/>
      <c r="T424" s="317" t="s">
        <v>943</v>
      </c>
      <c r="U424" s="409">
        <v>32</v>
      </c>
      <c r="V424" s="409">
        <v>3.875</v>
      </c>
      <c r="W424" s="509" t="str">
        <f t="shared" si="6"/>
        <v>středisko Vsetín</v>
      </c>
    </row>
    <row r="425" spans="1:23" s="404" customFormat="1" ht="15.75" hidden="1" customHeight="1">
      <c r="A425" s="310" t="s">
        <v>1118</v>
      </c>
      <c r="B425" s="517"/>
      <c r="C425" s="518"/>
      <c r="D425" s="484"/>
      <c r="E425" s="484"/>
      <c r="F425" s="484"/>
      <c r="G425" s="484"/>
      <c r="H425" s="484"/>
      <c r="I425" s="518"/>
      <c r="J425" s="486"/>
      <c r="K425" s="486"/>
      <c r="L425" s="486"/>
      <c r="M425" s="486"/>
      <c r="N425" s="484"/>
      <c r="O425" s="518"/>
      <c r="P425" s="476">
        <v>13</v>
      </c>
      <c r="Q425" s="521">
        <v>3.6153846153846154</v>
      </c>
      <c r="R425" s="523" t="s">
        <v>1117</v>
      </c>
      <c r="S425" s="3"/>
      <c r="T425" s="317" t="s">
        <v>945</v>
      </c>
      <c r="U425" s="409">
        <v>50</v>
      </c>
      <c r="V425" s="409">
        <v>4.0599999999999996</v>
      </c>
      <c r="W425" s="509" t="str">
        <f t="shared" si="6"/>
        <v>středisko Valašské Meziříčí</v>
      </c>
    </row>
    <row r="426" spans="1:23" ht="15.75" customHeight="1">
      <c r="A426" s="310">
        <v>624</v>
      </c>
      <c r="B426" s="517">
        <v>34</v>
      </c>
      <c r="C426" s="518">
        <v>3.8820000000000001</v>
      </c>
      <c r="D426" s="484">
        <v>33</v>
      </c>
      <c r="E426" s="484">
        <v>3.7269999999999999</v>
      </c>
      <c r="F426" s="484">
        <v>28</v>
      </c>
      <c r="G426" s="484">
        <v>4.5709999999999997</v>
      </c>
      <c r="H426" s="484">
        <v>23</v>
      </c>
      <c r="I426" s="518">
        <v>3.2608695652173911</v>
      </c>
      <c r="J426" s="519">
        <v>36</v>
      </c>
      <c r="K426" s="520">
        <v>3.3055555555555554</v>
      </c>
      <c r="L426" s="484">
        <v>24</v>
      </c>
      <c r="M426" s="518">
        <v>4.291666666666667</v>
      </c>
      <c r="N426" s="484">
        <v>22</v>
      </c>
      <c r="O426" s="518">
        <v>4.7272727272727275</v>
      </c>
      <c r="P426" s="476">
        <v>28</v>
      </c>
      <c r="Q426" s="521">
        <v>4.5714285714285712</v>
      </c>
      <c r="R426" s="523" t="s">
        <v>828</v>
      </c>
      <c r="S426" s="3"/>
      <c r="T426" s="317" t="s">
        <v>947</v>
      </c>
      <c r="U426" s="409">
        <v>24</v>
      </c>
      <c r="V426" s="409">
        <v>3.125</v>
      </c>
      <c r="W426" s="509" t="str">
        <f t="shared" si="6"/>
        <v>středisko Lidečko</v>
      </c>
    </row>
    <row r="427" spans="1:23" ht="15.75" hidden="1" customHeight="1">
      <c r="A427" s="310" t="s">
        <v>829</v>
      </c>
      <c r="B427" s="517">
        <v>13</v>
      </c>
      <c r="C427" s="518">
        <v>3.2309999999999999</v>
      </c>
      <c r="D427" s="484">
        <v>14</v>
      </c>
      <c r="E427" s="484">
        <v>4.2859999999999996</v>
      </c>
      <c r="F427" s="484">
        <v>14</v>
      </c>
      <c r="G427" s="484">
        <v>5.2140000000000004</v>
      </c>
      <c r="H427" s="484">
        <v>11</v>
      </c>
      <c r="I427" s="518">
        <v>2.7272727272727271</v>
      </c>
      <c r="J427" s="519">
        <v>16</v>
      </c>
      <c r="K427" s="520">
        <v>3.3125</v>
      </c>
      <c r="L427" s="484">
        <v>12</v>
      </c>
      <c r="M427" s="518">
        <v>5.166666666666667</v>
      </c>
      <c r="N427" s="484">
        <v>13</v>
      </c>
      <c r="O427" s="518">
        <v>5.0769230769230766</v>
      </c>
      <c r="P427" s="476">
        <v>13</v>
      </c>
      <c r="Q427" s="521">
        <v>5.4615384615384617</v>
      </c>
      <c r="R427" s="523" t="s">
        <v>830</v>
      </c>
      <c r="S427" s="3"/>
      <c r="T427" s="317" t="s">
        <v>949</v>
      </c>
      <c r="U427" s="409">
        <v>22</v>
      </c>
      <c r="V427" s="409">
        <v>6.3181818181818183</v>
      </c>
      <c r="W427" s="509" t="str">
        <f t="shared" si="6"/>
        <v>středisko Rožnov pod Radhoštěm</v>
      </c>
    </row>
    <row r="428" spans="1:23" ht="15.75" hidden="1" customHeight="1">
      <c r="A428" s="310" t="s">
        <v>831</v>
      </c>
      <c r="B428" s="517">
        <v>21</v>
      </c>
      <c r="C428" s="518">
        <v>4.2859999999999996</v>
      </c>
      <c r="D428" s="484">
        <v>19</v>
      </c>
      <c r="E428" s="484">
        <v>3.3159999999999998</v>
      </c>
      <c r="F428" s="484">
        <v>14</v>
      </c>
      <c r="G428" s="484">
        <v>3.9289999999999998</v>
      </c>
      <c r="H428" s="484">
        <v>12</v>
      </c>
      <c r="I428" s="518">
        <v>3.75</v>
      </c>
      <c r="J428" s="519">
        <v>20</v>
      </c>
      <c r="K428" s="520">
        <v>3.3</v>
      </c>
      <c r="L428" s="484">
        <v>12</v>
      </c>
      <c r="M428" s="518">
        <v>3.4166666666666665</v>
      </c>
      <c r="N428" s="484">
        <v>9</v>
      </c>
      <c r="O428" s="518">
        <v>4.2222222222222223</v>
      </c>
      <c r="P428" s="476">
        <v>15</v>
      </c>
      <c r="Q428" s="521">
        <v>3.8</v>
      </c>
      <c r="R428" s="523" t="s">
        <v>832</v>
      </c>
      <c r="S428" s="3"/>
      <c r="T428" s="317" t="s">
        <v>951</v>
      </c>
      <c r="U428" s="409">
        <v>5</v>
      </c>
      <c r="V428" s="409">
        <v>4.5999999999999996</v>
      </c>
      <c r="W428" s="509" t="str">
        <f t="shared" si="6"/>
        <v>středisko Kelč</v>
      </c>
    </row>
    <row r="429" spans="1:23" ht="15.75" customHeight="1">
      <c r="A429" s="310">
        <v>625</v>
      </c>
      <c r="B429" s="517">
        <v>153</v>
      </c>
      <c r="C429" s="518">
        <v>3.8239999999999998</v>
      </c>
      <c r="D429" s="484">
        <v>157</v>
      </c>
      <c r="E429" s="484">
        <v>3.7010000000000001</v>
      </c>
      <c r="F429" s="484">
        <v>137</v>
      </c>
      <c r="G429" s="484">
        <v>4.0069999999999997</v>
      </c>
      <c r="H429" s="484">
        <v>127</v>
      </c>
      <c r="I429" s="518">
        <v>3.622047244094488</v>
      </c>
      <c r="J429" s="519">
        <v>140</v>
      </c>
      <c r="K429" s="520">
        <v>3.9714285714285715</v>
      </c>
      <c r="L429" s="484">
        <v>166</v>
      </c>
      <c r="M429" s="518">
        <v>3.9879518072289155</v>
      </c>
      <c r="N429" s="484">
        <v>121</v>
      </c>
      <c r="O429" s="518">
        <v>4.5371900826446279</v>
      </c>
      <c r="P429" s="476">
        <v>195</v>
      </c>
      <c r="Q429" s="521">
        <v>3.8564102564102565</v>
      </c>
      <c r="R429" s="523" t="s">
        <v>833</v>
      </c>
      <c r="S429" s="3"/>
      <c r="T429" s="317" t="s">
        <v>954</v>
      </c>
      <c r="U429" s="409">
        <v>12</v>
      </c>
      <c r="V429" s="409">
        <v>4.416666666666667</v>
      </c>
      <c r="W429" s="509" t="str">
        <f t="shared" si="6"/>
        <v>3. středisko Zlín</v>
      </c>
    </row>
    <row r="430" spans="1:23" ht="15.75" hidden="1" customHeight="1">
      <c r="A430" s="310" t="s">
        <v>834</v>
      </c>
      <c r="B430" s="517">
        <v>51</v>
      </c>
      <c r="C430" s="518">
        <v>3.5289999999999999</v>
      </c>
      <c r="D430" s="484">
        <v>60</v>
      </c>
      <c r="E430" s="484">
        <v>3.45</v>
      </c>
      <c r="F430" s="484">
        <v>58</v>
      </c>
      <c r="G430" s="484">
        <v>3.948</v>
      </c>
      <c r="H430" s="484">
        <v>38</v>
      </c>
      <c r="I430" s="518">
        <v>3.0789473684210527</v>
      </c>
      <c r="J430" s="519">
        <v>16</v>
      </c>
      <c r="K430" s="520">
        <v>5.6875</v>
      </c>
      <c r="L430" s="484">
        <v>38</v>
      </c>
      <c r="M430" s="518">
        <v>4.3947368421052628</v>
      </c>
      <c r="N430" s="484">
        <v>29</v>
      </c>
      <c r="O430" s="518">
        <v>5.3793103448275863</v>
      </c>
      <c r="P430" s="476">
        <v>48</v>
      </c>
      <c r="Q430" s="521">
        <v>3.8125</v>
      </c>
      <c r="R430" s="523" t="s">
        <v>835</v>
      </c>
      <c r="S430" s="3"/>
      <c r="T430" s="317" t="s">
        <v>956</v>
      </c>
      <c r="U430" s="409">
        <v>32</v>
      </c>
      <c r="V430" s="409">
        <v>4.4375</v>
      </c>
      <c r="W430" s="509" t="str">
        <f t="shared" si="6"/>
        <v>středisko Impeesa Zlín</v>
      </c>
    </row>
    <row r="431" spans="1:23" ht="15.75" hidden="1" customHeight="1">
      <c r="A431" s="310" t="s">
        <v>836</v>
      </c>
      <c r="B431" s="517">
        <v>21</v>
      </c>
      <c r="C431" s="518">
        <v>4</v>
      </c>
      <c r="D431" s="484">
        <v>19</v>
      </c>
      <c r="E431" s="484">
        <v>4.4740000000000002</v>
      </c>
      <c r="F431" s="484">
        <v>21</v>
      </c>
      <c r="G431" s="484">
        <v>3.1429999999999998</v>
      </c>
      <c r="H431" s="484">
        <v>20</v>
      </c>
      <c r="I431" s="518">
        <v>4.2</v>
      </c>
      <c r="J431" s="519">
        <v>20</v>
      </c>
      <c r="K431" s="520">
        <v>3.4</v>
      </c>
      <c r="L431" s="484">
        <v>31</v>
      </c>
      <c r="M431" s="518">
        <v>4.032258064516129</v>
      </c>
      <c r="N431" s="484">
        <v>12</v>
      </c>
      <c r="O431" s="518">
        <v>4.75</v>
      </c>
      <c r="P431" s="476">
        <v>35</v>
      </c>
      <c r="Q431" s="521">
        <v>2.9428571428571431</v>
      </c>
      <c r="R431" s="523" t="s">
        <v>837</v>
      </c>
      <c r="S431" s="3"/>
      <c r="T431" s="317" t="s">
        <v>958</v>
      </c>
      <c r="U431" s="409">
        <v>29</v>
      </c>
      <c r="V431" s="409">
        <v>4.3793103448275863</v>
      </c>
      <c r="W431" s="509" t="str">
        <f t="shared" si="6"/>
        <v>6. středisko Zlín</v>
      </c>
    </row>
    <row r="432" spans="1:23" ht="15.75" hidden="1" customHeight="1">
      <c r="A432" s="310" t="s">
        <v>838</v>
      </c>
      <c r="B432" s="517">
        <v>33</v>
      </c>
      <c r="C432" s="518">
        <v>4.6059999999999999</v>
      </c>
      <c r="D432" s="484">
        <v>24</v>
      </c>
      <c r="E432" s="484">
        <v>3.9169999999999998</v>
      </c>
      <c r="F432" s="484">
        <v>22</v>
      </c>
      <c r="G432" s="484">
        <v>4.9550000000000001</v>
      </c>
      <c r="H432" s="484">
        <v>29</v>
      </c>
      <c r="I432" s="518">
        <v>3.896551724137931</v>
      </c>
      <c r="J432" s="519">
        <v>31</v>
      </c>
      <c r="K432" s="520">
        <v>4.645161290322581</v>
      </c>
      <c r="L432" s="484">
        <v>38</v>
      </c>
      <c r="M432" s="518">
        <v>3.5263157894736841</v>
      </c>
      <c r="N432" s="484">
        <v>37</v>
      </c>
      <c r="O432" s="518">
        <v>3.7567567567567566</v>
      </c>
      <c r="P432" s="476">
        <v>42</v>
      </c>
      <c r="Q432" s="521">
        <v>3.5238095238095237</v>
      </c>
      <c r="R432" s="523" t="s">
        <v>839</v>
      </c>
      <c r="S432" s="3"/>
      <c r="T432" s="317" t="s">
        <v>960</v>
      </c>
      <c r="U432" s="409">
        <v>7</v>
      </c>
      <c r="V432" s="409">
        <v>1.7142857142857142</v>
      </c>
      <c r="W432" s="509" t="str">
        <f t="shared" si="6"/>
        <v>středisko Malenovice Zlín</v>
      </c>
    </row>
    <row r="433" spans="1:23" ht="15.75" hidden="1" customHeight="1">
      <c r="A433" s="310" t="s">
        <v>840</v>
      </c>
      <c r="B433" s="517">
        <v>15</v>
      </c>
      <c r="C433" s="518">
        <v>4.133</v>
      </c>
      <c r="D433" s="484">
        <v>19</v>
      </c>
      <c r="E433" s="484">
        <v>4.8419999999999996</v>
      </c>
      <c r="F433" s="484">
        <v>6</v>
      </c>
      <c r="G433" s="484">
        <v>4.5</v>
      </c>
      <c r="H433" s="484">
        <v>10</v>
      </c>
      <c r="I433" s="518">
        <v>5.2</v>
      </c>
      <c r="J433" s="519">
        <v>17</v>
      </c>
      <c r="K433" s="520">
        <v>3</v>
      </c>
      <c r="L433" s="484">
        <v>15</v>
      </c>
      <c r="M433" s="518">
        <v>5</v>
      </c>
      <c r="N433" s="484">
        <v>14</v>
      </c>
      <c r="O433" s="518">
        <v>4.5</v>
      </c>
      <c r="P433" s="476">
        <v>19</v>
      </c>
      <c r="Q433" s="521">
        <v>5</v>
      </c>
      <c r="R433" s="523" t="s">
        <v>841</v>
      </c>
      <c r="S433" s="3"/>
      <c r="T433" s="317" t="s">
        <v>962</v>
      </c>
      <c r="U433" s="409">
        <v>14</v>
      </c>
      <c r="V433" s="409">
        <v>4.3571428571428568</v>
      </c>
      <c r="W433" s="509" t="str">
        <f t="shared" si="6"/>
        <v>středisko Josefa Šivela Otrokovice</v>
      </c>
    </row>
    <row r="434" spans="1:23" ht="15.75" hidden="1" customHeight="1">
      <c r="A434" s="310" t="s">
        <v>842</v>
      </c>
      <c r="B434" s="517">
        <v>20</v>
      </c>
      <c r="C434" s="518">
        <v>3.6</v>
      </c>
      <c r="D434" s="484">
        <v>24</v>
      </c>
      <c r="E434" s="484">
        <v>3.125</v>
      </c>
      <c r="F434" s="484">
        <v>19</v>
      </c>
      <c r="G434" s="484">
        <v>4.0529999999999999</v>
      </c>
      <c r="H434" s="484">
        <v>19</v>
      </c>
      <c r="I434" s="518">
        <v>3.5789473684210527</v>
      </c>
      <c r="J434" s="519">
        <v>40</v>
      </c>
      <c r="K434" s="520">
        <v>3.75</v>
      </c>
      <c r="L434" s="484">
        <v>35</v>
      </c>
      <c r="M434" s="518">
        <v>3.5428571428571427</v>
      </c>
      <c r="N434" s="484">
        <v>21</v>
      </c>
      <c r="O434" s="518">
        <v>5.7619047619047619</v>
      </c>
      <c r="P434" s="476">
        <v>30</v>
      </c>
      <c r="Q434" s="521">
        <v>4.7666666666666666</v>
      </c>
      <c r="R434" s="523" t="s">
        <v>843</v>
      </c>
      <c r="S434" s="3"/>
      <c r="T434" s="317" t="s">
        <v>964</v>
      </c>
      <c r="U434" s="409">
        <v>20</v>
      </c>
      <c r="V434" s="409">
        <v>2.65</v>
      </c>
      <c r="W434" s="509" t="str">
        <f t="shared" si="6"/>
        <v>středisko Jerry Hodného Napajedla</v>
      </c>
    </row>
    <row r="435" spans="1:23" ht="15.75" hidden="1" customHeight="1">
      <c r="A435" s="310" t="s">
        <v>844</v>
      </c>
      <c r="B435" s="517">
        <v>13</v>
      </c>
      <c r="C435" s="518">
        <v>2.6920000000000002</v>
      </c>
      <c r="D435" s="484">
        <v>11</v>
      </c>
      <c r="E435" s="484">
        <v>2.5449999999999999</v>
      </c>
      <c r="F435" s="484">
        <v>11</v>
      </c>
      <c r="G435" s="484">
        <v>3.7269999999999999</v>
      </c>
      <c r="H435" s="484">
        <v>11</v>
      </c>
      <c r="I435" s="518">
        <v>2.3636363636363638</v>
      </c>
      <c r="J435" s="519">
        <v>16</v>
      </c>
      <c r="K435" s="520">
        <v>3.25</v>
      </c>
      <c r="L435" s="484">
        <v>9</v>
      </c>
      <c r="M435" s="518">
        <v>4.1111111111111107</v>
      </c>
      <c r="N435" s="484">
        <v>8</v>
      </c>
      <c r="O435" s="518">
        <v>1.625</v>
      </c>
      <c r="P435" s="476">
        <v>21</v>
      </c>
      <c r="Q435" s="521">
        <v>3.8095238095238093</v>
      </c>
      <c r="R435" s="523" t="s">
        <v>845</v>
      </c>
      <c r="S435" s="3"/>
      <c r="T435" s="317" t="s">
        <v>966</v>
      </c>
      <c r="U435" s="409">
        <v>6</v>
      </c>
      <c r="V435" s="409">
        <v>6</v>
      </c>
      <c r="W435" s="509" t="str">
        <f t="shared" si="6"/>
        <v>středisko Osamělý Jestřáb Luhačovice</v>
      </c>
    </row>
    <row r="436" spans="1:23" ht="15.75" hidden="1" customHeight="1">
      <c r="A436" s="310">
        <v>710</v>
      </c>
      <c r="B436" s="517">
        <v>487</v>
      </c>
      <c r="C436" s="518">
        <v>3.7080000000000002</v>
      </c>
      <c r="D436" s="484">
        <v>520</v>
      </c>
      <c r="E436" s="484">
        <v>3.65</v>
      </c>
      <c r="F436" s="484">
        <v>447</v>
      </c>
      <c r="G436" s="484">
        <v>4.0019999999999998</v>
      </c>
      <c r="H436" s="484">
        <v>427</v>
      </c>
      <c r="I436" s="518">
        <v>3.918032786885246</v>
      </c>
      <c r="J436" s="519">
        <v>497</v>
      </c>
      <c r="K436" s="520">
        <v>3.8973843058350099</v>
      </c>
      <c r="L436" s="484">
        <v>408</v>
      </c>
      <c r="M436" s="518">
        <v>3.9558823529411766</v>
      </c>
      <c r="N436" s="484">
        <v>435</v>
      </c>
      <c r="O436" s="518">
        <v>4.5954022988505745</v>
      </c>
      <c r="P436" s="476">
        <v>530</v>
      </c>
      <c r="Q436" s="521">
        <v>4.1962264150943396</v>
      </c>
      <c r="R436" s="523" t="s">
        <v>44</v>
      </c>
      <c r="S436" s="3"/>
      <c r="T436" s="317" t="s">
        <v>968</v>
      </c>
      <c r="U436" s="409">
        <v>6</v>
      </c>
      <c r="V436" s="409">
        <v>2.5</v>
      </c>
      <c r="W436" s="509" t="str">
        <f t="shared" si="6"/>
        <v>středisko A. B. Svojsíka Slavičín</v>
      </c>
    </row>
    <row r="437" spans="1:23" ht="15.75" customHeight="1">
      <c r="A437" s="310">
        <v>712</v>
      </c>
      <c r="B437" s="517">
        <v>222</v>
      </c>
      <c r="C437" s="518">
        <v>3.8149999999999999</v>
      </c>
      <c r="D437" s="484">
        <v>217</v>
      </c>
      <c r="E437" s="484">
        <v>3.7650000000000001</v>
      </c>
      <c r="F437" s="484">
        <v>208</v>
      </c>
      <c r="G437" s="484">
        <v>4</v>
      </c>
      <c r="H437" s="484">
        <v>208</v>
      </c>
      <c r="I437" s="518">
        <v>3.8365384615384617</v>
      </c>
      <c r="J437" s="519">
        <v>238</v>
      </c>
      <c r="K437" s="520">
        <v>3.9789915966386555</v>
      </c>
      <c r="L437" s="484">
        <v>195</v>
      </c>
      <c r="M437" s="518">
        <v>4.0205128205128204</v>
      </c>
      <c r="N437" s="484">
        <v>194</v>
      </c>
      <c r="O437" s="518">
        <v>4.3144329896907214</v>
      </c>
      <c r="P437" s="476">
        <v>242</v>
      </c>
      <c r="Q437" s="521">
        <v>4.0165289256198351</v>
      </c>
      <c r="R437" s="523" t="s">
        <v>846</v>
      </c>
      <c r="S437" s="3"/>
      <c r="T437" s="317" t="s">
        <v>970</v>
      </c>
      <c r="U437" s="409">
        <v>7</v>
      </c>
      <c r="V437" s="409">
        <v>5.7142857142857144</v>
      </c>
      <c r="W437" s="509" t="str">
        <f t="shared" si="6"/>
        <v>středisko Vizovice</v>
      </c>
    </row>
    <row r="438" spans="1:23" ht="15.75" hidden="1" customHeight="1">
      <c r="A438" s="310" t="s">
        <v>847</v>
      </c>
      <c r="B438" s="517">
        <v>17</v>
      </c>
      <c r="C438" s="518">
        <v>3.8820000000000001</v>
      </c>
      <c r="D438" s="484">
        <v>39</v>
      </c>
      <c r="E438" s="484">
        <v>3</v>
      </c>
      <c r="F438" s="484">
        <v>37</v>
      </c>
      <c r="G438" s="484">
        <v>2.7839999999999998</v>
      </c>
      <c r="H438" s="484">
        <v>30</v>
      </c>
      <c r="I438" s="518">
        <v>3.6666666666666665</v>
      </c>
      <c r="J438" s="519">
        <v>40</v>
      </c>
      <c r="K438" s="520">
        <v>3.5249999999999999</v>
      </c>
      <c r="L438" s="484">
        <v>31</v>
      </c>
      <c r="M438" s="518">
        <v>3.774193548387097</v>
      </c>
      <c r="N438" s="484">
        <v>18</v>
      </c>
      <c r="O438" s="518">
        <v>4.9444444444444446</v>
      </c>
      <c r="P438" s="476">
        <v>38</v>
      </c>
      <c r="Q438" s="521">
        <v>4.0526315789473681</v>
      </c>
      <c r="R438" s="523" t="s">
        <v>848</v>
      </c>
      <c r="S438" s="3"/>
      <c r="T438" s="317" t="s">
        <v>972</v>
      </c>
      <c r="U438" s="409">
        <v>2</v>
      </c>
      <c r="V438" s="409">
        <v>4</v>
      </c>
      <c r="W438" s="509" t="str">
        <f t="shared" si="6"/>
        <v>středisko Františka Matulíka Pozlovice</v>
      </c>
    </row>
    <row r="439" spans="1:23" ht="15.75" hidden="1" customHeight="1">
      <c r="A439" s="310" t="s">
        <v>849</v>
      </c>
      <c r="B439" s="517">
        <v>25</v>
      </c>
      <c r="C439" s="518">
        <v>3.12</v>
      </c>
      <c r="D439" s="484">
        <v>20</v>
      </c>
      <c r="E439" s="484">
        <v>3.55</v>
      </c>
      <c r="F439" s="484">
        <v>11</v>
      </c>
      <c r="G439" s="484">
        <v>4.3639999999999999</v>
      </c>
      <c r="H439" s="484">
        <v>8</v>
      </c>
      <c r="I439" s="518">
        <v>3.375</v>
      </c>
      <c r="J439" s="519">
        <v>26</v>
      </c>
      <c r="K439" s="520">
        <v>3.3076923076923075</v>
      </c>
      <c r="L439" s="484">
        <v>19</v>
      </c>
      <c r="M439" s="518">
        <v>2.6315789473684212</v>
      </c>
      <c r="N439" s="484">
        <v>11</v>
      </c>
      <c r="O439" s="518">
        <v>4.2727272727272725</v>
      </c>
      <c r="P439" s="476">
        <v>23</v>
      </c>
      <c r="Q439" s="521">
        <v>2.7391304347826089</v>
      </c>
      <c r="R439" s="523" t="s">
        <v>850</v>
      </c>
      <c r="S439" s="3"/>
      <c r="T439" s="317" t="s">
        <v>974</v>
      </c>
      <c r="U439" s="409">
        <v>5</v>
      </c>
      <c r="V439" s="409">
        <v>2</v>
      </c>
      <c r="W439" s="509" t="str">
        <f t="shared" si="6"/>
        <v>středisko Vatra Štítná nad Vláří</v>
      </c>
    </row>
    <row r="440" spans="1:23" ht="15.75" hidden="1" customHeight="1">
      <c r="A440" s="310" t="s">
        <v>851</v>
      </c>
      <c r="B440" s="517">
        <v>18</v>
      </c>
      <c r="C440" s="518">
        <v>4.2779999999999996</v>
      </c>
      <c r="D440" s="484">
        <v>21</v>
      </c>
      <c r="E440" s="484">
        <v>3</v>
      </c>
      <c r="F440" s="484">
        <v>18</v>
      </c>
      <c r="G440" s="484">
        <v>3.1110000000000002</v>
      </c>
      <c r="H440" s="484">
        <v>32</v>
      </c>
      <c r="I440" s="518">
        <v>3.46875</v>
      </c>
      <c r="J440" s="519">
        <v>21</v>
      </c>
      <c r="K440" s="520">
        <v>3.2380952380952381</v>
      </c>
      <c r="L440" s="484">
        <v>14</v>
      </c>
      <c r="M440" s="518">
        <v>3.5</v>
      </c>
      <c r="N440" s="484">
        <v>28</v>
      </c>
      <c r="O440" s="518">
        <v>4.7142857142857144</v>
      </c>
      <c r="P440" s="476">
        <v>21</v>
      </c>
      <c r="Q440" s="521">
        <v>4.0952380952380949</v>
      </c>
      <c r="R440" s="523" t="s">
        <v>852</v>
      </c>
      <c r="S440" s="3"/>
      <c r="T440" s="317" t="s">
        <v>976</v>
      </c>
      <c r="U440" s="409">
        <v>10</v>
      </c>
      <c r="V440" s="409">
        <v>2.9</v>
      </c>
      <c r="W440" s="509" t="str">
        <f t="shared" si="6"/>
        <v>středisko Brumov-Bylnice</v>
      </c>
    </row>
    <row r="441" spans="1:23" ht="15.75" hidden="1" customHeight="1">
      <c r="A441" s="310" t="s">
        <v>853</v>
      </c>
      <c r="B441" s="517">
        <v>5</v>
      </c>
      <c r="C441" s="518">
        <v>4.8</v>
      </c>
      <c r="D441" s="484">
        <v>5</v>
      </c>
      <c r="E441" s="484">
        <v>6.2</v>
      </c>
      <c r="F441" s="484">
        <v>6</v>
      </c>
      <c r="G441" s="484">
        <v>3.6669999999999998</v>
      </c>
      <c r="H441" s="484">
        <v>7</v>
      </c>
      <c r="I441" s="518">
        <v>3.7142857142857144</v>
      </c>
      <c r="J441" s="519">
        <v>10</v>
      </c>
      <c r="K441" s="520">
        <v>4.5999999999999996</v>
      </c>
      <c r="L441" s="484">
        <v>13</v>
      </c>
      <c r="M441" s="518">
        <v>3.4615384615384617</v>
      </c>
      <c r="N441" s="484">
        <v>16</v>
      </c>
      <c r="O441" s="518">
        <v>4.3125</v>
      </c>
      <c r="P441" s="476">
        <v>4</v>
      </c>
      <c r="Q441" s="521">
        <v>3.75</v>
      </c>
      <c r="R441" s="523" t="s">
        <v>854</v>
      </c>
      <c r="S441" s="3"/>
      <c r="T441" s="317" t="s">
        <v>978</v>
      </c>
      <c r="U441" s="409">
        <v>10</v>
      </c>
      <c r="V441" s="409">
        <v>2.9</v>
      </c>
      <c r="W441" s="509" t="str">
        <f t="shared" si="6"/>
        <v>středisko Slušovice</v>
      </c>
    </row>
    <row r="442" spans="1:23" ht="15.75" hidden="1" customHeight="1">
      <c r="A442" s="310" t="s">
        <v>855</v>
      </c>
      <c r="B442" s="517">
        <v>9</v>
      </c>
      <c r="C442" s="518">
        <v>3.8889999999999998</v>
      </c>
      <c r="D442" s="484">
        <v>13</v>
      </c>
      <c r="E442" s="484">
        <v>2.923</v>
      </c>
      <c r="F442" s="484">
        <v>19</v>
      </c>
      <c r="G442" s="484">
        <v>3.4740000000000002</v>
      </c>
      <c r="H442" s="484">
        <v>20</v>
      </c>
      <c r="I442" s="518">
        <v>4.3</v>
      </c>
      <c r="J442" s="519">
        <v>20</v>
      </c>
      <c r="K442" s="520">
        <v>4.0999999999999996</v>
      </c>
      <c r="L442" s="484">
        <v>15</v>
      </c>
      <c r="M442" s="518">
        <v>3.2666666666666666</v>
      </c>
      <c r="N442" s="484">
        <v>20</v>
      </c>
      <c r="O442" s="518">
        <v>4.45</v>
      </c>
      <c r="P442" s="476">
        <v>16</v>
      </c>
      <c r="Q442" s="521">
        <v>3.5625</v>
      </c>
      <c r="R442" s="523" t="s">
        <v>856</v>
      </c>
      <c r="S442" s="3"/>
      <c r="T442" s="317" t="s">
        <v>981</v>
      </c>
      <c r="U442" s="409">
        <v>10</v>
      </c>
      <c r="V442" s="409">
        <v>3.3</v>
      </c>
      <c r="W442" s="509" t="str">
        <f t="shared" si="6"/>
        <v>středisko Bruntál</v>
      </c>
    </row>
    <row r="443" spans="1:23" ht="15.75" hidden="1" customHeight="1">
      <c r="A443" s="310" t="s">
        <v>857</v>
      </c>
      <c r="B443" s="517">
        <v>46</v>
      </c>
      <c r="C443" s="518">
        <v>3.8479999999999999</v>
      </c>
      <c r="D443" s="484">
        <v>17</v>
      </c>
      <c r="E443" s="484">
        <v>5.8819999999999997</v>
      </c>
      <c r="F443" s="484">
        <v>31</v>
      </c>
      <c r="G443" s="484">
        <v>4.8390000000000004</v>
      </c>
      <c r="H443" s="484">
        <v>21</v>
      </c>
      <c r="I443" s="518">
        <v>3.8095238095238093</v>
      </c>
      <c r="J443" s="519">
        <v>30</v>
      </c>
      <c r="K443" s="520">
        <v>5.0999999999999996</v>
      </c>
      <c r="L443" s="484">
        <v>20</v>
      </c>
      <c r="M443" s="518">
        <v>3.55</v>
      </c>
      <c r="N443" s="484">
        <v>22</v>
      </c>
      <c r="O443" s="518">
        <v>4.8181818181818183</v>
      </c>
      <c r="P443" s="476">
        <v>22</v>
      </c>
      <c r="Q443" s="521">
        <v>3.4545454545454546</v>
      </c>
      <c r="R443" s="523" t="s">
        <v>858</v>
      </c>
      <c r="S443" s="3"/>
      <c r="T443" s="317" t="s">
        <v>983</v>
      </c>
      <c r="U443" s="409">
        <v>2</v>
      </c>
      <c r="V443" s="409">
        <v>5.5</v>
      </c>
      <c r="W443" s="509" t="str">
        <f t="shared" si="6"/>
        <v>středisko Krnov</v>
      </c>
    </row>
    <row r="444" spans="1:23" ht="15.75" hidden="1" customHeight="1">
      <c r="A444" s="310" t="s">
        <v>859</v>
      </c>
      <c r="B444" s="517">
        <v>15</v>
      </c>
      <c r="C444" s="518">
        <v>5.4</v>
      </c>
      <c r="D444" s="484">
        <v>15</v>
      </c>
      <c r="E444" s="484">
        <v>4.2670000000000003</v>
      </c>
      <c r="F444" s="484">
        <v>6</v>
      </c>
      <c r="G444" s="484">
        <v>4.5</v>
      </c>
      <c r="H444" s="484">
        <v>19</v>
      </c>
      <c r="I444" s="518">
        <v>4.7368421052631575</v>
      </c>
      <c r="J444" s="519">
        <v>18</v>
      </c>
      <c r="K444" s="520">
        <v>3.3333333333333335</v>
      </c>
      <c r="L444" s="484">
        <v>21</v>
      </c>
      <c r="M444" s="518">
        <v>6.333333333333333</v>
      </c>
      <c r="N444" s="484">
        <v>19</v>
      </c>
      <c r="O444" s="518">
        <v>3.8947368421052633</v>
      </c>
      <c r="P444" s="476">
        <v>24</v>
      </c>
      <c r="Q444" s="521">
        <v>4.5</v>
      </c>
      <c r="R444" s="523" t="s">
        <v>860</v>
      </c>
      <c r="S444" s="3"/>
      <c r="T444" s="317" t="s">
        <v>985</v>
      </c>
      <c r="U444" s="409">
        <v>5</v>
      </c>
      <c r="V444" s="409">
        <v>2.8</v>
      </c>
      <c r="W444" s="509" t="str">
        <f t="shared" si="6"/>
        <v>středisko Rýmařov</v>
      </c>
    </row>
    <row r="445" spans="1:23" ht="15.75" hidden="1" customHeight="1">
      <c r="A445" s="310" t="s">
        <v>861</v>
      </c>
      <c r="B445" s="517">
        <v>16</v>
      </c>
      <c r="C445" s="518">
        <v>3.9380000000000002</v>
      </c>
      <c r="D445" s="484">
        <v>14</v>
      </c>
      <c r="E445" s="484">
        <v>3</v>
      </c>
      <c r="F445" s="484">
        <v>21</v>
      </c>
      <c r="G445" s="484">
        <v>5.048</v>
      </c>
      <c r="H445" s="484">
        <v>16</v>
      </c>
      <c r="I445" s="518">
        <v>3.25</v>
      </c>
      <c r="J445" s="519">
        <v>10</v>
      </c>
      <c r="K445" s="520">
        <v>3.8</v>
      </c>
      <c r="L445" s="484">
        <v>17</v>
      </c>
      <c r="M445" s="518">
        <v>4.3529411764705879</v>
      </c>
      <c r="N445" s="484">
        <v>6</v>
      </c>
      <c r="O445" s="518">
        <v>3.1666666666666665</v>
      </c>
      <c r="P445" s="476">
        <v>19</v>
      </c>
      <c r="Q445" s="521">
        <v>3.8947368421052633</v>
      </c>
      <c r="R445" s="523" t="s">
        <v>862</v>
      </c>
      <c r="S445" s="3"/>
      <c r="T445" s="317" t="s">
        <v>987</v>
      </c>
      <c r="U445" s="409">
        <v>4</v>
      </c>
      <c r="V445" s="409">
        <v>4.75</v>
      </c>
      <c r="W445" s="509" t="str">
        <f t="shared" si="6"/>
        <v>středisko Zlaté Hory</v>
      </c>
    </row>
    <row r="446" spans="1:23" ht="15.75" hidden="1" customHeight="1">
      <c r="A446" s="310" t="s">
        <v>863</v>
      </c>
      <c r="B446" s="517">
        <v>9</v>
      </c>
      <c r="C446" s="518">
        <v>3.8889999999999998</v>
      </c>
      <c r="D446" s="484">
        <v>15</v>
      </c>
      <c r="E446" s="484">
        <v>4.867</v>
      </c>
      <c r="F446" s="484">
        <v>15</v>
      </c>
      <c r="G446" s="484">
        <v>4.8</v>
      </c>
      <c r="H446" s="484">
        <v>15</v>
      </c>
      <c r="I446" s="518">
        <v>4.5999999999999996</v>
      </c>
      <c r="J446" s="519">
        <v>17</v>
      </c>
      <c r="K446" s="520">
        <v>4.4117647058823533</v>
      </c>
      <c r="L446" s="484">
        <v>13</v>
      </c>
      <c r="M446" s="518">
        <v>5.0769230769230766</v>
      </c>
      <c r="N446" s="484">
        <v>10</v>
      </c>
      <c r="O446" s="518">
        <v>5.0999999999999996</v>
      </c>
      <c r="P446" s="476">
        <v>26</v>
      </c>
      <c r="Q446" s="521">
        <v>4.9615384615384617</v>
      </c>
      <c r="R446" s="523" t="s">
        <v>864</v>
      </c>
      <c r="S446" s="3"/>
      <c r="T446" s="317" t="s">
        <v>990</v>
      </c>
      <c r="U446" s="409">
        <v>19</v>
      </c>
      <c r="V446" s="409">
        <v>3.8947368421052633</v>
      </c>
      <c r="W446" s="509" t="str">
        <f t="shared" si="6"/>
        <v>středisko 8. pěšího pluku Slezského Frýdek-Místek</v>
      </c>
    </row>
    <row r="447" spans="1:23" ht="15.75" hidden="1" customHeight="1">
      <c r="A447" s="310" t="s">
        <v>865</v>
      </c>
      <c r="B447" s="517">
        <v>44</v>
      </c>
      <c r="C447" s="518">
        <v>3.8410000000000002</v>
      </c>
      <c r="D447" s="484">
        <v>44</v>
      </c>
      <c r="E447" s="484">
        <v>4</v>
      </c>
      <c r="F447" s="484">
        <v>32</v>
      </c>
      <c r="G447" s="484">
        <v>4.4690000000000003</v>
      </c>
      <c r="H447" s="484">
        <v>28</v>
      </c>
      <c r="I447" s="518">
        <v>3.75</v>
      </c>
      <c r="J447" s="519">
        <v>39</v>
      </c>
      <c r="K447" s="520">
        <v>4.4102564102564106</v>
      </c>
      <c r="L447" s="484">
        <v>32</v>
      </c>
      <c r="M447" s="518">
        <v>4.0625</v>
      </c>
      <c r="N447" s="484">
        <v>42</v>
      </c>
      <c r="O447" s="518">
        <v>3.6904761904761907</v>
      </c>
      <c r="P447" s="476">
        <v>41</v>
      </c>
      <c r="Q447" s="521">
        <v>4.5365853658536581</v>
      </c>
      <c r="R447" s="523" t="s">
        <v>866</v>
      </c>
      <c r="S447" s="3"/>
      <c r="T447" s="317" t="s">
        <v>992</v>
      </c>
      <c r="U447" s="409">
        <v>22</v>
      </c>
      <c r="V447" s="409">
        <v>4.3181818181818183</v>
      </c>
      <c r="W447" s="509" t="str">
        <f t="shared" si="6"/>
        <v>středisko Kruh Frýdek-Místek</v>
      </c>
    </row>
    <row r="448" spans="1:23" ht="15.75" hidden="1" customHeight="1">
      <c r="A448" s="310" t="s">
        <v>867</v>
      </c>
      <c r="B448" s="517">
        <v>18</v>
      </c>
      <c r="C448" s="518">
        <v>2.3330000000000002</v>
      </c>
      <c r="D448" s="484">
        <v>14</v>
      </c>
      <c r="E448" s="484">
        <v>3</v>
      </c>
      <c r="F448" s="484">
        <v>12</v>
      </c>
      <c r="G448" s="484">
        <v>3.25</v>
      </c>
      <c r="H448" s="484">
        <v>12</v>
      </c>
      <c r="I448" s="518">
        <v>3.5</v>
      </c>
      <c r="J448" s="519">
        <v>7</v>
      </c>
      <c r="K448" s="520">
        <v>3.7142857142857144</v>
      </c>
      <c r="L448" s="484"/>
      <c r="M448" s="518"/>
      <c r="N448" s="484">
        <v>2</v>
      </c>
      <c r="O448" s="518">
        <v>3</v>
      </c>
      <c r="P448" s="476">
        <v>8</v>
      </c>
      <c r="Q448" s="521">
        <v>3</v>
      </c>
      <c r="R448" s="523" t="s">
        <v>868</v>
      </c>
      <c r="S448" s="3"/>
      <c r="T448" s="317" t="s">
        <v>994</v>
      </c>
      <c r="U448" s="409">
        <v>12</v>
      </c>
      <c r="V448" s="409">
        <v>4.25</v>
      </c>
      <c r="W448" s="509" t="str">
        <f t="shared" si="6"/>
        <v>středisko Ondřejník Frýdlant nad Ostravicí</v>
      </c>
    </row>
    <row r="449" spans="1:23" ht="15.75" customHeight="1">
      <c r="A449" s="310">
        <v>713</v>
      </c>
      <c r="B449" s="517">
        <v>71</v>
      </c>
      <c r="C449" s="518">
        <v>3.7040000000000002</v>
      </c>
      <c r="D449" s="484">
        <v>66</v>
      </c>
      <c r="E449" s="484">
        <v>3.5449999999999999</v>
      </c>
      <c r="F449" s="484">
        <v>52</v>
      </c>
      <c r="G449" s="484">
        <v>3.9039999999999999</v>
      </c>
      <c r="H449" s="484">
        <v>50</v>
      </c>
      <c r="I449" s="518">
        <v>4.12</v>
      </c>
      <c r="J449" s="519">
        <v>64</v>
      </c>
      <c r="K449" s="520">
        <v>3.78125</v>
      </c>
      <c r="L449" s="484">
        <v>44</v>
      </c>
      <c r="M449" s="518">
        <v>3.6363636363636362</v>
      </c>
      <c r="N449" s="484">
        <v>65</v>
      </c>
      <c r="O449" s="518">
        <v>5.2461538461538462</v>
      </c>
      <c r="P449" s="476">
        <v>72</v>
      </c>
      <c r="Q449" s="521">
        <v>4.666666666666667</v>
      </c>
      <c r="R449" s="523" t="s">
        <v>869</v>
      </c>
      <c r="S449" s="3"/>
      <c r="T449" s="317" t="s">
        <v>996</v>
      </c>
      <c r="U449" s="409">
        <v>41</v>
      </c>
      <c r="V449" s="409">
        <v>4.7804878048780486</v>
      </c>
      <c r="W449" s="509" t="str">
        <f t="shared" si="6"/>
        <v>středisko Šenov</v>
      </c>
    </row>
    <row r="450" spans="1:23" ht="15.75" hidden="1" customHeight="1">
      <c r="A450" s="310" t="s">
        <v>870</v>
      </c>
      <c r="B450" s="517">
        <v>13</v>
      </c>
      <c r="C450" s="518">
        <v>4.2309999999999999</v>
      </c>
      <c r="D450" s="484">
        <v>9</v>
      </c>
      <c r="E450" s="484">
        <v>5.1109999999999998</v>
      </c>
      <c r="F450" s="484">
        <v>7</v>
      </c>
      <c r="G450" s="484">
        <v>3.4289999999999998</v>
      </c>
      <c r="H450" s="484">
        <v>18</v>
      </c>
      <c r="I450" s="518">
        <v>4.5555555555555554</v>
      </c>
      <c r="J450" s="519">
        <v>12</v>
      </c>
      <c r="K450" s="520">
        <v>4.416666666666667</v>
      </c>
      <c r="L450" s="484">
        <v>18</v>
      </c>
      <c r="M450" s="518">
        <v>4.3888888888888893</v>
      </c>
      <c r="N450" s="484">
        <v>9</v>
      </c>
      <c r="O450" s="518">
        <v>6</v>
      </c>
      <c r="P450" s="476">
        <v>16</v>
      </c>
      <c r="Q450" s="521">
        <v>4.3125</v>
      </c>
      <c r="R450" s="523" t="s">
        <v>871</v>
      </c>
      <c r="S450" s="3"/>
      <c r="T450" s="317" t="s">
        <v>998</v>
      </c>
      <c r="U450" s="409">
        <v>14</v>
      </c>
      <c r="V450" s="409">
        <v>4</v>
      </c>
      <c r="W450" s="509" t="str">
        <f t="shared" si="6"/>
        <v>středisko P. Bezruče Frýdek-Místek</v>
      </c>
    </row>
    <row r="451" spans="1:23" ht="15.75" hidden="1" customHeight="1">
      <c r="A451" s="310" t="s">
        <v>872</v>
      </c>
      <c r="B451" s="517">
        <v>14</v>
      </c>
      <c r="C451" s="518">
        <v>4</v>
      </c>
      <c r="D451" s="484">
        <v>25</v>
      </c>
      <c r="E451" s="484">
        <v>3.4</v>
      </c>
      <c r="F451" s="484">
        <v>17</v>
      </c>
      <c r="G451" s="484">
        <v>4.1180000000000003</v>
      </c>
      <c r="H451" s="484">
        <v>14</v>
      </c>
      <c r="I451" s="518">
        <v>3.0714285714285716</v>
      </c>
      <c r="J451" s="519">
        <v>24</v>
      </c>
      <c r="K451" s="520">
        <v>3.1666666666666665</v>
      </c>
      <c r="L451" s="484">
        <v>3</v>
      </c>
      <c r="M451" s="518">
        <v>3.6666666666666665</v>
      </c>
      <c r="N451" s="484">
        <v>19</v>
      </c>
      <c r="O451" s="518">
        <v>5.3157894736842106</v>
      </c>
      <c r="P451" s="476">
        <v>21</v>
      </c>
      <c r="Q451" s="521">
        <v>5.2857142857142856</v>
      </c>
      <c r="R451" s="523" t="s">
        <v>873</v>
      </c>
      <c r="S451" s="3"/>
      <c r="T451" s="317" t="s">
        <v>1000</v>
      </c>
      <c r="U451" s="409">
        <v>26</v>
      </c>
      <c r="V451" s="409">
        <v>4.1923076923076925</v>
      </c>
      <c r="W451" s="509" t="str">
        <f t="shared" si="6"/>
        <v>středisko Svatý Jiří</v>
      </c>
    </row>
    <row r="452" spans="1:23" ht="15.75" hidden="1" customHeight="1">
      <c r="A452" s="310" t="s">
        <v>874</v>
      </c>
      <c r="B452" s="517">
        <v>10</v>
      </c>
      <c r="C452" s="518">
        <v>4.0999999999999996</v>
      </c>
      <c r="D452" s="484">
        <v>3</v>
      </c>
      <c r="E452" s="484">
        <v>3.3330000000000002</v>
      </c>
      <c r="F452" s="484">
        <v>6</v>
      </c>
      <c r="G452" s="484">
        <v>3.1669999999999998</v>
      </c>
      <c r="H452" s="484">
        <v>2</v>
      </c>
      <c r="I452" s="518">
        <v>4</v>
      </c>
      <c r="J452" s="519">
        <v>10</v>
      </c>
      <c r="K452" s="520">
        <v>3.1</v>
      </c>
      <c r="L452" s="484">
        <v>9</v>
      </c>
      <c r="M452" s="518">
        <v>2.1111111111111112</v>
      </c>
      <c r="N452" s="484">
        <v>8</v>
      </c>
      <c r="O452" s="518">
        <v>5</v>
      </c>
      <c r="P452" s="476">
        <v>7</v>
      </c>
      <c r="Q452" s="521">
        <v>4.5714285714285712</v>
      </c>
      <c r="R452" s="523" t="s">
        <v>875</v>
      </c>
      <c r="S452" s="3"/>
      <c r="T452" s="317" t="s">
        <v>1002</v>
      </c>
      <c r="U452" s="409">
        <v>27</v>
      </c>
      <c r="V452" s="409">
        <v>3.5555555555555554</v>
      </c>
      <c r="W452" s="509" t="str">
        <f t="shared" si="6"/>
        <v>středisko Štít Pražmo</v>
      </c>
    </row>
    <row r="453" spans="1:23" ht="15.75" hidden="1" customHeight="1">
      <c r="A453" s="310" t="s">
        <v>876</v>
      </c>
      <c r="B453" s="517">
        <v>13</v>
      </c>
      <c r="C453" s="518">
        <v>2.8460000000000001</v>
      </c>
      <c r="D453" s="484">
        <v>9</v>
      </c>
      <c r="E453" s="484">
        <v>2.8889999999999998</v>
      </c>
      <c r="F453" s="484">
        <v>10</v>
      </c>
      <c r="G453" s="484">
        <v>3.2</v>
      </c>
      <c r="H453" s="484">
        <v>7</v>
      </c>
      <c r="I453" s="518">
        <v>4</v>
      </c>
      <c r="J453" s="519">
        <v>9</v>
      </c>
      <c r="K453" s="520">
        <v>4.1111111111111107</v>
      </c>
      <c r="L453" s="484">
        <v>7</v>
      </c>
      <c r="M453" s="518">
        <v>4.2857142857142856</v>
      </c>
      <c r="N453" s="484">
        <v>9</v>
      </c>
      <c r="O453" s="518">
        <v>4</v>
      </c>
      <c r="P453" s="476">
        <v>16</v>
      </c>
      <c r="Q453" s="521">
        <v>4.375</v>
      </c>
      <c r="R453" s="523" t="s">
        <v>877</v>
      </c>
      <c r="S453" s="3"/>
      <c r="T453" s="317" t="s">
        <v>1004</v>
      </c>
      <c r="U453" s="409">
        <v>23</v>
      </c>
      <c r="V453" s="409">
        <v>5.1739130434782608</v>
      </c>
      <c r="W453" s="509" t="str">
        <f t="shared" si="6"/>
        <v>středisko Doberčata Dobrá</v>
      </c>
    </row>
    <row r="454" spans="1:23" ht="15.75" hidden="1" customHeight="1">
      <c r="A454" s="310" t="s">
        <v>878</v>
      </c>
      <c r="B454" s="517">
        <v>15</v>
      </c>
      <c r="C454" s="518">
        <v>3.6</v>
      </c>
      <c r="D454" s="484">
        <v>9</v>
      </c>
      <c r="E454" s="484">
        <v>3.444</v>
      </c>
      <c r="F454" s="484">
        <v>8</v>
      </c>
      <c r="G454" s="484">
        <v>4.625</v>
      </c>
      <c r="H454" s="484">
        <v>5</v>
      </c>
      <c r="I454" s="518">
        <v>4.5999999999999996</v>
      </c>
      <c r="J454" s="519">
        <v>7</v>
      </c>
      <c r="K454" s="520">
        <v>5</v>
      </c>
      <c r="L454" s="484">
        <v>2</v>
      </c>
      <c r="M454" s="518">
        <v>2.5</v>
      </c>
      <c r="N454" s="484">
        <v>14</v>
      </c>
      <c r="O454" s="518">
        <v>5.0714285714285712</v>
      </c>
      <c r="P454" s="476">
        <v>8</v>
      </c>
      <c r="Q454" s="521">
        <v>4.25</v>
      </c>
      <c r="R454" s="523" t="s">
        <v>879</v>
      </c>
      <c r="S454" s="3"/>
      <c r="T454" s="317" t="s">
        <v>1119</v>
      </c>
      <c r="U454" s="409">
        <v>20</v>
      </c>
      <c r="V454" s="409">
        <v>2.85</v>
      </c>
      <c r="W454" s="509" t="str">
        <f t="shared" si="6"/>
        <v>středisko Nashuro Kozlovice</v>
      </c>
    </row>
    <row r="455" spans="1:23" ht="15.75" hidden="1" customHeight="1">
      <c r="A455" s="310" t="s">
        <v>880</v>
      </c>
      <c r="B455" s="517">
        <v>6</v>
      </c>
      <c r="C455" s="518">
        <v>3.3330000000000002</v>
      </c>
      <c r="D455" s="484">
        <v>11</v>
      </c>
      <c r="E455" s="484">
        <v>3.2730000000000001</v>
      </c>
      <c r="F455" s="484">
        <v>4</v>
      </c>
      <c r="G455" s="484">
        <v>5.25</v>
      </c>
      <c r="H455" s="484">
        <v>4</v>
      </c>
      <c r="I455" s="518">
        <v>5.5</v>
      </c>
      <c r="J455" s="519">
        <v>2</v>
      </c>
      <c r="K455" s="520">
        <v>5</v>
      </c>
      <c r="L455" s="484">
        <v>5</v>
      </c>
      <c r="M455" s="518">
        <v>3.2</v>
      </c>
      <c r="N455" s="484">
        <v>6</v>
      </c>
      <c r="O455" s="518">
        <v>6.5</v>
      </c>
      <c r="P455" s="476">
        <v>4</v>
      </c>
      <c r="Q455" s="521">
        <v>5</v>
      </c>
      <c r="R455" s="523" t="s">
        <v>881</v>
      </c>
      <c r="S455" s="3"/>
      <c r="T455" s="317" t="s">
        <v>1007</v>
      </c>
      <c r="U455" s="409">
        <v>33</v>
      </c>
      <c r="V455" s="409">
        <v>3.2121212121212119</v>
      </c>
      <c r="W455" s="509" t="str">
        <f t="shared" si="6"/>
        <v>středisko Evžena Cedivody Karviná</v>
      </c>
    </row>
    <row r="456" spans="1:23" ht="15.75" customHeight="1">
      <c r="A456" s="310">
        <v>714</v>
      </c>
      <c r="B456" s="517">
        <v>51</v>
      </c>
      <c r="C456" s="518">
        <v>3.3330000000000002</v>
      </c>
      <c r="D456" s="484">
        <v>54</v>
      </c>
      <c r="E456" s="484">
        <v>3.2410000000000001</v>
      </c>
      <c r="F456" s="484">
        <v>47</v>
      </c>
      <c r="G456" s="484">
        <v>3.383</v>
      </c>
      <c r="H456" s="484">
        <v>55</v>
      </c>
      <c r="I456" s="518">
        <v>3.6</v>
      </c>
      <c r="J456" s="519">
        <v>42</v>
      </c>
      <c r="K456" s="520">
        <v>3.4523809523809526</v>
      </c>
      <c r="L456" s="484">
        <v>31</v>
      </c>
      <c r="M456" s="518">
        <v>4.129032258064516</v>
      </c>
      <c r="N456" s="484">
        <v>46</v>
      </c>
      <c r="O456" s="518">
        <v>4.0217391304347823</v>
      </c>
      <c r="P456" s="476">
        <v>56</v>
      </c>
      <c r="Q456" s="521">
        <v>5.0535714285714288</v>
      </c>
      <c r="R456" s="523" t="s">
        <v>882</v>
      </c>
      <c r="S456" s="3"/>
      <c r="T456" s="317" t="s">
        <v>1009</v>
      </c>
      <c r="U456" s="409">
        <v>18</v>
      </c>
      <c r="V456" s="409">
        <v>2.3333333333333335</v>
      </c>
      <c r="W456" s="509" t="str">
        <f t="shared" ref="W456:W519" si="7">VLOOKUP(T456,A:R,18,0)</f>
        <v>středisko Havířov</v>
      </c>
    </row>
    <row r="457" spans="1:23" ht="15.75" hidden="1" customHeight="1">
      <c r="A457" s="310" t="s">
        <v>883</v>
      </c>
      <c r="B457" s="517">
        <v>13</v>
      </c>
      <c r="C457" s="518">
        <v>3.3849999999999998</v>
      </c>
      <c r="D457" s="484">
        <v>13</v>
      </c>
      <c r="E457" s="484">
        <v>2.923</v>
      </c>
      <c r="F457" s="484">
        <v>6</v>
      </c>
      <c r="G457" s="484">
        <v>2.5</v>
      </c>
      <c r="H457" s="484">
        <v>12</v>
      </c>
      <c r="I457" s="518">
        <v>2.5833333333333335</v>
      </c>
      <c r="J457" s="519">
        <v>7</v>
      </c>
      <c r="K457" s="520">
        <v>3.2857142857142856</v>
      </c>
      <c r="L457" s="484">
        <v>13</v>
      </c>
      <c r="M457" s="518">
        <v>3.0769230769230771</v>
      </c>
      <c r="N457" s="484">
        <v>17</v>
      </c>
      <c r="O457" s="518">
        <v>4.2352941176470589</v>
      </c>
      <c r="P457" s="476">
        <v>9</v>
      </c>
      <c r="Q457" s="521">
        <v>2.7777777777777777</v>
      </c>
      <c r="R457" s="523" t="s">
        <v>884</v>
      </c>
      <c r="S457" s="3"/>
      <c r="T457" s="317" t="s">
        <v>1011</v>
      </c>
      <c r="U457" s="409">
        <v>8</v>
      </c>
      <c r="V457" s="409">
        <v>4.125</v>
      </c>
      <c r="W457" s="509" t="str">
        <f t="shared" si="7"/>
        <v>středisko Hraničář Třinec</v>
      </c>
    </row>
    <row r="458" spans="1:23" ht="15.75" hidden="1" customHeight="1">
      <c r="A458" s="310" t="s">
        <v>885</v>
      </c>
      <c r="B458" s="517">
        <v>20</v>
      </c>
      <c r="C458" s="518">
        <v>2.65</v>
      </c>
      <c r="D458" s="484">
        <v>22</v>
      </c>
      <c r="E458" s="484">
        <v>3.5449999999999999</v>
      </c>
      <c r="F458" s="484">
        <v>13</v>
      </c>
      <c r="G458" s="484">
        <v>3.8460000000000001</v>
      </c>
      <c r="H458" s="484">
        <v>11</v>
      </c>
      <c r="I458" s="518">
        <v>6.1818181818181817</v>
      </c>
      <c r="J458" s="519">
        <v>12</v>
      </c>
      <c r="K458" s="520">
        <v>2.4166666666666665</v>
      </c>
      <c r="L458" s="484">
        <v>3</v>
      </c>
      <c r="M458" s="518">
        <v>6</v>
      </c>
      <c r="N458" s="484">
        <v>12</v>
      </c>
      <c r="O458" s="518">
        <v>3.6666666666666665</v>
      </c>
      <c r="P458" s="476">
        <v>29</v>
      </c>
      <c r="Q458" s="521">
        <v>5.2413793103448274</v>
      </c>
      <c r="R458" s="523" t="s">
        <v>886</v>
      </c>
      <c r="S458" s="3"/>
      <c r="T458" s="317" t="s">
        <v>1013</v>
      </c>
      <c r="U458" s="409">
        <v>12</v>
      </c>
      <c r="V458" s="409">
        <v>6.25</v>
      </c>
      <c r="W458" s="509" t="str">
        <f t="shared" si="7"/>
        <v>středisko Zlatá Orlice Český Těšín</v>
      </c>
    </row>
    <row r="459" spans="1:23" ht="15.75" hidden="1" customHeight="1">
      <c r="A459" s="310" t="s">
        <v>887</v>
      </c>
      <c r="B459" s="517">
        <v>8</v>
      </c>
      <c r="C459" s="518">
        <v>4.375</v>
      </c>
      <c r="D459" s="484">
        <v>13</v>
      </c>
      <c r="E459" s="484">
        <v>2.2309999999999999</v>
      </c>
      <c r="F459" s="484">
        <v>4</v>
      </c>
      <c r="G459" s="484">
        <v>4</v>
      </c>
      <c r="H459" s="484">
        <v>14</v>
      </c>
      <c r="I459" s="518">
        <v>3.7857142857142856</v>
      </c>
      <c r="J459" s="519">
        <v>4</v>
      </c>
      <c r="K459" s="520">
        <v>4.25</v>
      </c>
      <c r="L459" s="484">
        <v>1</v>
      </c>
      <c r="M459" s="518">
        <v>3</v>
      </c>
      <c r="N459" s="484">
        <v>2</v>
      </c>
      <c r="O459" s="518">
        <v>4.5</v>
      </c>
      <c r="P459" s="476">
        <v>4</v>
      </c>
      <c r="Q459" s="521">
        <v>6.5</v>
      </c>
      <c r="R459" s="523" t="s">
        <v>888</v>
      </c>
      <c r="S459" s="3"/>
      <c r="T459" s="317" t="s">
        <v>1016</v>
      </c>
      <c r="U459" s="409">
        <v>47</v>
      </c>
      <c r="V459" s="409">
        <v>4.1276595744680851</v>
      </c>
      <c r="W459" s="509" t="str">
        <f t="shared" si="7"/>
        <v>středisko Pagoda Nový Jičín</v>
      </c>
    </row>
    <row r="460" spans="1:23" ht="15.75" hidden="1" customHeight="1">
      <c r="A460" s="310" t="s">
        <v>889</v>
      </c>
      <c r="B460" s="517">
        <v>8</v>
      </c>
      <c r="C460" s="518">
        <v>3.5</v>
      </c>
      <c r="D460" s="484">
        <v>3</v>
      </c>
      <c r="E460" s="484">
        <v>4.3330000000000002</v>
      </c>
      <c r="F460" s="484">
        <v>6</v>
      </c>
      <c r="G460" s="484">
        <v>3.6669999999999998</v>
      </c>
      <c r="H460" s="484">
        <v>4</v>
      </c>
      <c r="I460" s="518">
        <v>3.75</v>
      </c>
      <c r="J460" s="519">
        <v>5</v>
      </c>
      <c r="K460" s="520">
        <v>4.5999999999999996</v>
      </c>
      <c r="L460" s="484">
        <v>7</v>
      </c>
      <c r="M460" s="518">
        <v>6.1428571428571432</v>
      </c>
      <c r="N460" s="484">
        <v>2</v>
      </c>
      <c r="O460" s="518">
        <v>4</v>
      </c>
      <c r="P460" s="476">
        <v>9</v>
      </c>
      <c r="Q460" s="521">
        <v>6.333333333333333</v>
      </c>
      <c r="R460" s="523" t="s">
        <v>890</v>
      </c>
      <c r="S460" s="3"/>
      <c r="T460" s="317" t="s">
        <v>1018</v>
      </c>
      <c r="U460" s="409">
        <v>15</v>
      </c>
      <c r="V460" s="409">
        <v>4.4666666666666668</v>
      </c>
      <c r="W460" s="509" t="str">
        <f t="shared" si="7"/>
        <v>středisko Příbor</v>
      </c>
    </row>
    <row r="461" spans="1:23" ht="15.75" hidden="1" customHeight="1">
      <c r="A461" s="310" t="s">
        <v>891</v>
      </c>
      <c r="B461" s="517">
        <v>2</v>
      </c>
      <c r="C461" s="518">
        <v>5</v>
      </c>
      <c r="D461" s="484">
        <v>3</v>
      </c>
      <c r="E461" s="484">
        <v>5.6669999999999998</v>
      </c>
      <c r="F461" s="484">
        <v>18</v>
      </c>
      <c r="G461" s="484">
        <v>3.1110000000000002</v>
      </c>
      <c r="H461" s="484">
        <v>14</v>
      </c>
      <c r="I461" s="518">
        <v>2.2142857142857144</v>
      </c>
      <c r="J461" s="519">
        <v>14</v>
      </c>
      <c r="K461" s="520">
        <v>3.7857142857142856</v>
      </c>
      <c r="L461" s="484">
        <v>7</v>
      </c>
      <c r="M461" s="518">
        <v>3.4285714285714284</v>
      </c>
      <c r="N461" s="484">
        <v>13</v>
      </c>
      <c r="O461" s="518">
        <v>4</v>
      </c>
      <c r="P461" s="476">
        <v>5</v>
      </c>
      <c r="Q461" s="521">
        <v>4.5999999999999996</v>
      </c>
      <c r="R461" s="523" t="s">
        <v>892</v>
      </c>
      <c r="S461" s="3"/>
      <c r="T461" s="317" t="s">
        <v>1020</v>
      </c>
      <c r="U461" s="409">
        <v>23</v>
      </c>
      <c r="V461" s="409">
        <v>4.0869565217391308</v>
      </c>
      <c r="W461" s="509" t="str">
        <f t="shared" si="7"/>
        <v>středisko Kopřivnice</v>
      </c>
    </row>
    <row r="462" spans="1:23" ht="15.75" customHeight="1">
      <c r="A462" s="310">
        <v>715</v>
      </c>
      <c r="B462" s="517">
        <v>143</v>
      </c>
      <c r="C462" s="518">
        <v>3.6779999999999999</v>
      </c>
      <c r="D462" s="484">
        <v>183</v>
      </c>
      <c r="E462" s="484">
        <v>3.6720000000000002</v>
      </c>
      <c r="F462" s="484">
        <v>140</v>
      </c>
      <c r="G462" s="484">
        <v>4.25</v>
      </c>
      <c r="H462" s="484">
        <v>114</v>
      </c>
      <c r="I462" s="518">
        <v>4.1315789473684212</v>
      </c>
      <c r="J462" s="519">
        <v>153</v>
      </c>
      <c r="K462" s="520">
        <v>3.9411764705882355</v>
      </c>
      <c r="L462" s="484">
        <v>138</v>
      </c>
      <c r="M462" s="518">
        <v>3.9275362318840581</v>
      </c>
      <c r="N462" s="484">
        <v>130</v>
      </c>
      <c r="O462" s="518">
        <v>4.8923076923076927</v>
      </c>
      <c r="P462" s="476">
        <v>160</v>
      </c>
      <c r="Q462" s="521">
        <v>3.9562499999999998</v>
      </c>
      <c r="R462" s="523" t="s">
        <v>893</v>
      </c>
      <c r="S462" s="3"/>
      <c r="T462" s="317" t="s">
        <v>1022</v>
      </c>
      <c r="U462" s="409">
        <v>15</v>
      </c>
      <c r="V462" s="409">
        <v>5.2666666666666666</v>
      </c>
      <c r="W462" s="509" t="str">
        <f t="shared" si="7"/>
        <v>středisko Štramberk</v>
      </c>
    </row>
    <row r="463" spans="1:23" ht="15.75" hidden="1" customHeight="1">
      <c r="A463" s="310" t="s">
        <v>894</v>
      </c>
      <c r="B463" s="517">
        <v>32</v>
      </c>
      <c r="C463" s="518">
        <v>3.5939999999999999</v>
      </c>
      <c r="D463" s="484">
        <v>34</v>
      </c>
      <c r="E463" s="484">
        <v>3.9710000000000001</v>
      </c>
      <c r="F463" s="484">
        <v>29</v>
      </c>
      <c r="G463" s="484">
        <v>4.7930000000000001</v>
      </c>
      <c r="H463" s="484">
        <v>23</v>
      </c>
      <c r="I463" s="518">
        <v>4.0869565217391308</v>
      </c>
      <c r="J463" s="519">
        <v>40</v>
      </c>
      <c r="K463" s="520">
        <v>3.9249999999999998</v>
      </c>
      <c r="L463" s="484">
        <v>32</v>
      </c>
      <c r="M463" s="518">
        <v>3.4375</v>
      </c>
      <c r="N463" s="484">
        <v>19</v>
      </c>
      <c r="O463" s="518">
        <v>4.2105263157894735</v>
      </c>
      <c r="P463" s="476">
        <v>17</v>
      </c>
      <c r="Q463" s="521">
        <v>4.882352941176471</v>
      </c>
      <c r="R463" s="523" t="s">
        <v>895</v>
      </c>
      <c r="S463" s="3"/>
      <c r="T463" s="317" t="s">
        <v>1024</v>
      </c>
      <c r="U463" s="409">
        <v>15</v>
      </c>
      <c r="V463" s="409">
        <v>5</v>
      </c>
      <c r="W463" s="509" t="str">
        <f t="shared" si="7"/>
        <v>středisko Odry</v>
      </c>
    </row>
    <row r="464" spans="1:23" ht="15.75" hidden="1" customHeight="1">
      <c r="A464" s="310" t="s">
        <v>896</v>
      </c>
      <c r="B464" s="517">
        <v>7</v>
      </c>
      <c r="C464" s="518">
        <v>2.4289999999999998</v>
      </c>
      <c r="D464" s="484">
        <v>5</v>
      </c>
      <c r="E464" s="484">
        <v>2.6</v>
      </c>
      <c r="F464" s="484">
        <v>5</v>
      </c>
      <c r="G464" s="484">
        <v>2.6</v>
      </c>
      <c r="H464" s="484">
        <v>8</v>
      </c>
      <c r="I464" s="518">
        <v>3.125</v>
      </c>
      <c r="J464" s="519">
        <v>2</v>
      </c>
      <c r="K464" s="520">
        <v>5.5</v>
      </c>
      <c r="L464" s="484">
        <v>4</v>
      </c>
      <c r="M464" s="518">
        <v>4</v>
      </c>
      <c r="N464" s="484">
        <v>7</v>
      </c>
      <c r="O464" s="518">
        <v>3.8571428571428572</v>
      </c>
      <c r="P464" s="476">
        <v>13</v>
      </c>
      <c r="Q464" s="521">
        <v>5.2307692307692308</v>
      </c>
      <c r="R464" s="523" t="s">
        <v>897</v>
      </c>
      <c r="S464" s="3"/>
      <c r="T464" s="317" t="s">
        <v>1026</v>
      </c>
      <c r="U464" s="409">
        <v>32</v>
      </c>
      <c r="V464" s="409">
        <v>3.625</v>
      </c>
      <c r="W464" s="509" t="str">
        <f t="shared" si="7"/>
        <v>středisko Albrechtičky</v>
      </c>
    </row>
    <row r="465" spans="1:23" ht="15.75" hidden="1" customHeight="1">
      <c r="A465" s="310" t="s">
        <v>898</v>
      </c>
      <c r="B465" s="517">
        <v>6</v>
      </c>
      <c r="C465" s="518">
        <v>5.5</v>
      </c>
      <c r="D465" s="484">
        <v>5</v>
      </c>
      <c r="E465" s="484">
        <v>5.6</v>
      </c>
      <c r="F465" s="484">
        <v>9</v>
      </c>
      <c r="G465" s="484">
        <v>4.556</v>
      </c>
      <c r="H465" s="484">
        <v>3</v>
      </c>
      <c r="I465" s="518">
        <v>4.333333333333333</v>
      </c>
      <c r="J465" s="519">
        <v>4</v>
      </c>
      <c r="K465" s="520">
        <v>5.25</v>
      </c>
      <c r="L465" s="484">
        <v>5</v>
      </c>
      <c r="M465" s="518">
        <v>2.2000000000000002</v>
      </c>
      <c r="N465" s="484">
        <v>3</v>
      </c>
      <c r="O465" s="518">
        <v>5.666666666666667</v>
      </c>
      <c r="P465" s="476">
        <v>4</v>
      </c>
      <c r="Q465" s="521">
        <v>3</v>
      </c>
      <c r="R465" s="523" t="s">
        <v>899</v>
      </c>
      <c r="S465" s="3"/>
      <c r="T465" s="317" t="s">
        <v>1029</v>
      </c>
      <c r="U465" s="409">
        <v>21</v>
      </c>
      <c r="V465" s="409">
        <v>3.4285714285714284</v>
      </c>
      <c r="W465" s="509" t="str">
        <f t="shared" si="7"/>
        <v>přístav Černý čáp Opava</v>
      </c>
    </row>
    <row r="466" spans="1:23" ht="15.75" hidden="1" customHeight="1">
      <c r="A466" s="310" t="s">
        <v>900</v>
      </c>
      <c r="B466" s="517">
        <v>11</v>
      </c>
      <c r="C466" s="518">
        <v>1.8180000000000001</v>
      </c>
      <c r="D466" s="484">
        <v>30</v>
      </c>
      <c r="E466" s="484">
        <v>2.5329999999999999</v>
      </c>
      <c r="F466" s="484">
        <v>10</v>
      </c>
      <c r="G466" s="484">
        <v>3.3</v>
      </c>
      <c r="H466" s="484">
        <v>9</v>
      </c>
      <c r="I466" s="518">
        <v>3.5555555555555554</v>
      </c>
      <c r="J466" s="519">
        <v>9</v>
      </c>
      <c r="K466" s="520">
        <v>1.2222222222222223</v>
      </c>
      <c r="L466" s="484">
        <v>5</v>
      </c>
      <c r="M466" s="518">
        <v>5</v>
      </c>
      <c r="N466" s="484">
        <v>9</v>
      </c>
      <c r="O466" s="518">
        <v>4</v>
      </c>
      <c r="P466" s="476">
        <v>13</v>
      </c>
      <c r="Q466" s="521">
        <v>2.6923076923076925</v>
      </c>
      <c r="R466" s="523" t="s">
        <v>901</v>
      </c>
      <c r="S466" s="3"/>
      <c r="T466" s="317" t="s">
        <v>1031</v>
      </c>
      <c r="U466" s="409">
        <v>24</v>
      </c>
      <c r="V466" s="409">
        <v>4.958333333333333</v>
      </c>
      <c r="W466" s="509" t="str">
        <f t="shared" si="7"/>
        <v>středisko Zvon Opava</v>
      </c>
    </row>
    <row r="467" spans="1:23" ht="15.75" hidden="1" customHeight="1">
      <c r="A467" s="310" t="s">
        <v>902</v>
      </c>
      <c r="B467" s="517">
        <v>29</v>
      </c>
      <c r="C467" s="518">
        <v>3.379</v>
      </c>
      <c r="D467" s="484">
        <v>26</v>
      </c>
      <c r="E467" s="484">
        <v>3.8079999999999998</v>
      </c>
      <c r="F467" s="484">
        <v>26</v>
      </c>
      <c r="G467" s="484">
        <v>4.423</v>
      </c>
      <c r="H467" s="484">
        <v>18</v>
      </c>
      <c r="I467" s="518">
        <v>4.6111111111111107</v>
      </c>
      <c r="J467" s="519">
        <v>16</v>
      </c>
      <c r="K467" s="520">
        <v>5.5625</v>
      </c>
      <c r="L467" s="484">
        <v>27</v>
      </c>
      <c r="M467" s="518">
        <v>4.7037037037037033</v>
      </c>
      <c r="N467" s="484">
        <v>19</v>
      </c>
      <c r="O467" s="518">
        <v>5.6842105263157894</v>
      </c>
      <c r="P467" s="476">
        <v>25</v>
      </c>
      <c r="Q467" s="521">
        <v>5.12</v>
      </c>
      <c r="R467" s="523" t="s">
        <v>903</v>
      </c>
      <c r="S467" s="3"/>
      <c r="T467" s="317" t="s">
        <v>1033</v>
      </c>
      <c r="U467" s="409">
        <v>3</v>
      </c>
      <c r="V467" s="409">
        <v>5.333333333333333</v>
      </c>
      <c r="W467" s="509" t="str">
        <f t="shared" si="7"/>
        <v>středisko Jih Opava</v>
      </c>
    </row>
    <row r="468" spans="1:23" ht="15.75" hidden="1" customHeight="1">
      <c r="A468" s="310" t="s">
        <v>904</v>
      </c>
      <c r="B468" s="517">
        <v>13</v>
      </c>
      <c r="C468" s="518">
        <v>4.4619999999999997</v>
      </c>
      <c r="D468" s="484">
        <v>19</v>
      </c>
      <c r="E468" s="484">
        <v>4</v>
      </c>
      <c r="F468" s="484">
        <v>18</v>
      </c>
      <c r="G468" s="484">
        <v>4.556</v>
      </c>
      <c r="H468" s="484">
        <v>11</v>
      </c>
      <c r="I468" s="518">
        <v>4</v>
      </c>
      <c r="J468" s="519">
        <v>25</v>
      </c>
      <c r="K468" s="520">
        <v>4.6399999999999997</v>
      </c>
      <c r="L468" s="484">
        <v>21</v>
      </c>
      <c r="M468" s="518">
        <v>3.1904761904761907</v>
      </c>
      <c r="N468" s="484">
        <v>21</v>
      </c>
      <c r="O468" s="518">
        <v>5</v>
      </c>
      <c r="P468" s="476">
        <v>20</v>
      </c>
      <c r="Q468" s="521">
        <v>3.9</v>
      </c>
      <c r="R468" s="523" t="s">
        <v>905</v>
      </c>
      <c r="S468" s="3"/>
      <c r="T468" s="317" t="s">
        <v>1035</v>
      </c>
      <c r="U468" s="409">
        <v>4</v>
      </c>
      <c r="V468" s="409">
        <v>3.5</v>
      </c>
      <c r="W468" s="509" t="str">
        <f t="shared" si="7"/>
        <v>přístav Poseidon Opava</v>
      </c>
    </row>
    <row r="469" spans="1:23" ht="15.75" hidden="1" customHeight="1">
      <c r="A469" s="310" t="s">
        <v>906</v>
      </c>
      <c r="B469" s="517">
        <v>3</v>
      </c>
      <c r="C469" s="518">
        <v>1.333</v>
      </c>
      <c r="D469" s="484">
        <v>13</v>
      </c>
      <c r="E469" s="484">
        <v>3.923</v>
      </c>
      <c r="F469" s="484">
        <v>4</v>
      </c>
      <c r="G469" s="484">
        <v>3.25</v>
      </c>
      <c r="H469" s="484">
        <v>4</v>
      </c>
      <c r="I469" s="518">
        <v>4</v>
      </c>
      <c r="J469" s="519">
        <v>18</v>
      </c>
      <c r="K469" s="520">
        <v>2.8888888888888888</v>
      </c>
      <c r="L469" s="484">
        <v>10</v>
      </c>
      <c r="M469" s="518">
        <v>3.7</v>
      </c>
      <c r="N469" s="484">
        <v>14</v>
      </c>
      <c r="O469" s="518">
        <v>5.2142857142857144</v>
      </c>
      <c r="P469" s="476">
        <v>7</v>
      </c>
      <c r="Q469" s="521">
        <v>3.8571428571428572</v>
      </c>
      <c r="R469" s="523" t="s">
        <v>907</v>
      </c>
      <c r="S469" s="3"/>
      <c r="T469" s="317" t="s">
        <v>1037</v>
      </c>
      <c r="U469" s="409">
        <v>22</v>
      </c>
      <c r="V469" s="409">
        <v>4.4545454545454541</v>
      </c>
      <c r="W469" s="509" t="str">
        <f t="shared" si="7"/>
        <v>středisko Ostrá Hůrka Háj ve Slezsku</v>
      </c>
    </row>
    <row r="470" spans="1:23" ht="15.75" hidden="1" customHeight="1">
      <c r="A470" s="310" t="s">
        <v>908</v>
      </c>
      <c r="B470" s="517">
        <v>21</v>
      </c>
      <c r="C470" s="518">
        <v>4.2859999999999996</v>
      </c>
      <c r="D470" s="484">
        <v>18</v>
      </c>
      <c r="E470" s="484">
        <v>3.3889999999999998</v>
      </c>
      <c r="F470" s="484">
        <v>22</v>
      </c>
      <c r="G470" s="484">
        <v>3.8180000000000001</v>
      </c>
      <c r="H470" s="484">
        <v>12</v>
      </c>
      <c r="I470" s="518">
        <v>4.333333333333333</v>
      </c>
      <c r="J470" s="519">
        <v>14</v>
      </c>
      <c r="K470" s="520">
        <v>4.0714285714285712</v>
      </c>
      <c r="L470" s="484">
        <v>14</v>
      </c>
      <c r="M470" s="518">
        <v>3.5714285714285716</v>
      </c>
      <c r="N470" s="484">
        <v>8</v>
      </c>
      <c r="O470" s="518">
        <v>4.125</v>
      </c>
      <c r="P470" s="476">
        <v>24</v>
      </c>
      <c r="Q470" s="521">
        <v>3.5416666666666665</v>
      </c>
      <c r="R470" s="523" t="s">
        <v>909</v>
      </c>
      <c r="S470" s="3"/>
      <c r="T470" s="317" t="s">
        <v>1039</v>
      </c>
      <c r="U470" s="409">
        <v>3</v>
      </c>
      <c r="V470" s="409">
        <v>2</v>
      </c>
      <c r="W470" s="509" t="str">
        <f t="shared" si="7"/>
        <v>středisko Salvator Dolní Životice</v>
      </c>
    </row>
    <row r="471" spans="1:23" ht="15.75" hidden="1" customHeight="1">
      <c r="A471" s="310" t="s">
        <v>910</v>
      </c>
      <c r="B471" s="517">
        <v>5</v>
      </c>
      <c r="C471" s="518">
        <v>3.8</v>
      </c>
      <c r="D471" s="484">
        <v>5</v>
      </c>
      <c r="E471" s="484">
        <v>2.4</v>
      </c>
      <c r="F471" s="484">
        <v>6</v>
      </c>
      <c r="G471" s="484">
        <v>4.5</v>
      </c>
      <c r="H471" s="484">
        <v>6</v>
      </c>
      <c r="I471" s="518">
        <v>3</v>
      </c>
      <c r="J471" s="519">
        <v>7</v>
      </c>
      <c r="K471" s="520">
        <v>1.8571428571428572</v>
      </c>
      <c r="L471" s="484">
        <v>9</v>
      </c>
      <c r="M471" s="518">
        <v>5.8888888888888893</v>
      </c>
      <c r="N471" s="484">
        <v>9</v>
      </c>
      <c r="O471" s="518">
        <v>4.7777777777777777</v>
      </c>
      <c r="P471" s="476">
        <v>10</v>
      </c>
      <c r="Q471" s="521">
        <v>3.1</v>
      </c>
      <c r="R471" s="523" t="s">
        <v>911</v>
      </c>
      <c r="S471" s="3"/>
      <c r="T471" s="317" t="s">
        <v>1041</v>
      </c>
      <c r="U471" s="409">
        <v>3</v>
      </c>
      <c r="V471" s="409">
        <v>5</v>
      </c>
      <c r="W471" s="509" t="str">
        <f t="shared" si="7"/>
        <v>středisko DVOJKA Nový Jičín</v>
      </c>
    </row>
    <row r="472" spans="1:23" ht="15.75" hidden="1" customHeight="1">
      <c r="A472" s="310" t="s">
        <v>912</v>
      </c>
      <c r="B472" s="517">
        <v>8</v>
      </c>
      <c r="C472" s="518">
        <v>4.5</v>
      </c>
      <c r="D472" s="484">
        <v>22</v>
      </c>
      <c r="E472" s="484">
        <v>4.4550000000000001</v>
      </c>
      <c r="F472" s="484">
        <v>7</v>
      </c>
      <c r="G472" s="484">
        <v>4.7140000000000004</v>
      </c>
      <c r="H472" s="484">
        <v>15</v>
      </c>
      <c r="I472" s="518">
        <v>4.5333333333333332</v>
      </c>
      <c r="J472" s="519">
        <v>12</v>
      </c>
      <c r="K472" s="520">
        <v>3.6666666666666665</v>
      </c>
      <c r="L472" s="484">
        <v>10</v>
      </c>
      <c r="M472" s="518">
        <v>4.4000000000000004</v>
      </c>
      <c r="N472" s="484">
        <v>13</v>
      </c>
      <c r="O472" s="518">
        <v>5.5384615384615383</v>
      </c>
      <c r="P472" s="476">
        <v>19</v>
      </c>
      <c r="Q472" s="521">
        <v>2.3157894736842106</v>
      </c>
      <c r="R472" s="523" t="s">
        <v>913</v>
      </c>
      <c r="S472" s="3"/>
      <c r="T472" s="317" t="s">
        <v>1044</v>
      </c>
      <c r="U472" s="409">
        <v>25</v>
      </c>
      <c r="V472" s="409">
        <v>4.5199999999999996</v>
      </c>
      <c r="W472" s="509" t="str">
        <f t="shared" si="7"/>
        <v>středisko Ludgeřovice</v>
      </c>
    </row>
    <row r="473" spans="1:23" ht="15.75" hidden="1" customHeight="1">
      <c r="A473" s="310" t="s">
        <v>914</v>
      </c>
      <c r="B473" s="517">
        <v>8</v>
      </c>
      <c r="C473" s="518">
        <v>4.5</v>
      </c>
      <c r="D473" s="484">
        <v>6</v>
      </c>
      <c r="E473" s="484">
        <v>3.8330000000000002</v>
      </c>
      <c r="F473" s="484">
        <v>4</v>
      </c>
      <c r="G473" s="484">
        <v>3.75</v>
      </c>
      <c r="H473" s="484">
        <v>5</v>
      </c>
      <c r="I473" s="518">
        <v>5.2</v>
      </c>
      <c r="J473" s="519">
        <v>6</v>
      </c>
      <c r="K473" s="520">
        <v>5.333333333333333</v>
      </c>
      <c r="L473" s="484">
        <v>1</v>
      </c>
      <c r="M473" s="518">
        <v>2</v>
      </c>
      <c r="N473" s="484">
        <v>8</v>
      </c>
      <c r="O473" s="518">
        <v>5.25</v>
      </c>
      <c r="P473" s="476">
        <v>8</v>
      </c>
      <c r="Q473" s="521">
        <v>5.25</v>
      </c>
      <c r="R473" s="523" t="s">
        <v>915</v>
      </c>
      <c r="S473" s="3"/>
      <c r="T473" s="317" t="s">
        <v>1046</v>
      </c>
      <c r="U473" s="409">
        <v>14</v>
      </c>
      <c r="V473" s="409">
        <v>2.7857142857142856</v>
      </c>
      <c r="W473" s="509" t="str">
        <f t="shared" si="7"/>
        <v>středisko Mariánské Ostrava</v>
      </c>
    </row>
    <row r="474" spans="1:23" ht="15.75" hidden="1" customHeight="1">
      <c r="A474" s="310">
        <v>720</v>
      </c>
      <c r="B474" s="517">
        <v>422</v>
      </c>
      <c r="C474" s="518">
        <v>3.6110000000000002</v>
      </c>
      <c r="D474" s="484">
        <v>448</v>
      </c>
      <c r="E474" s="484">
        <v>3.3639999999999999</v>
      </c>
      <c r="F474" s="484">
        <v>407</v>
      </c>
      <c r="G474" s="484">
        <v>3.7269999999999999</v>
      </c>
      <c r="H474" s="484">
        <v>395</v>
      </c>
      <c r="I474" s="518">
        <v>3.7822784810126584</v>
      </c>
      <c r="J474" s="519">
        <v>438</v>
      </c>
      <c r="K474" s="520">
        <v>3.9977168949771689</v>
      </c>
      <c r="L474" s="484">
        <v>441</v>
      </c>
      <c r="M474" s="518">
        <v>4.0408163265306118</v>
      </c>
      <c r="N474" s="484">
        <v>387</v>
      </c>
      <c r="O474" s="518">
        <v>4.5038759689922481</v>
      </c>
      <c r="P474" s="476">
        <v>481</v>
      </c>
      <c r="Q474" s="521">
        <v>4.3388773388773387</v>
      </c>
      <c r="R474" s="523" t="s">
        <v>45</v>
      </c>
      <c r="S474" s="3"/>
      <c r="T474" s="317" t="s">
        <v>1048</v>
      </c>
      <c r="U474" s="409">
        <v>5</v>
      </c>
      <c r="V474" s="409">
        <v>2.2000000000000002</v>
      </c>
      <c r="W474" s="509" t="str">
        <f t="shared" si="7"/>
        <v>středisko Těrlicko</v>
      </c>
    </row>
    <row r="475" spans="1:23" ht="15.75" hidden="1" customHeight="1">
      <c r="A475" s="310" t="s">
        <v>1121</v>
      </c>
      <c r="B475" s="517">
        <v>25</v>
      </c>
      <c r="C475" s="518">
        <v>3.08</v>
      </c>
      <c r="D475" s="484">
        <v>22</v>
      </c>
      <c r="E475" s="484">
        <v>4.0910000000000002</v>
      </c>
      <c r="F475" s="484">
        <v>12</v>
      </c>
      <c r="G475" s="484">
        <v>3.5830000000000002</v>
      </c>
      <c r="H475" s="484">
        <v>13</v>
      </c>
      <c r="I475" s="518">
        <v>4.4615384615384617</v>
      </c>
      <c r="J475" s="519">
        <v>8</v>
      </c>
      <c r="K475" s="520">
        <v>6.25</v>
      </c>
      <c r="L475" s="484">
        <v>11</v>
      </c>
      <c r="M475" s="518">
        <v>3.2727272727272729</v>
      </c>
      <c r="N475" s="484">
        <v>14</v>
      </c>
      <c r="O475" s="518">
        <v>5.7142857142857144</v>
      </c>
      <c r="P475" s="476">
        <v>22</v>
      </c>
      <c r="Q475" s="521">
        <v>4.5</v>
      </c>
      <c r="R475" s="523" t="s">
        <v>924</v>
      </c>
      <c r="S475" s="3"/>
      <c r="T475" s="317" t="s">
        <v>1050</v>
      </c>
      <c r="U475" s="409">
        <v>10</v>
      </c>
      <c r="V475" s="409">
        <v>3.4</v>
      </c>
      <c r="W475" s="509" t="str">
        <f t="shared" si="7"/>
        <v>středisko Svatý Jiří Ostrava</v>
      </c>
    </row>
    <row r="476" spans="1:23" ht="15.75" customHeight="1">
      <c r="A476" s="310">
        <v>721</v>
      </c>
      <c r="B476" s="517">
        <v>59</v>
      </c>
      <c r="C476" s="518">
        <v>3.0169999999999999</v>
      </c>
      <c r="D476" s="484">
        <v>65</v>
      </c>
      <c r="E476" s="484">
        <v>3.569</v>
      </c>
      <c r="F476" s="484">
        <v>33</v>
      </c>
      <c r="G476" s="484">
        <v>3.5760000000000001</v>
      </c>
      <c r="H476" s="484">
        <v>68</v>
      </c>
      <c r="I476" s="518">
        <v>4.0294117647058822</v>
      </c>
      <c r="J476" s="519">
        <v>68</v>
      </c>
      <c r="K476" s="520">
        <v>4.4558823529411766</v>
      </c>
      <c r="L476" s="484">
        <v>64</v>
      </c>
      <c r="M476" s="518">
        <v>4.109375</v>
      </c>
      <c r="N476" s="484">
        <v>59</v>
      </c>
      <c r="O476" s="518">
        <v>4.898305084745763</v>
      </c>
      <c r="P476" s="476">
        <v>46</v>
      </c>
      <c r="Q476" s="521">
        <v>5.5434782608695654</v>
      </c>
      <c r="R476" s="523" t="s">
        <v>916</v>
      </c>
      <c r="S476" s="3"/>
      <c r="T476" s="317" t="s">
        <v>1052</v>
      </c>
      <c r="U476" s="409">
        <v>6</v>
      </c>
      <c r="V476" s="409">
        <v>3.6666666666666665</v>
      </c>
      <c r="W476" s="509" t="str">
        <f t="shared" si="7"/>
        <v>středisko Strážci Ostrava</v>
      </c>
    </row>
    <row r="477" spans="1:23" ht="15.75" hidden="1" customHeight="1">
      <c r="A477" s="310" t="s">
        <v>917</v>
      </c>
      <c r="B477" s="517">
        <v>9</v>
      </c>
      <c r="C477" s="518">
        <v>3.444</v>
      </c>
      <c r="D477" s="484">
        <v>10</v>
      </c>
      <c r="E477" s="484">
        <v>4.2</v>
      </c>
      <c r="F477" s="484">
        <v>6</v>
      </c>
      <c r="G477" s="484">
        <v>3</v>
      </c>
      <c r="H477" s="484">
        <v>22</v>
      </c>
      <c r="I477" s="518">
        <v>4.2727272727272725</v>
      </c>
      <c r="J477" s="519">
        <v>25</v>
      </c>
      <c r="K477" s="520">
        <v>4.84</v>
      </c>
      <c r="L477" s="484">
        <v>34</v>
      </c>
      <c r="M477" s="518">
        <v>4.0588235294117645</v>
      </c>
      <c r="N477" s="484">
        <v>21</v>
      </c>
      <c r="O477" s="518">
        <v>4.2857142857142856</v>
      </c>
      <c r="P477" s="476">
        <v>20</v>
      </c>
      <c r="Q477" s="521">
        <v>5.45</v>
      </c>
      <c r="R477" s="523" t="s">
        <v>918</v>
      </c>
      <c r="S477" s="3"/>
      <c r="T477" s="317" t="s">
        <v>1054</v>
      </c>
      <c r="U477" s="409">
        <v>8</v>
      </c>
      <c r="V477" s="409">
        <v>2.5</v>
      </c>
      <c r="W477" s="509" t="str">
        <f t="shared" si="7"/>
        <v>středisko Ještěr Ostrava</v>
      </c>
    </row>
    <row r="478" spans="1:23" ht="15.75" hidden="1" customHeight="1">
      <c r="A478" s="310" t="s">
        <v>919</v>
      </c>
      <c r="B478" s="517">
        <v>13</v>
      </c>
      <c r="C478" s="518">
        <v>2.6920000000000002</v>
      </c>
      <c r="D478" s="484">
        <v>13</v>
      </c>
      <c r="E478" s="484">
        <v>2.923</v>
      </c>
      <c r="F478" s="484">
        <v>3</v>
      </c>
      <c r="G478" s="484">
        <v>3.3330000000000002</v>
      </c>
      <c r="H478" s="484">
        <v>20</v>
      </c>
      <c r="I478" s="518">
        <v>4.5</v>
      </c>
      <c r="J478" s="519">
        <v>11</v>
      </c>
      <c r="K478" s="520">
        <v>2.8181818181818183</v>
      </c>
      <c r="L478" s="484">
        <v>9</v>
      </c>
      <c r="M478" s="518">
        <v>5.1111111111111107</v>
      </c>
      <c r="N478" s="484">
        <v>7</v>
      </c>
      <c r="O478" s="518">
        <v>6.8571428571428568</v>
      </c>
      <c r="P478" s="476">
        <v>3</v>
      </c>
      <c r="Q478" s="521">
        <v>3.3333333333333335</v>
      </c>
      <c r="R478" s="523" t="s">
        <v>920</v>
      </c>
      <c r="S478" s="3"/>
      <c r="T478" s="317" t="s">
        <v>1056</v>
      </c>
      <c r="U478" s="409">
        <v>12</v>
      </c>
      <c r="V478" s="409">
        <v>4.583333333333333</v>
      </c>
      <c r="W478" s="509" t="str">
        <f t="shared" si="7"/>
        <v>středisko Klimkovice</v>
      </c>
    </row>
    <row r="479" spans="1:23" ht="15.75" hidden="1" customHeight="1">
      <c r="A479" s="310" t="s">
        <v>921</v>
      </c>
      <c r="B479" s="517">
        <v>5</v>
      </c>
      <c r="C479" s="518">
        <v>3.4</v>
      </c>
      <c r="D479" s="484">
        <v>6</v>
      </c>
      <c r="E479" s="484">
        <v>2.6669999999999998</v>
      </c>
      <c r="F479" s="484">
        <v>11</v>
      </c>
      <c r="G479" s="484">
        <v>3.8180000000000001</v>
      </c>
      <c r="H479" s="484">
        <v>12</v>
      </c>
      <c r="I479" s="518">
        <v>2.1666666666666665</v>
      </c>
      <c r="J479" s="519">
        <v>15</v>
      </c>
      <c r="K479" s="520">
        <v>3.7333333333333334</v>
      </c>
      <c r="L479" s="484">
        <v>7</v>
      </c>
      <c r="M479" s="518">
        <v>3.2857142857142856</v>
      </c>
      <c r="N479" s="484">
        <v>13</v>
      </c>
      <c r="O479" s="518">
        <v>4.4615384615384617</v>
      </c>
      <c r="P479" s="476">
        <v>20</v>
      </c>
      <c r="Q479" s="521">
        <v>5.5</v>
      </c>
      <c r="R479" s="523" t="s">
        <v>922</v>
      </c>
      <c r="S479" s="3"/>
      <c r="T479" s="317" t="s">
        <v>1058</v>
      </c>
      <c r="U479" s="409">
        <v>7</v>
      </c>
      <c r="V479" s="409">
        <v>4.4285714285714288</v>
      </c>
      <c r="W479" s="509" t="str">
        <f t="shared" si="7"/>
        <v>přístav VIRIBUS UNITIS Ostrava</v>
      </c>
    </row>
    <row r="480" spans="1:23" ht="15.75" hidden="1" customHeight="1">
      <c r="A480" s="310" t="s">
        <v>925</v>
      </c>
      <c r="B480" s="517">
        <v>7</v>
      </c>
      <c r="C480" s="518">
        <v>2.5710000000000002</v>
      </c>
      <c r="D480" s="484">
        <v>14</v>
      </c>
      <c r="E480" s="484">
        <v>3.286</v>
      </c>
      <c r="F480" s="484">
        <v>1</v>
      </c>
      <c r="G480" s="484">
        <v>5</v>
      </c>
      <c r="H480" s="484">
        <v>1</v>
      </c>
      <c r="I480" s="518">
        <v>6</v>
      </c>
      <c r="J480" s="519">
        <v>9</v>
      </c>
      <c r="K480" s="520">
        <v>5</v>
      </c>
      <c r="L480" s="484">
        <v>3</v>
      </c>
      <c r="M480" s="518">
        <v>6.666666666666667</v>
      </c>
      <c r="N480" s="484">
        <v>4</v>
      </c>
      <c r="O480" s="518">
        <v>3.25</v>
      </c>
      <c r="P480" s="476">
        <v>3</v>
      </c>
      <c r="Q480" s="521">
        <v>8.6666666666666661</v>
      </c>
      <c r="R480" s="523" t="s">
        <v>926</v>
      </c>
      <c r="S480" s="3"/>
      <c r="T480" s="317" t="s">
        <v>1060</v>
      </c>
      <c r="U480" s="409">
        <v>20</v>
      </c>
      <c r="V480" s="409">
        <v>3.9</v>
      </c>
      <c r="W480" s="509" t="str">
        <f t="shared" si="7"/>
        <v>středisko Osmačtyřicítka Ostrava</v>
      </c>
    </row>
    <row r="481" spans="1:23" ht="15.75" customHeight="1">
      <c r="A481" s="310">
        <v>722</v>
      </c>
      <c r="B481" s="517">
        <v>92</v>
      </c>
      <c r="C481" s="518">
        <v>3.7719999999999998</v>
      </c>
      <c r="D481" s="484">
        <v>133</v>
      </c>
      <c r="E481" s="484">
        <v>3.5190000000000001</v>
      </c>
      <c r="F481" s="484">
        <v>103</v>
      </c>
      <c r="G481" s="484">
        <v>3.8540000000000001</v>
      </c>
      <c r="H481" s="484">
        <v>110</v>
      </c>
      <c r="I481" s="518">
        <v>3.8272727272727272</v>
      </c>
      <c r="J481" s="519">
        <v>96</v>
      </c>
      <c r="K481" s="520">
        <v>4.34375</v>
      </c>
      <c r="L481" s="484">
        <v>118</v>
      </c>
      <c r="M481" s="518">
        <v>3.8644067796610169</v>
      </c>
      <c r="N481" s="484">
        <v>104</v>
      </c>
      <c r="O481" s="518">
        <v>5.134615384615385</v>
      </c>
      <c r="P481" s="476">
        <v>120</v>
      </c>
      <c r="Q481" s="521">
        <v>4.6166666666666663</v>
      </c>
      <c r="R481" s="523" t="s">
        <v>927</v>
      </c>
      <c r="S481" s="3"/>
      <c r="T481" s="317" t="s">
        <v>1062</v>
      </c>
      <c r="U481" s="409">
        <v>42</v>
      </c>
      <c r="V481" s="409">
        <v>5.3571428571428568</v>
      </c>
      <c r="W481" s="509" t="str">
        <f t="shared" si="7"/>
        <v>středisko Modrý šíp Ostrava</v>
      </c>
    </row>
    <row r="482" spans="1:23" ht="15.75" hidden="1" customHeight="1">
      <c r="A482" s="310" t="s">
        <v>928</v>
      </c>
      <c r="B482" s="517">
        <v>18</v>
      </c>
      <c r="C482" s="518">
        <v>3.278</v>
      </c>
      <c r="D482" s="484">
        <v>34</v>
      </c>
      <c r="E482" s="484">
        <v>3.706</v>
      </c>
      <c r="F482" s="484">
        <v>30</v>
      </c>
      <c r="G482" s="484">
        <v>3.8330000000000002</v>
      </c>
      <c r="H482" s="484">
        <v>37</v>
      </c>
      <c r="I482" s="518">
        <v>4.1081081081081079</v>
      </c>
      <c r="J482" s="519">
        <v>31</v>
      </c>
      <c r="K482" s="520">
        <v>4.645161290322581</v>
      </c>
      <c r="L482" s="484">
        <v>38</v>
      </c>
      <c r="M482" s="518">
        <v>3.7894736842105261</v>
      </c>
      <c r="N482" s="484">
        <v>18</v>
      </c>
      <c r="O482" s="518">
        <v>5.166666666666667</v>
      </c>
      <c r="P482" s="476">
        <v>19</v>
      </c>
      <c r="Q482" s="521">
        <v>5.8421052631578947</v>
      </c>
      <c r="R482" s="523" t="s">
        <v>929</v>
      </c>
      <c r="S482" s="3"/>
      <c r="T482" s="317" t="s">
        <v>1064</v>
      </c>
      <c r="U482" s="409">
        <v>9</v>
      </c>
      <c r="V482" s="409">
        <v>5.333333333333333</v>
      </c>
      <c r="W482" s="509" t="str">
        <f t="shared" si="7"/>
        <v>středisko Zábřeh Ostrava</v>
      </c>
    </row>
    <row r="483" spans="1:23" ht="15.75" hidden="1" customHeight="1">
      <c r="A483" s="310" t="s">
        <v>930</v>
      </c>
      <c r="B483" s="517">
        <v>1</v>
      </c>
      <c r="C483" s="518">
        <v>4</v>
      </c>
      <c r="D483" s="484">
        <v>5</v>
      </c>
      <c r="E483" s="484">
        <v>2.6</v>
      </c>
      <c r="F483" s="484">
        <v>6</v>
      </c>
      <c r="G483" s="484">
        <v>3.8330000000000002</v>
      </c>
      <c r="H483" s="484">
        <v>6</v>
      </c>
      <c r="I483" s="518">
        <v>4.5</v>
      </c>
      <c r="J483" s="519">
        <v>9</v>
      </c>
      <c r="K483" s="520">
        <v>2.2222222222222223</v>
      </c>
      <c r="L483" s="484">
        <v>5</v>
      </c>
      <c r="M483" s="518">
        <v>2</v>
      </c>
      <c r="N483" s="484">
        <v>5</v>
      </c>
      <c r="O483" s="518">
        <v>4.2</v>
      </c>
      <c r="P483" s="476">
        <v>2</v>
      </c>
      <c r="Q483" s="521">
        <v>4.5</v>
      </c>
      <c r="R483" s="523" t="s">
        <v>931</v>
      </c>
      <c r="S483" s="3"/>
      <c r="T483" s="317" t="s">
        <v>1066</v>
      </c>
      <c r="U483" s="409">
        <v>10</v>
      </c>
      <c r="V483" s="409">
        <v>4.4000000000000004</v>
      </c>
      <c r="W483" s="509" t="str">
        <f t="shared" si="7"/>
        <v>přístav Eskadra Ostrava</v>
      </c>
    </row>
    <row r="484" spans="1:23" ht="15.75" hidden="1" customHeight="1">
      <c r="A484" s="310" t="s">
        <v>932</v>
      </c>
      <c r="B484" s="517">
        <v>10</v>
      </c>
      <c r="C484" s="518">
        <v>5.0999999999999996</v>
      </c>
      <c r="D484" s="484">
        <v>11</v>
      </c>
      <c r="E484" s="484">
        <v>4.5449999999999999</v>
      </c>
      <c r="F484" s="484">
        <v>14</v>
      </c>
      <c r="G484" s="484">
        <v>3.6429999999999998</v>
      </c>
      <c r="H484" s="484">
        <v>9</v>
      </c>
      <c r="I484" s="518">
        <v>4</v>
      </c>
      <c r="J484" s="519">
        <v>9</v>
      </c>
      <c r="K484" s="520">
        <v>5</v>
      </c>
      <c r="L484" s="484">
        <v>11</v>
      </c>
      <c r="M484" s="518">
        <v>2.8181818181818183</v>
      </c>
      <c r="N484" s="484">
        <v>21</v>
      </c>
      <c r="O484" s="518">
        <v>5.4761904761904763</v>
      </c>
      <c r="P484" s="476">
        <v>8</v>
      </c>
      <c r="Q484" s="521">
        <v>5.125</v>
      </c>
      <c r="R484" s="523" t="s">
        <v>933</v>
      </c>
      <c r="S484" s="3"/>
      <c r="T484" s="317" t="s">
        <v>1068</v>
      </c>
      <c r="U484" s="409">
        <v>22</v>
      </c>
      <c r="V484" s="409">
        <v>3.4545454545454546</v>
      </c>
      <c r="W484" s="509" t="str">
        <f t="shared" si="7"/>
        <v>středisko Stará Bělá</v>
      </c>
    </row>
    <row r="485" spans="1:23" ht="15.75" hidden="1" customHeight="1">
      <c r="A485" s="310" t="s">
        <v>934</v>
      </c>
      <c r="B485" s="517">
        <v>10</v>
      </c>
      <c r="C485" s="518">
        <v>4</v>
      </c>
      <c r="D485" s="484">
        <v>22</v>
      </c>
      <c r="E485" s="484">
        <v>4.4089999999999998</v>
      </c>
      <c r="F485" s="484">
        <v>8</v>
      </c>
      <c r="G485" s="484">
        <v>3.625</v>
      </c>
      <c r="H485" s="484">
        <v>16</v>
      </c>
      <c r="I485" s="518">
        <v>3.5625</v>
      </c>
      <c r="J485" s="519">
        <v>10</v>
      </c>
      <c r="K485" s="520">
        <v>4.3</v>
      </c>
      <c r="L485" s="484">
        <v>23</v>
      </c>
      <c r="M485" s="518">
        <v>5.0869565217391308</v>
      </c>
      <c r="N485" s="484">
        <v>12</v>
      </c>
      <c r="O485" s="518">
        <v>4.75</v>
      </c>
      <c r="P485" s="476">
        <v>23</v>
      </c>
      <c r="Q485" s="521">
        <v>3.2173913043478262</v>
      </c>
      <c r="R485" s="523" t="s">
        <v>935</v>
      </c>
      <c r="S485" s="3"/>
      <c r="T485" s="317" t="s">
        <v>1069</v>
      </c>
      <c r="U485" s="409">
        <v>10</v>
      </c>
      <c r="V485" s="409">
        <v>3.5</v>
      </c>
      <c r="W485" s="509" t="str">
        <f t="shared" si="7"/>
        <v>středisko Polanka nad Odrou</v>
      </c>
    </row>
    <row r="486" spans="1:23" ht="15.75" hidden="1" customHeight="1">
      <c r="A486" s="310" t="s">
        <v>936</v>
      </c>
      <c r="B486" s="517">
        <v>11</v>
      </c>
      <c r="C486" s="518">
        <v>2.2730000000000001</v>
      </c>
      <c r="D486" s="484">
        <v>20</v>
      </c>
      <c r="E486" s="484">
        <v>2.0499999999999998</v>
      </c>
      <c r="F486" s="484">
        <v>7</v>
      </c>
      <c r="G486" s="484">
        <v>2.714</v>
      </c>
      <c r="H486" s="484">
        <v>14</v>
      </c>
      <c r="I486" s="518">
        <v>3.4285714285714284</v>
      </c>
      <c r="J486" s="519">
        <v>8</v>
      </c>
      <c r="K486" s="520">
        <v>4.25</v>
      </c>
      <c r="L486" s="484">
        <v>5</v>
      </c>
      <c r="M486" s="518">
        <v>3</v>
      </c>
      <c r="N486" s="484">
        <v>11</v>
      </c>
      <c r="O486" s="518">
        <v>5.0909090909090908</v>
      </c>
      <c r="P486" s="476">
        <v>14</v>
      </c>
      <c r="Q486" s="521">
        <v>5.0714285714285712</v>
      </c>
      <c r="R486" s="523" t="s">
        <v>937</v>
      </c>
      <c r="S486" s="3"/>
      <c r="T486" s="410">
        <v>112</v>
      </c>
      <c r="U486" s="411">
        <v>87</v>
      </c>
      <c r="V486" s="411">
        <v>3.9195402298850577</v>
      </c>
      <c r="W486" s="509" t="str">
        <f t="shared" si="7"/>
        <v>okres Praha 2</v>
      </c>
    </row>
    <row r="487" spans="1:23" ht="15.75" hidden="1" customHeight="1">
      <c r="A487" s="310" t="s">
        <v>938</v>
      </c>
      <c r="B487" s="517">
        <v>7</v>
      </c>
      <c r="C487" s="518">
        <v>5</v>
      </c>
      <c r="D487" s="484">
        <v>10</v>
      </c>
      <c r="E487" s="484">
        <v>3.7</v>
      </c>
      <c r="F487" s="484">
        <v>8</v>
      </c>
      <c r="G487" s="484">
        <v>4.5</v>
      </c>
      <c r="H487" s="484">
        <v>7</v>
      </c>
      <c r="I487" s="518">
        <v>2.5714285714285716</v>
      </c>
      <c r="J487" s="519">
        <v>5</v>
      </c>
      <c r="K487" s="520">
        <v>5</v>
      </c>
      <c r="L487" s="484">
        <v>6</v>
      </c>
      <c r="M487" s="518">
        <v>4.333333333333333</v>
      </c>
      <c r="N487" s="484">
        <v>10</v>
      </c>
      <c r="O487" s="518">
        <v>4.0999999999999996</v>
      </c>
      <c r="P487" s="476">
        <v>22</v>
      </c>
      <c r="Q487" s="521">
        <v>4.1363636363636367</v>
      </c>
      <c r="R487" s="523" t="s">
        <v>939</v>
      </c>
      <c r="S487" s="3"/>
      <c r="T487" s="410">
        <v>113</v>
      </c>
      <c r="U487" s="411">
        <v>54</v>
      </c>
      <c r="V487" s="411">
        <v>3.6481481481481484</v>
      </c>
      <c r="W487" s="509" t="str">
        <f t="shared" si="7"/>
        <v>okres Praha 3</v>
      </c>
    </row>
    <row r="488" spans="1:23" ht="15.75" hidden="1" customHeight="1">
      <c r="A488" s="310" t="s">
        <v>940</v>
      </c>
      <c r="B488" s="517">
        <v>35</v>
      </c>
      <c r="C488" s="518">
        <v>3.8</v>
      </c>
      <c r="D488" s="484">
        <v>31</v>
      </c>
      <c r="E488" s="484">
        <v>3.355</v>
      </c>
      <c r="F488" s="484">
        <v>30</v>
      </c>
      <c r="G488" s="484">
        <v>4.133</v>
      </c>
      <c r="H488" s="484">
        <v>21</v>
      </c>
      <c r="I488" s="518">
        <v>3.9523809523809526</v>
      </c>
      <c r="J488" s="519">
        <v>24</v>
      </c>
      <c r="K488" s="520">
        <v>4.416666666666667</v>
      </c>
      <c r="L488" s="484">
        <v>30</v>
      </c>
      <c r="M488" s="518">
        <v>3.7666666666666666</v>
      </c>
      <c r="N488" s="484">
        <v>27</v>
      </c>
      <c r="O488" s="518">
        <v>5.5925925925925926</v>
      </c>
      <c r="P488" s="476">
        <v>32</v>
      </c>
      <c r="Q488" s="521">
        <v>4.90625</v>
      </c>
      <c r="R488" s="523" t="s">
        <v>941</v>
      </c>
      <c r="S488" s="3"/>
      <c r="T488" s="410">
        <v>114</v>
      </c>
      <c r="U488" s="411">
        <v>165</v>
      </c>
      <c r="V488" s="411">
        <v>4.7333333333333334</v>
      </c>
      <c r="W488" s="509" t="str">
        <f t="shared" si="7"/>
        <v>okres Praha 4</v>
      </c>
    </row>
    <row r="489" spans="1:23" ht="15.75" customHeight="1">
      <c r="A489" s="310">
        <v>723</v>
      </c>
      <c r="B489" s="517">
        <v>93</v>
      </c>
      <c r="C489" s="518">
        <v>3.14</v>
      </c>
      <c r="D489" s="484">
        <v>95</v>
      </c>
      <c r="E489" s="484">
        <v>3.0840000000000001</v>
      </c>
      <c r="F489" s="484">
        <v>101</v>
      </c>
      <c r="G489" s="484">
        <v>3.6240000000000001</v>
      </c>
      <c r="H489" s="484">
        <v>58</v>
      </c>
      <c r="I489" s="518">
        <v>3.7413793103448274</v>
      </c>
      <c r="J489" s="519">
        <v>86</v>
      </c>
      <c r="K489" s="520">
        <v>4.058139534883721</v>
      </c>
      <c r="L489" s="484">
        <v>92</v>
      </c>
      <c r="M489" s="518">
        <v>3.9891304347826089</v>
      </c>
      <c r="N489" s="484">
        <v>92</v>
      </c>
      <c r="O489" s="518">
        <v>3.9130434782608696</v>
      </c>
      <c r="P489" s="476">
        <v>133</v>
      </c>
      <c r="Q489" s="521">
        <v>4.2406015037593985</v>
      </c>
      <c r="R489" s="523" t="s">
        <v>942</v>
      </c>
      <c r="S489" s="3"/>
      <c r="T489" s="410">
        <v>115</v>
      </c>
      <c r="U489" s="411">
        <v>72</v>
      </c>
      <c r="V489" s="411">
        <v>5.25</v>
      </c>
      <c r="W489" s="509" t="str">
        <f t="shared" si="7"/>
        <v>okres Praha 5</v>
      </c>
    </row>
    <row r="490" spans="1:23" ht="15.75" hidden="1" customHeight="1">
      <c r="A490" s="310" t="s">
        <v>943</v>
      </c>
      <c r="B490" s="517">
        <v>30</v>
      </c>
      <c r="C490" s="518">
        <v>2.867</v>
      </c>
      <c r="D490" s="484">
        <v>28</v>
      </c>
      <c r="E490" s="484">
        <v>2.8929999999999998</v>
      </c>
      <c r="F490" s="484">
        <v>35</v>
      </c>
      <c r="G490" s="484">
        <v>3.629</v>
      </c>
      <c r="H490" s="484">
        <v>10</v>
      </c>
      <c r="I490" s="518">
        <v>4</v>
      </c>
      <c r="J490" s="519">
        <v>31</v>
      </c>
      <c r="K490" s="520">
        <v>3.7096774193548385</v>
      </c>
      <c r="L490" s="484">
        <v>38</v>
      </c>
      <c r="M490" s="518">
        <v>4.1052631578947372</v>
      </c>
      <c r="N490" s="484">
        <v>33</v>
      </c>
      <c r="O490" s="518">
        <v>3.393939393939394</v>
      </c>
      <c r="P490" s="476">
        <v>32</v>
      </c>
      <c r="Q490" s="521">
        <v>3.875</v>
      </c>
      <c r="R490" s="523" t="s">
        <v>944</v>
      </c>
      <c r="S490" s="3"/>
      <c r="T490" s="410">
        <v>116</v>
      </c>
      <c r="U490" s="411">
        <v>191</v>
      </c>
      <c r="V490" s="411">
        <v>4.3455497382198951</v>
      </c>
      <c r="W490" s="509" t="str">
        <f t="shared" si="7"/>
        <v>okres Praha 6</v>
      </c>
    </row>
    <row r="491" spans="1:23" ht="15.75" hidden="1" customHeight="1">
      <c r="A491" s="310" t="s">
        <v>945</v>
      </c>
      <c r="B491" s="517">
        <v>27</v>
      </c>
      <c r="C491" s="518">
        <v>3.1480000000000001</v>
      </c>
      <c r="D491" s="484">
        <v>32</v>
      </c>
      <c r="E491" s="484">
        <v>3.4060000000000001</v>
      </c>
      <c r="F491" s="484">
        <v>38</v>
      </c>
      <c r="G491" s="484">
        <v>3.1579999999999999</v>
      </c>
      <c r="H491" s="484">
        <v>37</v>
      </c>
      <c r="I491" s="518">
        <v>3.9459459459459461</v>
      </c>
      <c r="J491" s="519">
        <v>35</v>
      </c>
      <c r="K491" s="520">
        <v>4.0857142857142854</v>
      </c>
      <c r="L491" s="484">
        <v>36</v>
      </c>
      <c r="M491" s="518">
        <v>3.2222222222222223</v>
      </c>
      <c r="N491" s="484">
        <v>35</v>
      </c>
      <c r="O491" s="518">
        <v>4.2</v>
      </c>
      <c r="P491" s="476">
        <v>50</v>
      </c>
      <c r="Q491" s="521">
        <v>4.0599999999999996</v>
      </c>
      <c r="R491" s="523" t="s">
        <v>946</v>
      </c>
      <c r="S491" s="3"/>
      <c r="T491" s="410">
        <v>118</v>
      </c>
      <c r="U491" s="411">
        <v>78</v>
      </c>
      <c r="V491" s="411">
        <v>4.5512820512820511</v>
      </c>
      <c r="W491" s="509" t="str">
        <f t="shared" si="7"/>
        <v>okres Praha 8</v>
      </c>
    </row>
    <row r="492" spans="1:23" ht="15.75" hidden="1" customHeight="1">
      <c r="A492" s="310" t="s">
        <v>947</v>
      </c>
      <c r="B492" s="517">
        <v>8</v>
      </c>
      <c r="C492" s="518">
        <v>4.25</v>
      </c>
      <c r="D492" s="484">
        <v>13</v>
      </c>
      <c r="E492" s="484">
        <v>2.3079999999999998</v>
      </c>
      <c r="F492" s="484">
        <v>5</v>
      </c>
      <c r="G492" s="484">
        <v>3.4</v>
      </c>
      <c r="H492" s="484">
        <v>4</v>
      </c>
      <c r="I492" s="518">
        <v>1</v>
      </c>
      <c r="J492" s="519">
        <v>7</v>
      </c>
      <c r="K492" s="520">
        <v>2.4285714285714284</v>
      </c>
      <c r="L492" s="484">
        <v>2</v>
      </c>
      <c r="M492" s="518">
        <v>1.5</v>
      </c>
      <c r="N492" s="484">
        <v>11</v>
      </c>
      <c r="O492" s="518">
        <v>3.1818181818181817</v>
      </c>
      <c r="P492" s="476">
        <v>24</v>
      </c>
      <c r="Q492" s="521">
        <v>3.125</v>
      </c>
      <c r="R492" s="523" t="s">
        <v>948</v>
      </c>
      <c r="S492" s="3"/>
      <c r="T492" s="410">
        <v>119</v>
      </c>
      <c r="U492" s="411">
        <v>94</v>
      </c>
      <c r="V492" s="411">
        <v>4.5</v>
      </c>
      <c r="W492" s="509" t="str">
        <f t="shared" si="7"/>
        <v>okres Praha 9</v>
      </c>
    </row>
    <row r="493" spans="1:23" ht="15.75" hidden="1" customHeight="1">
      <c r="A493" s="310" t="s">
        <v>949</v>
      </c>
      <c r="B493" s="517">
        <v>11</v>
      </c>
      <c r="C493" s="518">
        <v>3.6360000000000001</v>
      </c>
      <c r="D493" s="484">
        <v>0</v>
      </c>
      <c r="E493" s="484">
        <v>0</v>
      </c>
      <c r="F493" s="484">
        <v>4</v>
      </c>
      <c r="G493" s="484">
        <v>4.25</v>
      </c>
      <c r="H493" s="484">
        <v>3</v>
      </c>
      <c r="I493" s="518">
        <v>2.3333333333333335</v>
      </c>
      <c r="J493" s="519">
        <v>2</v>
      </c>
      <c r="K493" s="520">
        <v>3</v>
      </c>
      <c r="L493" s="484"/>
      <c r="M493" s="518"/>
      <c r="N493" s="484">
        <v>2</v>
      </c>
      <c r="O493" s="518">
        <v>3</v>
      </c>
      <c r="P493" s="476">
        <v>22</v>
      </c>
      <c r="Q493" s="521">
        <v>6.3181818181818183</v>
      </c>
      <c r="R493" s="523" t="s">
        <v>950</v>
      </c>
      <c r="S493" s="3"/>
      <c r="T493" s="410">
        <v>211</v>
      </c>
      <c r="U493" s="411">
        <v>105</v>
      </c>
      <c r="V493" s="411">
        <v>4.2857142857142856</v>
      </c>
      <c r="W493" s="509" t="str">
        <f t="shared" si="7"/>
        <v>okres Benešov</v>
      </c>
    </row>
    <row r="494" spans="1:23" ht="15.75" hidden="1" customHeight="1">
      <c r="A494" s="310" t="s">
        <v>951</v>
      </c>
      <c r="B494" s="517">
        <v>17</v>
      </c>
      <c r="C494" s="518">
        <v>2.7650000000000001</v>
      </c>
      <c r="D494" s="484">
        <v>22</v>
      </c>
      <c r="E494" s="484">
        <v>3.3180000000000001</v>
      </c>
      <c r="F494" s="484">
        <v>19</v>
      </c>
      <c r="G494" s="484">
        <v>4.4740000000000002</v>
      </c>
      <c r="H494" s="484">
        <v>4</v>
      </c>
      <c r="I494" s="518">
        <v>5</v>
      </c>
      <c r="J494" s="519">
        <v>11</v>
      </c>
      <c r="K494" s="520">
        <v>6.1818181818181817</v>
      </c>
      <c r="L494" s="484">
        <v>16</v>
      </c>
      <c r="M494" s="518">
        <v>5.75</v>
      </c>
      <c r="N494" s="484">
        <v>11</v>
      </c>
      <c r="O494" s="518">
        <v>5.4545454545454541</v>
      </c>
      <c r="P494" s="476">
        <v>5</v>
      </c>
      <c r="Q494" s="521">
        <v>4.5999999999999996</v>
      </c>
      <c r="R494" s="523" t="s">
        <v>952</v>
      </c>
      <c r="S494" s="3"/>
      <c r="T494" s="410">
        <v>212</v>
      </c>
      <c r="U494" s="411">
        <v>99</v>
      </c>
      <c r="V494" s="411">
        <v>4.0303030303030303</v>
      </c>
      <c r="W494" s="509" t="str">
        <f t="shared" si="7"/>
        <v>okres Beroun</v>
      </c>
    </row>
    <row r="495" spans="1:23" ht="15.75" customHeight="1">
      <c r="A495" s="310">
        <v>724</v>
      </c>
      <c r="B495" s="517">
        <v>178</v>
      </c>
      <c r="C495" s="518">
        <v>3.972</v>
      </c>
      <c r="D495" s="484">
        <v>155</v>
      </c>
      <c r="E495" s="484">
        <v>3.3159999999999998</v>
      </c>
      <c r="F495" s="484">
        <v>170</v>
      </c>
      <c r="G495" s="484">
        <v>3.7410000000000001</v>
      </c>
      <c r="H495" s="484">
        <v>159</v>
      </c>
      <c r="I495" s="518">
        <v>3.6603773584905661</v>
      </c>
      <c r="J495" s="519">
        <v>188</v>
      </c>
      <c r="K495" s="520">
        <v>3.6276595744680851</v>
      </c>
      <c r="L495" s="484">
        <v>167</v>
      </c>
      <c r="M495" s="518">
        <v>4.1676646706586826</v>
      </c>
      <c r="N495" s="484">
        <v>132</v>
      </c>
      <c r="O495" s="518">
        <v>4.2424242424242422</v>
      </c>
      <c r="P495" s="476">
        <v>160</v>
      </c>
      <c r="Q495" s="521">
        <v>3.84375</v>
      </c>
      <c r="R495" s="523" t="s">
        <v>953</v>
      </c>
      <c r="S495" s="3"/>
      <c r="T495" s="410">
        <v>213</v>
      </c>
      <c r="U495" s="411">
        <v>63</v>
      </c>
      <c r="V495" s="411">
        <v>5.0634920634920633</v>
      </c>
      <c r="W495" s="509" t="str">
        <f t="shared" si="7"/>
        <v>okres Kladno</v>
      </c>
    </row>
    <row r="496" spans="1:23" ht="15.75" hidden="1" customHeight="1">
      <c r="A496" s="310" t="s">
        <v>954</v>
      </c>
      <c r="B496" s="517">
        <v>25</v>
      </c>
      <c r="C496" s="518">
        <v>3.6</v>
      </c>
      <c r="D496" s="484">
        <v>18</v>
      </c>
      <c r="E496" s="484">
        <v>2.6110000000000002</v>
      </c>
      <c r="F496" s="484">
        <v>9</v>
      </c>
      <c r="G496" s="484">
        <v>2.556</v>
      </c>
      <c r="H496" s="484">
        <v>9</v>
      </c>
      <c r="I496" s="518">
        <v>4.8888888888888893</v>
      </c>
      <c r="J496" s="519">
        <v>5</v>
      </c>
      <c r="K496" s="520">
        <v>2.8</v>
      </c>
      <c r="L496" s="484">
        <v>3</v>
      </c>
      <c r="M496" s="518">
        <v>4.666666666666667</v>
      </c>
      <c r="N496" s="484">
        <v>7</v>
      </c>
      <c r="O496" s="518">
        <v>3.7142857142857144</v>
      </c>
      <c r="P496" s="476">
        <v>12</v>
      </c>
      <c r="Q496" s="521">
        <v>4.416666666666667</v>
      </c>
      <c r="R496" s="523" t="s">
        <v>955</v>
      </c>
      <c r="S496" s="3"/>
      <c r="T496" s="410">
        <v>214</v>
      </c>
      <c r="U496" s="411">
        <v>141</v>
      </c>
      <c r="V496" s="411">
        <v>4.2198581560283692</v>
      </c>
      <c r="W496" s="509" t="str">
        <f t="shared" si="7"/>
        <v>okres Kolín</v>
      </c>
    </row>
    <row r="497" spans="1:23" ht="15.75" hidden="1" customHeight="1">
      <c r="A497" s="310" t="s">
        <v>956</v>
      </c>
      <c r="B497" s="517">
        <v>24</v>
      </c>
      <c r="C497" s="518">
        <v>3.25</v>
      </c>
      <c r="D497" s="484">
        <v>15</v>
      </c>
      <c r="E497" s="484">
        <v>3.2</v>
      </c>
      <c r="F497" s="484">
        <v>32</v>
      </c>
      <c r="G497" s="484">
        <v>3.2189999999999999</v>
      </c>
      <c r="H497" s="484">
        <v>44</v>
      </c>
      <c r="I497" s="518">
        <v>3.2954545454545454</v>
      </c>
      <c r="J497" s="519">
        <v>38</v>
      </c>
      <c r="K497" s="520">
        <v>3.7105263157894739</v>
      </c>
      <c r="L497" s="484">
        <v>38</v>
      </c>
      <c r="M497" s="518">
        <v>4.5</v>
      </c>
      <c r="N497" s="484">
        <v>23</v>
      </c>
      <c r="O497" s="518">
        <v>5.4782608695652177</v>
      </c>
      <c r="P497" s="476">
        <v>32</v>
      </c>
      <c r="Q497" s="521">
        <v>4.4375</v>
      </c>
      <c r="R497" s="523" t="s">
        <v>957</v>
      </c>
      <c r="S497" s="3"/>
      <c r="T497" s="410">
        <v>215</v>
      </c>
      <c r="U497" s="411">
        <v>86</v>
      </c>
      <c r="V497" s="411">
        <v>4.3837209302325579</v>
      </c>
      <c r="W497" s="509" t="str">
        <f t="shared" si="7"/>
        <v>okres Kutná Hora</v>
      </c>
    </row>
    <row r="498" spans="1:23" ht="15.75" hidden="1" customHeight="1">
      <c r="A498" s="310" t="s">
        <v>958</v>
      </c>
      <c r="B498" s="517">
        <v>21</v>
      </c>
      <c r="C498" s="518">
        <v>3.81</v>
      </c>
      <c r="D498" s="484">
        <v>17</v>
      </c>
      <c r="E498" s="484">
        <v>2.9409999999999998</v>
      </c>
      <c r="F498" s="484">
        <v>23</v>
      </c>
      <c r="G498" s="484">
        <v>4.5650000000000004</v>
      </c>
      <c r="H498" s="484">
        <v>19</v>
      </c>
      <c r="I498" s="518">
        <v>5.4210526315789478</v>
      </c>
      <c r="J498" s="519">
        <v>23</v>
      </c>
      <c r="K498" s="520">
        <v>4.2608695652173916</v>
      </c>
      <c r="L498" s="484">
        <v>25</v>
      </c>
      <c r="M498" s="518">
        <v>5.36</v>
      </c>
      <c r="N498" s="484">
        <v>15</v>
      </c>
      <c r="O498" s="518">
        <v>5.5333333333333332</v>
      </c>
      <c r="P498" s="476">
        <v>29</v>
      </c>
      <c r="Q498" s="521">
        <v>4.3793103448275863</v>
      </c>
      <c r="R498" s="523" t="s">
        <v>959</v>
      </c>
      <c r="S498" s="3"/>
      <c r="T498" s="410">
        <v>216</v>
      </c>
      <c r="U498" s="411">
        <v>47</v>
      </c>
      <c r="V498" s="411">
        <v>3.978723404255319</v>
      </c>
      <c r="W498" s="509" t="str">
        <f t="shared" si="7"/>
        <v>okres Mělník</v>
      </c>
    </row>
    <row r="499" spans="1:23" ht="15.75" hidden="1" customHeight="1">
      <c r="A499" s="310" t="s">
        <v>960</v>
      </c>
      <c r="B499" s="517">
        <v>17</v>
      </c>
      <c r="C499" s="518">
        <v>4.4710000000000001</v>
      </c>
      <c r="D499" s="484">
        <v>19</v>
      </c>
      <c r="E499" s="484">
        <v>2.895</v>
      </c>
      <c r="F499" s="484">
        <v>6</v>
      </c>
      <c r="G499" s="484">
        <v>2</v>
      </c>
      <c r="H499" s="484">
        <v>3</v>
      </c>
      <c r="I499" s="518">
        <v>3</v>
      </c>
      <c r="J499" s="519">
        <v>18</v>
      </c>
      <c r="K499" s="520">
        <v>2.9444444444444446</v>
      </c>
      <c r="L499" s="484">
        <v>10</v>
      </c>
      <c r="M499" s="518">
        <v>2</v>
      </c>
      <c r="N499" s="484">
        <v>13</v>
      </c>
      <c r="O499" s="518">
        <v>2.2307692307692308</v>
      </c>
      <c r="P499" s="476">
        <v>7</v>
      </c>
      <c r="Q499" s="521">
        <v>1.7142857142857142</v>
      </c>
      <c r="R499" s="523" t="s">
        <v>961</v>
      </c>
      <c r="S499" s="3"/>
      <c r="T499" s="410">
        <v>217</v>
      </c>
      <c r="U499" s="411">
        <v>88</v>
      </c>
      <c r="V499" s="411">
        <v>4.2613636363636367</v>
      </c>
      <c r="W499" s="509" t="str">
        <f t="shared" si="7"/>
        <v>okres Mladá Boleslav</v>
      </c>
    </row>
    <row r="500" spans="1:23" ht="15.75" hidden="1" customHeight="1">
      <c r="A500" s="310" t="s">
        <v>962</v>
      </c>
      <c r="B500" s="517">
        <v>7</v>
      </c>
      <c r="C500" s="518">
        <v>2.286</v>
      </c>
      <c r="D500" s="484">
        <v>8</v>
      </c>
      <c r="E500" s="484">
        <v>3.125</v>
      </c>
      <c r="F500" s="484">
        <v>17</v>
      </c>
      <c r="G500" s="484">
        <v>3.7650000000000001</v>
      </c>
      <c r="H500" s="484">
        <v>20</v>
      </c>
      <c r="I500" s="518">
        <v>2.85</v>
      </c>
      <c r="J500" s="519">
        <v>17</v>
      </c>
      <c r="K500" s="520">
        <v>3.7058823529411766</v>
      </c>
      <c r="L500" s="484">
        <v>23</v>
      </c>
      <c r="M500" s="518">
        <v>3.0869565217391304</v>
      </c>
      <c r="N500" s="484">
        <v>7</v>
      </c>
      <c r="O500" s="518">
        <v>4.5714285714285712</v>
      </c>
      <c r="P500" s="476">
        <v>14</v>
      </c>
      <c r="Q500" s="521">
        <v>4.3571428571428568</v>
      </c>
      <c r="R500" s="523" t="s">
        <v>963</v>
      </c>
      <c r="S500" s="3"/>
      <c r="T500" s="410">
        <v>218</v>
      </c>
      <c r="U500" s="411">
        <v>122</v>
      </c>
      <c r="V500" s="411">
        <v>3.9918032786885247</v>
      </c>
      <c r="W500" s="509" t="str">
        <f t="shared" si="7"/>
        <v>okres Nymburk</v>
      </c>
    </row>
    <row r="501" spans="1:23" ht="15.75" hidden="1" customHeight="1">
      <c r="A501" s="310" t="s">
        <v>964</v>
      </c>
      <c r="B501" s="517">
        <v>6</v>
      </c>
      <c r="C501" s="518">
        <v>3.3330000000000002</v>
      </c>
      <c r="D501" s="484">
        <v>5</v>
      </c>
      <c r="E501" s="484">
        <v>3.2</v>
      </c>
      <c r="F501" s="484">
        <v>15</v>
      </c>
      <c r="G501" s="484">
        <v>2.2669999999999999</v>
      </c>
      <c r="H501" s="484">
        <v>9</v>
      </c>
      <c r="I501" s="518">
        <v>3.5555555555555554</v>
      </c>
      <c r="J501" s="519">
        <v>13</v>
      </c>
      <c r="K501" s="520">
        <v>3.6923076923076925</v>
      </c>
      <c r="L501" s="484">
        <v>15</v>
      </c>
      <c r="M501" s="518">
        <v>3.6</v>
      </c>
      <c r="N501" s="484">
        <v>10</v>
      </c>
      <c r="O501" s="518">
        <v>3.5</v>
      </c>
      <c r="P501" s="476">
        <v>20</v>
      </c>
      <c r="Q501" s="521">
        <v>2.65</v>
      </c>
      <c r="R501" s="523" t="s">
        <v>965</v>
      </c>
      <c r="S501" s="3"/>
      <c r="T501" s="410">
        <v>219</v>
      </c>
      <c r="U501" s="411">
        <v>187</v>
      </c>
      <c r="V501" s="411">
        <v>4.6524064171122994</v>
      </c>
      <c r="W501" s="509" t="str">
        <f t="shared" si="7"/>
        <v>okres Praha-východ</v>
      </c>
    </row>
    <row r="502" spans="1:23" ht="15.75" hidden="1" customHeight="1">
      <c r="A502" s="310" t="s">
        <v>966</v>
      </c>
      <c r="B502" s="517">
        <v>6</v>
      </c>
      <c r="C502" s="518">
        <v>4</v>
      </c>
      <c r="D502" s="484">
        <v>8</v>
      </c>
      <c r="E502" s="484">
        <v>3.625</v>
      </c>
      <c r="F502" s="484">
        <v>8</v>
      </c>
      <c r="G502" s="484">
        <v>4.25</v>
      </c>
      <c r="H502" s="484">
        <v>9</v>
      </c>
      <c r="I502" s="518">
        <v>4.333333333333333</v>
      </c>
      <c r="J502" s="519">
        <v>9</v>
      </c>
      <c r="K502" s="520">
        <v>4.5555555555555554</v>
      </c>
      <c r="L502" s="484">
        <v>4</v>
      </c>
      <c r="M502" s="518">
        <v>6.5</v>
      </c>
      <c r="N502" s="484"/>
      <c r="O502" s="518"/>
      <c r="P502" s="476">
        <v>6</v>
      </c>
      <c r="Q502" s="521">
        <v>6</v>
      </c>
      <c r="R502" s="523" t="s">
        <v>967</v>
      </c>
      <c r="S502" s="3"/>
      <c r="T502" s="410">
        <v>317</v>
      </c>
      <c r="U502" s="411">
        <v>143</v>
      </c>
      <c r="V502" s="411">
        <v>4.8531468531468533</v>
      </c>
      <c r="W502" s="509" t="str">
        <f t="shared" si="7"/>
        <v>okres Tábor</v>
      </c>
    </row>
    <row r="503" spans="1:23" ht="15.75" hidden="1" customHeight="1">
      <c r="A503" s="310" t="s">
        <v>968</v>
      </c>
      <c r="B503" s="517">
        <v>4</v>
      </c>
      <c r="C503" s="518">
        <v>3.25</v>
      </c>
      <c r="D503" s="484">
        <v>5</v>
      </c>
      <c r="E503" s="484">
        <v>3.2</v>
      </c>
      <c r="F503" s="484">
        <v>4</v>
      </c>
      <c r="G503" s="484">
        <v>3.75</v>
      </c>
      <c r="H503" s="484">
        <v>6</v>
      </c>
      <c r="I503" s="518">
        <v>4.5</v>
      </c>
      <c r="J503" s="519">
        <v>10</v>
      </c>
      <c r="K503" s="520">
        <v>4.0999999999999996</v>
      </c>
      <c r="L503" s="484">
        <v>1</v>
      </c>
      <c r="M503" s="518">
        <v>3</v>
      </c>
      <c r="N503" s="484">
        <v>5</v>
      </c>
      <c r="O503" s="518">
        <v>4.8</v>
      </c>
      <c r="P503" s="476">
        <v>6</v>
      </c>
      <c r="Q503" s="521">
        <v>2.5</v>
      </c>
      <c r="R503" s="523" t="s">
        <v>969</v>
      </c>
      <c r="S503" s="3"/>
      <c r="T503" s="410">
        <v>321</v>
      </c>
      <c r="U503" s="411">
        <v>58</v>
      </c>
      <c r="V503" s="411">
        <v>4.931034482758621</v>
      </c>
      <c r="W503" s="509" t="str">
        <f t="shared" si="7"/>
        <v>okres Domažlice</v>
      </c>
    </row>
    <row r="504" spans="1:23" ht="15.75" hidden="1" customHeight="1">
      <c r="A504" s="310" t="s">
        <v>970</v>
      </c>
      <c r="B504" s="517">
        <v>5</v>
      </c>
      <c r="C504" s="518">
        <v>6.4</v>
      </c>
      <c r="D504" s="484">
        <v>15</v>
      </c>
      <c r="E504" s="484">
        <v>4.0670000000000002</v>
      </c>
      <c r="F504" s="484">
        <v>13</v>
      </c>
      <c r="G504" s="484">
        <v>6.077</v>
      </c>
      <c r="H504" s="484">
        <v>8</v>
      </c>
      <c r="I504" s="518">
        <v>3.875</v>
      </c>
      <c r="J504" s="519">
        <v>11</v>
      </c>
      <c r="K504" s="520">
        <v>4.4545454545454541</v>
      </c>
      <c r="L504" s="484">
        <v>8</v>
      </c>
      <c r="M504" s="518">
        <v>5.5</v>
      </c>
      <c r="N504" s="484">
        <v>9</v>
      </c>
      <c r="O504" s="518">
        <v>5</v>
      </c>
      <c r="P504" s="476">
        <v>7</v>
      </c>
      <c r="Q504" s="521">
        <v>5.7142857142857144</v>
      </c>
      <c r="R504" s="523" t="s">
        <v>971</v>
      </c>
      <c r="S504" s="3"/>
      <c r="T504" s="410">
        <v>322</v>
      </c>
      <c r="U504" s="411">
        <v>69</v>
      </c>
      <c r="V504" s="411">
        <v>3.8115942028985508</v>
      </c>
      <c r="W504" s="509" t="str">
        <f t="shared" si="7"/>
        <v>okres Klatovy</v>
      </c>
    </row>
    <row r="505" spans="1:23" ht="15.75" hidden="1" customHeight="1">
      <c r="A505" s="310" t="s">
        <v>972</v>
      </c>
      <c r="B505" s="517">
        <v>17</v>
      </c>
      <c r="C505" s="518">
        <v>5.2350000000000003</v>
      </c>
      <c r="D505" s="484">
        <v>8</v>
      </c>
      <c r="E505" s="484">
        <v>5.875</v>
      </c>
      <c r="F505" s="484">
        <v>5</v>
      </c>
      <c r="G505" s="484">
        <v>7.2</v>
      </c>
      <c r="H505" s="484">
        <v>2</v>
      </c>
      <c r="I505" s="518">
        <v>5</v>
      </c>
      <c r="J505" s="519">
        <v>9</v>
      </c>
      <c r="K505" s="520">
        <v>3.6666666666666665</v>
      </c>
      <c r="L505" s="484">
        <v>10</v>
      </c>
      <c r="M505" s="518">
        <v>5.6</v>
      </c>
      <c r="N505" s="484">
        <v>11</v>
      </c>
      <c r="O505" s="518">
        <v>4.8181818181818183</v>
      </c>
      <c r="P505" s="476">
        <v>2</v>
      </c>
      <c r="Q505" s="521">
        <v>4</v>
      </c>
      <c r="R505" s="523" t="s">
        <v>973</v>
      </c>
      <c r="S505" s="3"/>
      <c r="T505" s="410">
        <v>323</v>
      </c>
      <c r="U505" s="411">
        <v>182</v>
      </c>
      <c r="V505" s="411">
        <v>4.8571428571428568</v>
      </c>
      <c r="W505" s="509" t="str">
        <f t="shared" si="7"/>
        <v>okres Plzeň - město</v>
      </c>
    </row>
    <row r="506" spans="1:23" ht="15.75" hidden="1" customHeight="1">
      <c r="A506" s="310" t="s">
        <v>974</v>
      </c>
      <c r="B506" s="517">
        <v>11</v>
      </c>
      <c r="C506" s="518">
        <v>4.7270000000000003</v>
      </c>
      <c r="D506" s="484">
        <v>4</v>
      </c>
      <c r="E506" s="484">
        <v>3</v>
      </c>
      <c r="F506" s="484">
        <v>5</v>
      </c>
      <c r="G506" s="484">
        <v>4.2</v>
      </c>
      <c r="H506" s="484">
        <v>3</v>
      </c>
      <c r="I506" s="518">
        <v>3.6666666666666665</v>
      </c>
      <c r="J506" s="519">
        <v>4</v>
      </c>
      <c r="K506" s="520">
        <v>3.5</v>
      </c>
      <c r="L506" s="484">
        <v>7</v>
      </c>
      <c r="M506" s="518">
        <v>4</v>
      </c>
      <c r="N506" s="484">
        <v>5</v>
      </c>
      <c r="O506" s="518">
        <v>3.2</v>
      </c>
      <c r="P506" s="476">
        <v>5</v>
      </c>
      <c r="Q506" s="521">
        <v>2</v>
      </c>
      <c r="R506" s="523" t="s">
        <v>975</v>
      </c>
      <c r="S506" s="3"/>
      <c r="T506" s="410">
        <v>324</v>
      </c>
      <c r="U506" s="411">
        <v>43</v>
      </c>
      <c r="V506" s="411">
        <v>5.3023255813953485</v>
      </c>
      <c r="W506" s="509" t="str">
        <f t="shared" si="7"/>
        <v>okres Plzeň - jih</v>
      </c>
    </row>
    <row r="507" spans="1:23" ht="15.75" hidden="1" customHeight="1">
      <c r="A507" s="310" t="s">
        <v>976</v>
      </c>
      <c r="B507" s="517">
        <v>23</v>
      </c>
      <c r="C507" s="518">
        <v>3.5649999999999999</v>
      </c>
      <c r="D507" s="484">
        <v>30</v>
      </c>
      <c r="E507" s="484">
        <v>3.2669999999999999</v>
      </c>
      <c r="F507" s="484">
        <v>22</v>
      </c>
      <c r="G507" s="484">
        <v>3.8180000000000001</v>
      </c>
      <c r="H507" s="484">
        <v>14</v>
      </c>
      <c r="I507" s="518">
        <v>2.5</v>
      </c>
      <c r="J507" s="519">
        <v>26</v>
      </c>
      <c r="K507" s="520">
        <v>3.0384615384615383</v>
      </c>
      <c r="L507" s="484">
        <v>18</v>
      </c>
      <c r="M507" s="518">
        <v>3.2777777777777777</v>
      </c>
      <c r="N507" s="484">
        <v>20</v>
      </c>
      <c r="O507" s="518">
        <v>3.1</v>
      </c>
      <c r="P507" s="476">
        <v>10</v>
      </c>
      <c r="Q507" s="521">
        <v>2.9</v>
      </c>
      <c r="R507" s="523" t="s">
        <v>977</v>
      </c>
      <c r="S507" s="3"/>
      <c r="T507" s="410">
        <v>326</v>
      </c>
      <c r="U507" s="411">
        <v>53</v>
      </c>
      <c r="V507" s="411">
        <v>4.1132075471698117</v>
      </c>
      <c r="W507" s="509" t="str">
        <f t="shared" si="7"/>
        <v>okres Rokycany</v>
      </c>
    </row>
    <row r="508" spans="1:23" ht="15.75" hidden="1" customHeight="1">
      <c r="A508" s="310" t="s">
        <v>978</v>
      </c>
      <c r="B508" s="517">
        <v>6</v>
      </c>
      <c r="C508" s="518">
        <v>5</v>
      </c>
      <c r="D508" s="484">
        <v>1</v>
      </c>
      <c r="E508" s="484">
        <v>2</v>
      </c>
      <c r="F508" s="484">
        <v>10</v>
      </c>
      <c r="G508" s="484">
        <v>2.2000000000000002</v>
      </c>
      <c r="H508" s="484">
        <v>13</v>
      </c>
      <c r="I508" s="518">
        <v>3</v>
      </c>
      <c r="J508" s="519">
        <v>5</v>
      </c>
      <c r="K508" s="520">
        <v>1.6</v>
      </c>
      <c r="L508" s="484">
        <v>5</v>
      </c>
      <c r="M508" s="518">
        <v>3.2</v>
      </c>
      <c r="N508" s="484">
        <v>7</v>
      </c>
      <c r="O508" s="518">
        <v>4.1428571428571432</v>
      </c>
      <c r="P508" s="476">
        <v>10</v>
      </c>
      <c r="Q508" s="521">
        <v>2.9</v>
      </c>
      <c r="R508" s="523" t="s">
        <v>979</v>
      </c>
      <c r="S508" s="3"/>
      <c r="T508" s="410">
        <v>421</v>
      </c>
      <c r="U508" s="411">
        <v>53</v>
      </c>
      <c r="V508" s="411">
        <v>3.5849056603773586</v>
      </c>
      <c r="W508" s="509" t="str">
        <f t="shared" si="7"/>
        <v>okres Děčín</v>
      </c>
    </row>
    <row r="509" spans="1:23" ht="15.75" hidden="1" customHeight="1">
      <c r="A509" s="310">
        <v>810</v>
      </c>
      <c r="B509" s="517">
        <v>595</v>
      </c>
      <c r="C509" s="518">
        <v>3.65</v>
      </c>
      <c r="D509" s="484">
        <v>564</v>
      </c>
      <c r="E509" s="484">
        <v>3.702</v>
      </c>
      <c r="F509" s="484">
        <v>578</v>
      </c>
      <c r="G509" s="484">
        <v>3.8690000000000002</v>
      </c>
      <c r="H509" s="484">
        <v>568</v>
      </c>
      <c r="I509" s="518">
        <v>3.742957746478873</v>
      </c>
      <c r="J509" s="519">
        <v>596</v>
      </c>
      <c r="K509" s="520">
        <v>3.6795302013422817</v>
      </c>
      <c r="L509" s="484">
        <v>653</v>
      </c>
      <c r="M509" s="518">
        <v>3.7044410413476263</v>
      </c>
      <c r="N509" s="484">
        <v>555</v>
      </c>
      <c r="O509" s="518">
        <v>4.2414414414414416</v>
      </c>
      <c r="P509" s="476">
        <v>723</v>
      </c>
      <c r="Q509" s="521">
        <v>4.1244813278008294</v>
      </c>
      <c r="R509" s="523" t="s">
        <v>46</v>
      </c>
      <c r="S509" s="3"/>
      <c r="T509" s="410">
        <v>422</v>
      </c>
      <c r="U509" s="411">
        <v>55</v>
      </c>
      <c r="V509" s="411">
        <v>4.4727272727272727</v>
      </c>
      <c r="W509" s="509" t="str">
        <f t="shared" si="7"/>
        <v>okres Chomutov</v>
      </c>
    </row>
    <row r="510" spans="1:23" ht="15.75" customHeight="1">
      <c r="A510" s="310">
        <v>811</v>
      </c>
      <c r="B510" s="517">
        <v>24</v>
      </c>
      <c r="C510" s="518">
        <v>4.0830000000000002</v>
      </c>
      <c r="D510" s="484">
        <v>29</v>
      </c>
      <c r="E510" s="484">
        <v>4.3449999999999998</v>
      </c>
      <c r="F510" s="484">
        <v>31</v>
      </c>
      <c r="G510" s="484">
        <v>4.452</v>
      </c>
      <c r="H510" s="484">
        <v>32</v>
      </c>
      <c r="I510" s="518">
        <v>3.8125</v>
      </c>
      <c r="J510" s="519">
        <v>46</v>
      </c>
      <c r="K510" s="520">
        <v>3.1739130434782608</v>
      </c>
      <c r="L510" s="484">
        <v>30</v>
      </c>
      <c r="M510" s="518">
        <v>4.5</v>
      </c>
      <c r="N510" s="484">
        <v>30</v>
      </c>
      <c r="O510" s="518">
        <v>4.7666666666666666</v>
      </c>
      <c r="P510" s="476">
        <v>21</v>
      </c>
      <c r="Q510" s="521">
        <v>3.6666666666666665</v>
      </c>
      <c r="R510" s="523" t="s">
        <v>980</v>
      </c>
      <c r="S510" s="3"/>
      <c r="T510" s="410">
        <v>425</v>
      </c>
      <c r="U510" s="411">
        <v>70</v>
      </c>
      <c r="V510" s="411">
        <v>3.6714285714285713</v>
      </c>
      <c r="W510" s="509" t="str">
        <f t="shared" si="7"/>
        <v>okres Most</v>
      </c>
    </row>
    <row r="511" spans="1:23" ht="15.75" hidden="1" customHeight="1">
      <c r="A511" s="310" t="s">
        <v>981</v>
      </c>
      <c r="B511" s="517">
        <v>5</v>
      </c>
      <c r="C511" s="518">
        <v>3</v>
      </c>
      <c r="D511" s="484">
        <v>5</v>
      </c>
      <c r="E511" s="484">
        <v>5.8</v>
      </c>
      <c r="F511" s="484">
        <v>8</v>
      </c>
      <c r="G511" s="484">
        <v>4.125</v>
      </c>
      <c r="H511" s="484">
        <v>11</v>
      </c>
      <c r="I511" s="518">
        <v>2.1818181818181817</v>
      </c>
      <c r="J511" s="519">
        <v>20</v>
      </c>
      <c r="K511" s="520">
        <v>2.85</v>
      </c>
      <c r="L511" s="484">
        <v>11</v>
      </c>
      <c r="M511" s="518">
        <v>4.5454545454545459</v>
      </c>
      <c r="N511" s="484">
        <v>3</v>
      </c>
      <c r="O511" s="518">
        <v>3.3333333333333335</v>
      </c>
      <c r="P511" s="476">
        <v>10</v>
      </c>
      <c r="Q511" s="521">
        <v>3.3</v>
      </c>
      <c r="R511" s="523" t="s">
        <v>982</v>
      </c>
      <c r="S511" s="3"/>
      <c r="T511" s="410">
        <v>521</v>
      </c>
      <c r="U511" s="411">
        <v>44</v>
      </c>
      <c r="V511" s="411">
        <v>4.3636363636363633</v>
      </c>
      <c r="W511" s="509" t="str">
        <f t="shared" si="7"/>
        <v>okres Hradec Králové-venkov</v>
      </c>
    </row>
    <row r="512" spans="1:23" ht="15.75" hidden="1" customHeight="1">
      <c r="A512" s="310" t="s">
        <v>983</v>
      </c>
      <c r="B512" s="517">
        <v>4</v>
      </c>
      <c r="C512" s="518">
        <v>3.5</v>
      </c>
      <c r="D512" s="484">
        <v>4</v>
      </c>
      <c r="E512" s="484">
        <v>5</v>
      </c>
      <c r="F512" s="484">
        <v>0</v>
      </c>
      <c r="G512" s="484" t="s">
        <v>1078</v>
      </c>
      <c r="H512" s="484">
        <v>3</v>
      </c>
      <c r="I512" s="518">
        <v>3.3333333333333335</v>
      </c>
      <c r="J512" s="519">
        <v>3</v>
      </c>
      <c r="K512" s="520">
        <v>2.6666666666666665</v>
      </c>
      <c r="L512" s="484">
        <v>3</v>
      </c>
      <c r="M512" s="518">
        <v>3.6666666666666665</v>
      </c>
      <c r="N512" s="484">
        <v>2</v>
      </c>
      <c r="O512" s="518">
        <v>4.5</v>
      </c>
      <c r="P512" s="476">
        <v>2</v>
      </c>
      <c r="Q512" s="521">
        <v>5.5</v>
      </c>
      <c r="R512" s="523" t="s">
        <v>984</v>
      </c>
      <c r="S512" s="3"/>
      <c r="T512" s="410">
        <v>522</v>
      </c>
      <c r="U512" s="411">
        <v>72</v>
      </c>
      <c r="V512" s="411">
        <v>4.1111111111111107</v>
      </c>
      <c r="W512" s="509" t="str">
        <f t="shared" si="7"/>
        <v>okres Jičín</v>
      </c>
    </row>
    <row r="513" spans="1:23" ht="15.75" hidden="1" customHeight="1">
      <c r="A513" s="310" t="s">
        <v>985</v>
      </c>
      <c r="B513" s="517">
        <v>11</v>
      </c>
      <c r="C513" s="518">
        <v>5.1820000000000004</v>
      </c>
      <c r="D513" s="484">
        <v>8</v>
      </c>
      <c r="E513" s="484">
        <v>3.75</v>
      </c>
      <c r="F513" s="484">
        <v>7</v>
      </c>
      <c r="G513" s="484">
        <v>4.1429999999999998</v>
      </c>
      <c r="H513" s="484">
        <v>11</v>
      </c>
      <c r="I513" s="518">
        <v>4.9090909090909092</v>
      </c>
      <c r="J513" s="519">
        <v>12</v>
      </c>
      <c r="K513" s="520">
        <v>4.083333333333333</v>
      </c>
      <c r="L513" s="484">
        <v>10</v>
      </c>
      <c r="M513" s="518">
        <v>4.3</v>
      </c>
      <c r="N513" s="484">
        <v>11</v>
      </c>
      <c r="O513" s="518">
        <v>4.6363636363636367</v>
      </c>
      <c r="P513" s="476">
        <v>5</v>
      </c>
      <c r="Q513" s="521">
        <v>2.8</v>
      </c>
      <c r="R513" s="523" t="s">
        <v>986</v>
      </c>
      <c r="S513" s="3"/>
      <c r="T513" s="410">
        <v>524</v>
      </c>
      <c r="U513" s="411">
        <v>75</v>
      </c>
      <c r="V513" s="411">
        <v>4.4533333333333331</v>
      </c>
      <c r="W513" s="509" t="str">
        <f t="shared" si="7"/>
        <v>okres Rychnov nad Kněžnou</v>
      </c>
    </row>
    <row r="514" spans="1:23" ht="15.75" hidden="1" customHeight="1">
      <c r="A514" s="310" t="s">
        <v>987</v>
      </c>
      <c r="B514" s="517">
        <v>4</v>
      </c>
      <c r="C514" s="518">
        <v>3</v>
      </c>
      <c r="D514" s="484">
        <v>12</v>
      </c>
      <c r="E514" s="484">
        <v>3.9169999999999998</v>
      </c>
      <c r="F514" s="484">
        <v>16</v>
      </c>
      <c r="G514" s="484">
        <v>4.75</v>
      </c>
      <c r="H514" s="484">
        <v>7</v>
      </c>
      <c r="I514" s="518">
        <v>4.8571428571428568</v>
      </c>
      <c r="J514" s="519">
        <v>11</v>
      </c>
      <c r="K514" s="520">
        <v>2.9090909090909092</v>
      </c>
      <c r="L514" s="484">
        <v>6</v>
      </c>
      <c r="M514" s="518">
        <v>5.166666666666667</v>
      </c>
      <c r="N514" s="484">
        <v>14</v>
      </c>
      <c r="O514" s="518">
        <v>5.2142857142857144</v>
      </c>
      <c r="P514" s="476">
        <v>4</v>
      </c>
      <c r="Q514" s="521">
        <v>4.75</v>
      </c>
      <c r="R514" s="523" t="s">
        <v>988</v>
      </c>
      <c r="S514" s="3"/>
      <c r="T514" s="410">
        <v>526</v>
      </c>
      <c r="U514" s="411">
        <v>82</v>
      </c>
      <c r="V514" s="411">
        <v>3.8048780487804876</v>
      </c>
      <c r="W514" s="509" t="str">
        <f t="shared" si="7"/>
        <v>okres Hradec Králové-město</v>
      </c>
    </row>
    <row r="515" spans="1:23" ht="15.75" customHeight="1">
      <c r="A515" s="310">
        <v>812</v>
      </c>
      <c r="B515" s="517">
        <v>144</v>
      </c>
      <c r="C515" s="518">
        <v>3.5350000000000001</v>
      </c>
      <c r="D515" s="484">
        <v>167</v>
      </c>
      <c r="E515" s="484">
        <v>3.4489999999999998</v>
      </c>
      <c r="F515" s="484">
        <v>149</v>
      </c>
      <c r="G515" s="484">
        <v>3.859</v>
      </c>
      <c r="H515" s="484">
        <v>122</v>
      </c>
      <c r="I515" s="518">
        <v>3.8524590163934427</v>
      </c>
      <c r="J515" s="519">
        <v>145</v>
      </c>
      <c r="K515" s="520">
        <v>3.6758620689655173</v>
      </c>
      <c r="L515" s="484">
        <v>177</v>
      </c>
      <c r="M515" s="518">
        <v>3.7118644067796609</v>
      </c>
      <c r="N515" s="484">
        <v>146</v>
      </c>
      <c r="O515" s="518">
        <v>4</v>
      </c>
      <c r="P515" s="476">
        <v>204</v>
      </c>
      <c r="Q515" s="521">
        <v>4.1813725490196081</v>
      </c>
      <c r="R515" s="523" t="s">
        <v>989</v>
      </c>
      <c r="S515" s="3"/>
      <c r="T515" s="410">
        <v>531</v>
      </c>
      <c r="U515" s="411">
        <v>99</v>
      </c>
      <c r="V515" s="411">
        <v>4.5858585858585856</v>
      </c>
      <c r="W515" s="509" t="str">
        <f t="shared" si="7"/>
        <v>okres Chrudim</v>
      </c>
    </row>
    <row r="516" spans="1:23" ht="15.75" hidden="1" customHeight="1">
      <c r="A516" s="310" t="s">
        <v>990</v>
      </c>
      <c r="B516" s="517">
        <v>14</v>
      </c>
      <c r="C516" s="518">
        <v>3.0710000000000002</v>
      </c>
      <c r="D516" s="484">
        <v>18</v>
      </c>
      <c r="E516" s="484">
        <v>3.6669999999999998</v>
      </c>
      <c r="F516" s="484">
        <v>27</v>
      </c>
      <c r="G516" s="484">
        <v>3.7040000000000002</v>
      </c>
      <c r="H516" s="484">
        <v>19</v>
      </c>
      <c r="I516" s="518">
        <v>3.6315789473684212</v>
      </c>
      <c r="J516" s="519">
        <v>16</v>
      </c>
      <c r="K516" s="520">
        <v>4.1875</v>
      </c>
      <c r="L516" s="484">
        <v>20</v>
      </c>
      <c r="M516" s="518">
        <v>3.55</v>
      </c>
      <c r="N516" s="484">
        <v>14</v>
      </c>
      <c r="O516" s="518">
        <v>3.5</v>
      </c>
      <c r="P516" s="476">
        <v>19</v>
      </c>
      <c r="Q516" s="521">
        <v>3.8947368421052633</v>
      </c>
      <c r="R516" s="523" t="s">
        <v>991</v>
      </c>
      <c r="S516" s="3"/>
      <c r="T516" s="410">
        <v>533</v>
      </c>
      <c r="U516" s="411">
        <v>68</v>
      </c>
      <c r="V516" s="411">
        <v>5.1029411764705879</v>
      </c>
      <c r="W516" s="509" t="str">
        <f t="shared" si="7"/>
        <v>okres Svitavy</v>
      </c>
    </row>
    <row r="517" spans="1:23" ht="15.75" hidden="1" customHeight="1">
      <c r="A517" s="310" t="s">
        <v>992</v>
      </c>
      <c r="B517" s="517">
        <v>30</v>
      </c>
      <c r="C517" s="518">
        <v>3.1669999999999998</v>
      </c>
      <c r="D517" s="484">
        <v>29</v>
      </c>
      <c r="E517" s="484">
        <v>3.0339999999999998</v>
      </c>
      <c r="F517" s="484">
        <v>32</v>
      </c>
      <c r="G517" s="484">
        <v>3.125</v>
      </c>
      <c r="H517" s="484">
        <v>19</v>
      </c>
      <c r="I517" s="518">
        <v>3.5263157894736841</v>
      </c>
      <c r="J517" s="519">
        <v>19</v>
      </c>
      <c r="K517" s="520">
        <v>2.5263157894736841</v>
      </c>
      <c r="L517" s="484">
        <v>28</v>
      </c>
      <c r="M517" s="518">
        <v>3.1071428571428572</v>
      </c>
      <c r="N517" s="484">
        <v>12</v>
      </c>
      <c r="O517" s="518">
        <v>4.916666666666667</v>
      </c>
      <c r="P517" s="476">
        <v>22</v>
      </c>
      <c r="Q517" s="521">
        <v>4.3181818181818183</v>
      </c>
      <c r="R517" s="523" t="s">
        <v>993</v>
      </c>
      <c r="S517" s="3"/>
      <c r="T517" s="410">
        <v>534</v>
      </c>
      <c r="U517" s="411">
        <v>167</v>
      </c>
      <c r="V517" s="411">
        <v>4.8982035928143715</v>
      </c>
      <c r="W517" s="509" t="str">
        <f t="shared" si="7"/>
        <v>okres Ústí nad Orlicí</v>
      </c>
    </row>
    <row r="518" spans="1:23" ht="15.75" hidden="1" customHeight="1">
      <c r="A518" s="310" t="s">
        <v>994</v>
      </c>
      <c r="B518" s="517">
        <v>19</v>
      </c>
      <c r="C518" s="518">
        <v>3.8420000000000001</v>
      </c>
      <c r="D518" s="484">
        <v>17</v>
      </c>
      <c r="E518" s="484">
        <v>2.8820000000000001</v>
      </c>
      <c r="F518" s="484">
        <v>10</v>
      </c>
      <c r="G518" s="484">
        <v>3.5</v>
      </c>
      <c r="H518" s="484">
        <v>5</v>
      </c>
      <c r="I518" s="518">
        <v>2.6</v>
      </c>
      <c r="J518" s="519">
        <v>15</v>
      </c>
      <c r="K518" s="520">
        <v>1.8666666666666667</v>
      </c>
      <c r="L518" s="484">
        <v>31</v>
      </c>
      <c r="M518" s="518">
        <v>3.129032258064516</v>
      </c>
      <c r="N518" s="484">
        <v>5</v>
      </c>
      <c r="O518" s="518">
        <v>3.8</v>
      </c>
      <c r="P518" s="476">
        <v>12</v>
      </c>
      <c r="Q518" s="521">
        <v>4.25</v>
      </c>
      <c r="R518" s="523" t="s">
        <v>995</v>
      </c>
      <c r="S518" s="3"/>
      <c r="T518" s="410">
        <v>611</v>
      </c>
      <c r="U518" s="411">
        <v>64</v>
      </c>
      <c r="V518" s="411">
        <v>4.59375</v>
      </c>
      <c r="W518" s="509" t="str">
        <f t="shared" si="7"/>
        <v>okres Havlíčkův Brod</v>
      </c>
    </row>
    <row r="519" spans="1:23" ht="15.75" hidden="1" customHeight="1">
      <c r="A519" s="310" t="s">
        <v>996</v>
      </c>
      <c r="B519" s="517">
        <v>14</v>
      </c>
      <c r="C519" s="518">
        <v>4.2140000000000004</v>
      </c>
      <c r="D519" s="484">
        <v>18</v>
      </c>
      <c r="E519" s="484">
        <v>3.6669999999999998</v>
      </c>
      <c r="F519" s="484">
        <v>26</v>
      </c>
      <c r="G519" s="484">
        <v>5</v>
      </c>
      <c r="H519" s="484">
        <v>25</v>
      </c>
      <c r="I519" s="518">
        <v>4.32</v>
      </c>
      <c r="J519" s="519">
        <v>38</v>
      </c>
      <c r="K519" s="520">
        <v>4.2105263157894735</v>
      </c>
      <c r="L519" s="484">
        <v>33</v>
      </c>
      <c r="M519" s="518">
        <v>4.4848484848484844</v>
      </c>
      <c r="N519" s="484">
        <v>35</v>
      </c>
      <c r="O519" s="518">
        <v>3.8285714285714287</v>
      </c>
      <c r="P519" s="476">
        <v>41</v>
      </c>
      <c r="Q519" s="521">
        <v>4.7804878048780486</v>
      </c>
      <c r="R519" s="523" t="s">
        <v>997</v>
      </c>
      <c r="S519" s="3"/>
      <c r="T519" s="410">
        <v>614</v>
      </c>
      <c r="U519" s="411">
        <v>149</v>
      </c>
      <c r="V519" s="411">
        <v>4.1275167785234901</v>
      </c>
      <c r="W519" s="509" t="str">
        <f t="shared" si="7"/>
        <v>okres Třebíč</v>
      </c>
    </row>
    <row r="520" spans="1:23" ht="15.75" hidden="1" customHeight="1">
      <c r="A520" s="310" t="s">
        <v>998</v>
      </c>
      <c r="B520" s="517">
        <v>7</v>
      </c>
      <c r="C520" s="518">
        <v>4.8570000000000002</v>
      </c>
      <c r="D520" s="484">
        <v>10</v>
      </c>
      <c r="E520" s="484">
        <v>2.9</v>
      </c>
      <c r="F520" s="484">
        <v>7</v>
      </c>
      <c r="G520" s="484">
        <v>4.8570000000000002</v>
      </c>
      <c r="H520" s="484">
        <v>13</v>
      </c>
      <c r="I520" s="518">
        <v>5.5384615384615383</v>
      </c>
      <c r="J520" s="519">
        <v>7</v>
      </c>
      <c r="K520" s="520">
        <v>3.8571428571428572</v>
      </c>
      <c r="L520" s="484">
        <v>8</v>
      </c>
      <c r="M520" s="518">
        <v>3.5</v>
      </c>
      <c r="N520" s="484">
        <v>18</v>
      </c>
      <c r="O520" s="518">
        <v>4.4444444444444446</v>
      </c>
      <c r="P520" s="476">
        <v>14</v>
      </c>
      <c r="Q520" s="521">
        <v>4</v>
      </c>
      <c r="R520" s="523" t="s">
        <v>999</v>
      </c>
      <c r="S520" s="3"/>
      <c r="T520" s="410">
        <v>621</v>
      </c>
      <c r="U520" s="411">
        <v>176</v>
      </c>
      <c r="V520" s="411">
        <v>4.2159090909090908</v>
      </c>
      <c r="W520" s="509" t="str">
        <f t="shared" ref="W520:W555" si="8">VLOOKUP(T520,A:R,18,0)</f>
        <v>okres Blansko</v>
      </c>
    </row>
    <row r="521" spans="1:23" ht="15.75" hidden="1" customHeight="1">
      <c r="A521" s="310" t="s">
        <v>1000</v>
      </c>
      <c r="B521" s="517">
        <v>40</v>
      </c>
      <c r="C521" s="518">
        <v>3.375</v>
      </c>
      <c r="D521" s="484">
        <v>46</v>
      </c>
      <c r="E521" s="484">
        <v>3.8039999999999998</v>
      </c>
      <c r="F521" s="484">
        <v>23</v>
      </c>
      <c r="G521" s="484">
        <v>3.9569999999999999</v>
      </c>
      <c r="H521" s="484">
        <v>17</v>
      </c>
      <c r="I521" s="518">
        <v>3.1764705882352939</v>
      </c>
      <c r="J521" s="519">
        <v>15</v>
      </c>
      <c r="K521" s="520">
        <v>4.2</v>
      </c>
      <c r="L521" s="484">
        <v>21</v>
      </c>
      <c r="M521" s="518">
        <v>4.1904761904761907</v>
      </c>
      <c r="N521" s="484">
        <v>42</v>
      </c>
      <c r="O521" s="518">
        <v>3.4285714285714284</v>
      </c>
      <c r="P521" s="476">
        <v>26</v>
      </c>
      <c r="Q521" s="521">
        <v>4.1923076923076925</v>
      </c>
      <c r="R521" s="523" t="s">
        <v>1001</v>
      </c>
      <c r="S521" s="3"/>
      <c r="T521" s="410">
        <v>622</v>
      </c>
      <c r="U521" s="411">
        <v>360</v>
      </c>
      <c r="V521" s="411">
        <v>4.7472222222222218</v>
      </c>
      <c r="W521" s="509" t="str">
        <f t="shared" si="8"/>
        <v>okres Brno-město</v>
      </c>
    </row>
    <row r="522" spans="1:23" ht="15.75" hidden="1" customHeight="1">
      <c r="A522" s="310" t="s">
        <v>1002</v>
      </c>
      <c r="B522" s="517">
        <v>7</v>
      </c>
      <c r="C522" s="518">
        <v>3.1429999999999998</v>
      </c>
      <c r="D522" s="484">
        <v>14</v>
      </c>
      <c r="E522" s="484">
        <v>4.0709999999999997</v>
      </c>
      <c r="F522" s="484">
        <v>13</v>
      </c>
      <c r="G522" s="484">
        <v>3.5379999999999998</v>
      </c>
      <c r="H522" s="484">
        <v>9</v>
      </c>
      <c r="I522" s="518">
        <v>4.2222222222222223</v>
      </c>
      <c r="J522" s="519">
        <v>11</v>
      </c>
      <c r="K522" s="520">
        <v>4.4545454545454541</v>
      </c>
      <c r="L522" s="484">
        <v>9</v>
      </c>
      <c r="M522" s="518">
        <v>5.1111111111111107</v>
      </c>
      <c r="N522" s="484">
        <v>7</v>
      </c>
      <c r="O522" s="518">
        <v>4.5714285714285712</v>
      </c>
      <c r="P522" s="476">
        <v>27</v>
      </c>
      <c r="Q522" s="521">
        <v>3.5555555555555554</v>
      </c>
      <c r="R522" s="523" t="s">
        <v>1003</v>
      </c>
      <c r="S522" s="3"/>
      <c r="T522" s="410">
        <v>623</v>
      </c>
      <c r="U522" s="411">
        <v>311</v>
      </c>
      <c r="V522" s="411">
        <v>4.038585209003215</v>
      </c>
      <c r="W522" s="509" t="str">
        <f t="shared" si="8"/>
        <v>okres Brno-venkov</v>
      </c>
    </row>
    <row r="523" spans="1:23" ht="15.75" hidden="1" customHeight="1">
      <c r="A523" s="310" t="s">
        <v>1004</v>
      </c>
      <c r="B523" s="517">
        <v>13</v>
      </c>
      <c r="C523" s="518">
        <v>3.6920000000000002</v>
      </c>
      <c r="D523" s="484">
        <v>15</v>
      </c>
      <c r="E523" s="484">
        <v>3.0670000000000002</v>
      </c>
      <c r="F523" s="484">
        <v>11</v>
      </c>
      <c r="G523" s="484">
        <v>3.5449999999999999</v>
      </c>
      <c r="H523" s="484">
        <v>15</v>
      </c>
      <c r="I523" s="518">
        <v>3.2666666666666666</v>
      </c>
      <c r="J523" s="519">
        <v>24</v>
      </c>
      <c r="K523" s="520">
        <v>3.7916666666666665</v>
      </c>
      <c r="L523" s="484">
        <v>27</v>
      </c>
      <c r="M523" s="518">
        <v>3.4074074074074074</v>
      </c>
      <c r="N523" s="484">
        <v>13</v>
      </c>
      <c r="O523" s="518">
        <v>5.1538461538461542</v>
      </c>
      <c r="P523" s="476">
        <v>23</v>
      </c>
      <c r="Q523" s="521">
        <v>5.1739130434782608</v>
      </c>
      <c r="R523" s="523" t="s">
        <v>1005</v>
      </c>
      <c r="S523" s="3"/>
      <c r="T523" s="410">
        <v>624</v>
      </c>
      <c r="U523" s="411">
        <v>28</v>
      </c>
      <c r="V523" s="411">
        <v>4.5714285714285712</v>
      </c>
      <c r="W523" s="509" t="str">
        <f t="shared" si="8"/>
        <v>okres Břeclav</v>
      </c>
    </row>
    <row r="524" spans="1:23" s="404" customFormat="1" ht="15.75" hidden="1" customHeight="1">
      <c r="A524" s="310" t="s">
        <v>1119</v>
      </c>
      <c r="B524" s="517"/>
      <c r="C524" s="518"/>
      <c r="D524" s="484"/>
      <c r="E524" s="484"/>
      <c r="F524" s="484"/>
      <c r="G524" s="484"/>
      <c r="H524" s="484"/>
      <c r="I524" s="518"/>
      <c r="J524" s="486"/>
      <c r="K524" s="486"/>
      <c r="L524" s="486"/>
      <c r="M524" s="486"/>
      <c r="N524" s="484"/>
      <c r="O524" s="518"/>
      <c r="P524" s="476">
        <v>20</v>
      </c>
      <c r="Q524" s="521">
        <v>2.85</v>
      </c>
      <c r="R524" s="523" t="s">
        <v>1120</v>
      </c>
      <c r="S524" s="3"/>
      <c r="T524" s="410">
        <v>625</v>
      </c>
      <c r="U524" s="411">
        <v>195</v>
      </c>
      <c r="V524" s="411">
        <v>3.8564102564102565</v>
      </c>
      <c r="W524" s="509" t="str">
        <f t="shared" si="8"/>
        <v>okres Hodonín</v>
      </c>
    </row>
    <row r="525" spans="1:23" ht="15.75" customHeight="1">
      <c r="A525" s="310">
        <v>813</v>
      </c>
      <c r="B525" s="517">
        <v>115</v>
      </c>
      <c r="C525" s="518">
        <v>3.3479999999999999</v>
      </c>
      <c r="D525" s="484">
        <v>57</v>
      </c>
      <c r="E525" s="484">
        <v>3.6669999999999998</v>
      </c>
      <c r="F525" s="484">
        <v>47</v>
      </c>
      <c r="G525" s="484">
        <v>4.0430000000000001</v>
      </c>
      <c r="H525" s="484">
        <v>46</v>
      </c>
      <c r="I525" s="518">
        <v>4.3260869565217392</v>
      </c>
      <c r="J525" s="519">
        <v>63</v>
      </c>
      <c r="K525" s="520">
        <v>3.7936507936507935</v>
      </c>
      <c r="L525" s="484">
        <v>51</v>
      </c>
      <c r="M525" s="518">
        <v>3.6274509803921569</v>
      </c>
      <c r="N525" s="484">
        <v>47</v>
      </c>
      <c r="O525" s="518">
        <v>4.8936170212765955</v>
      </c>
      <c r="P525" s="476">
        <v>71</v>
      </c>
      <c r="Q525" s="521">
        <v>3.6056338028169015</v>
      </c>
      <c r="R525" s="523" t="s">
        <v>1006</v>
      </c>
      <c r="S525" s="3"/>
      <c r="T525" s="410">
        <v>712</v>
      </c>
      <c r="U525" s="411">
        <v>242</v>
      </c>
      <c r="V525" s="411">
        <v>4.0165289256198351</v>
      </c>
      <c r="W525" s="509" t="str">
        <f t="shared" si="8"/>
        <v>okres Olomouc</v>
      </c>
    </row>
    <row r="526" spans="1:23" ht="15.75" hidden="1" customHeight="1">
      <c r="A526" s="310" t="s">
        <v>1007</v>
      </c>
      <c r="B526" s="517">
        <v>54</v>
      </c>
      <c r="C526" s="518">
        <v>2.7589999999999999</v>
      </c>
      <c r="D526" s="484">
        <v>34</v>
      </c>
      <c r="E526" s="484">
        <v>3.5</v>
      </c>
      <c r="F526" s="484">
        <v>34</v>
      </c>
      <c r="G526" s="484">
        <v>3.6760000000000002</v>
      </c>
      <c r="H526" s="484">
        <v>16</v>
      </c>
      <c r="I526" s="518">
        <v>3.125</v>
      </c>
      <c r="J526" s="519">
        <v>13</v>
      </c>
      <c r="K526" s="520">
        <v>3.4615384615384617</v>
      </c>
      <c r="L526" s="484">
        <v>22</v>
      </c>
      <c r="M526" s="518">
        <v>3.4090909090909092</v>
      </c>
      <c r="N526" s="484">
        <v>30</v>
      </c>
      <c r="O526" s="518">
        <v>5.5333333333333332</v>
      </c>
      <c r="P526" s="476">
        <v>33</v>
      </c>
      <c r="Q526" s="521">
        <v>3.2121212121212119</v>
      </c>
      <c r="R526" s="523" t="s">
        <v>1008</v>
      </c>
      <c r="S526" s="3"/>
      <c r="T526" s="410">
        <v>713</v>
      </c>
      <c r="U526" s="411">
        <v>72</v>
      </c>
      <c r="V526" s="411">
        <v>4.666666666666667</v>
      </c>
      <c r="W526" s="509" t="str">
        <f t="shared" si="8"/>
        <v>okres Prostějov</v>
      </c>
    </row>
    <row r="527" spans="1:23" ht="15.75" hidden="1" customHeight="1">
      <c r="A527" s="310" t="s">
        <v>1009</v>
      </c>
      <c r="B527" s="517">
        <v>31</v>
      </c>
      <c r="C527" s="518">
        <v>4.6130000000000004</v>
      </c>
      <c r="D527" s="484">
        <v>8</v>
      </c>
      <c r="E527" s="484">
        <v>4.375</v>
      </c>
      <c r="F527" s="484">
        <v>4</v>
      </c>
      <c r="G527" s="484">
        <v>4.75</v>
      </c>
      <c r="H527" s="484">
        <v>11</v>
      </c>
      <c r="I527" s="518">
        <v>5.0909090909090908</v>
      </c>
      <c r="J527" s="519">
        <v>35</v>
      </c>
      <c r="K527" s="520">
        <v>3.2857142857142856</v>
      </c>
      <c r="L527" s="484">
        <v>16</v>
      </c>
      <c r="M527" s="518">
        <v>2.875</v>
      </c>
      <c r="N527" s="484">
        <v>3</v>
      </c>
      <c r="O527" s="518">
        <v>2</v>
      </c>
      <c r="P527" s="476">
        <v>18</v>
      </c>
      <c r="Q527" s="521">
        <v>2.3333333333333335</v>
      </c>
      <c r="R527" s="523" t="s">
        <v>1010</v>
      </c>
      <c r="S527" s="3"/>
      <c r="T527" s="410">
        <v>714</v>
      </c>
      <c r="U527" s="411">
        <v>56</v>
      </c>
      <c r="V527" s="411">
        <v>5.0535714285714288</v>
      </c>
      <c r="W527" s="509" t="str">
        <f t="shared" si="8"/>
        <v>okres Přerov</v>
      </c>
    </row>
    <row r="528" spans="1:23" ht="15.75" hidden="1" customHeight="1">
      <c r="A528" s="310" t="s">
        <v>1011</v>
      </c>
      <c r="B528" s="517">
        <v>1</v>
      </c>
      <c r="C528" s="518">
        <v>7</v>
      </c>
      <c r="D528" s="484">
        <v>0</v>
      </c>
      <c r="E528" s="484">
        <v>0</v>
      </c>
      <c r="F528" s="484">
        <v>3</v>
      </c>
      <c r="G528" s="484">
        <v>9</v>
      </c>
      <c r="H528" s="484">
        <v>8</v>
      </c>
      <c r="I528" s="518">
        <v>6</v>
      </c>
      <c r="J528" s="519">
        <v>2</v>
      </c>
      <c r="K528" s="520">
        <v>4</v>
      </c>
      <c r="L528" s="484">
        <v>5</v>
      </c>
      <c r="M528" s="518">
        <v>8.4</v>
      </c>
      <c r="N528" s="484">
        <v>6</v>
      </c>
      <c r="O528" s="518">
        <v>4</v>
      </c>
      <c r="P528" s="476">
        <v>8</v>
      </c>
      <c r="Q528" s="521">
        <v>4.125</v>
      </c>
      <c r="R528" s="523" t="s">
        <v>1012</v>
      </c>
      <c r="S528" s="3"/>
      <c r="T528" s="410">
        <v>715</v>
      </c>
      <c r="U528" s="411">
        <v>160</v>
      </c>
      <c r="V528" s="411">
        <v>3.9562499999999998</v>
      </c>
      <c r="W528" s="509" t="str">
        <f t="shared" si="8"/>
        <v>okres Šumperk</v>
      </c>
    </row>
    <row r="529" spans="1:23" ht="15.75" hidden="1" customHeight="1">
      <c r="A529" s="310" t="s">
        <v>1013</v>
      </c>
      <c r="B529" s="517">
        <v>29</v>
      </c>
      <c r="C529" s="518">
        <v>2.9660000000000002</v>
      </c>
      <c r="D529" s="484">
        <v>15</v>
      </c>
      <c r="E529" s="484">
        <v>3.6669999999999998</v>
      </c>
      <c r="F529" s="484">
        <v>6</v>
      </c>
      <c r="G529" s="484">
        <v>3.1669999999999998</v>
      </c>
      <c r="H529" s="484">
        <v>11</v>
      </c>
      <c r="I529" s="518">
        <v>4.0909090909090908</v>
      </c>
      <c r="J529" s="519">
        <v>13</v>
      </c>
      <c r="K529" s="520">
        <v>5.4615384615384617</v>
      </c>
      <c r="L529" s="484">
        <v>8</v>
      </c>
      <c r="M529" s="518">
        <v>2.75</v>
      </c>
      <c r="N529" s="484">
        <v>8</v>
      </c>
      <c r="O529" s="518">
        <v>4.25</v>
      </c>
      <c r="P529" s="476">
        <v>12</v>
      </c>
      <c r="Q529" s="521">
        <v>6.25</v>
      </c>
      <c r="R529" s="523" t="s">
        <v>1014</v>
      </c>
      <c r="S529" s="3"/>
      <c r="T529" s="410">
        <v>721</v>
      </c>
      <c r="U529" s="411">
        <v>46</v>
      </c>
      <c r="V529" s="411">
        <v>5.5434782608695654</v>
      </c>
      <c r="W529" s="509" t="str">
        <f t="shared" si="8"/>
        <v>okres Kroměříž</v>
      </c>
    </row>
    <row r="530" spans="1:23" ht="15.75" customHeight="1">
      <c r="A530" s="310">
        <v>814</v>
      </c>
      <c r="B530" s="517">
        <v>131</v>
      </c>
      <c r="C530" s="518">
        <v>4.1680000000000001</v>
      </c>
      <c r="D530" s="484">
        <v>113</v>
      </c>
      <c r="E530" s="484">
        <v>3.823</v>
      </c>
      <c r="F530" s="484">
        <v>136</v>
      </c>
      <c r="G530" s="484">
        <v>3.8820000000000001</v>
      </c>
      <c r="H530" s="484">
        <v>139</v>
      </c>
      <c r="I530" s="518">
        <v>3.7122302158273381</v>
      </c>
      <c r="J530" s="519">
        <v>124</v>
      </c>
      <c r="K530" s="520">
        <v>3.661290322580645</v>
      </c>
      <c r="L530" s="484">
        <v>152</v>
      </c>
      <c r="M530" s="518">
        <v>3.4934210526315788</v>
      </c>
      <c r="N530" s="484">
        <v>95</v>
      </c>
      <c r="O530" s="518">
        <v>4.8210526315789473</v>
      </c>
      <c r="P530" s="476">
        <v>147</v>
      </c>
      <c r="Q530" s="521">
        <v>4.2517006802721085</v>
      </c>
      <c r="R530" s="523" t="s">
        <v>1015</v>
      </c>
      <c r="S530" s="3"/>
      <c r="T530" s="410">
        <v>722</v>
      </c>
      <c r="U530" s="411">
        <v>120</v>
      </c>
      <c r="V530" s="411">
        <v>4.6166666666666663</v>
      </c>
      <c r="W530" s="509" t="str">
        <f t="shared" si="8"/>
        <v>okres Uherské Hradiště</v>
      </c>
    </row>
    <row r="531" spans="1:23" ht="15.75" hidden="1" customHeight="1">
      <c r="A531" s="310" t="s">
        <v>1016</v>
      </c>
      <c r="B531" s="517">
        <v>34</v>
      </c>
      <c r="C531" s="518">
        <v>4.3819999999999997</v>
      </c>
      <c r="D531" s="484">
        <v>21</v>
      </c>
      <c r="E531" s="484">
        <v>3.286</v>
      </c>
      <c r="F531" s="484">
        <v>29</v>
      </c>
      <c r="G531" s="484">
        <v>3.8279999999999998</v>
      </c>
      <c r="H531" s="484">
        <v>30</v>
      </c>
      <c r="I531" s="518">
        <v>3.3333333333333335</v>
      </c>
      <c r="J531" s="519">
        <v>35</v>
      </c>
      <c r="K531" s="520">
        <v>4.1142857142857139</v>
      </c>
      <c r="L531" s="484">
        <v>40</v>
      </c>
      <c r="M531" s="518">
        <v>2.875</v>
      </c>
      <c r="N531" s="484">
        <v>25</v>
      </c>
      <c r="O531" s="518">
        <v>4.04</v>
      </c>
      <c r="P531" s="476">
        <v>47</v>
      </c>
      <c r="Q531" s="521">
        <v>4.1276595744680851</v>
      </c>
      <c r="R531" s="523" t="s">
        <v>1017</v>
      </c>
      <c r="S531" s="3"/>
      <c r="T531" s="410">
        <v>723</v>
      </c>
      <c r="U531" s="411">
        <v>133</v>
      </c>
      <c r="V531" s="411">
        <v>4.2406015037593985</v>
      </c>
      <c r="W531" s="509" t="str">
        <f t="shared" si="8"/>
        <v>okres Vsetín</v>
      </c>
    </row>
    <row r="532" spans="1:23" ht="15.75" hidden="1" customHeight="1">
      <c r="A532" s="310" t="s">
        <v>1018</v>
      </c>
      <c r="B532" s="517">
        <v>11</v>
      </c>
      <c r="C532" s="518">
        <v>3.6360000000000001</v>
      </c>
      <c r="D532" s="484">
        <v>13</v>
      </c>
      <c r="E532" s="484">
        <v>4.1539999999999999</v>
      </c>
      <c r="F532" s="484">
        <v>4</v>
      </c>
      <c r="G532" s="484">
        <v>4.25</v>
      </c>
      <c r="H532" s="484">
        <v>16</v>
      </c>
      <c r="I532" s="518">
        <v>5.6875</v>
      </c>
      <c r="J532" s="519">
        <v>13</v>
      </c>
      <c r="K532" s="520">
        <v>3.5384615384615383</v>
      </c>
      <c r="L532" s="484">
        <v>10</v>
      </c>
      <c r="M532" s="518">
        <v>3.3</v>
      </c>
      <c r="N532" s="484">
        <v>13</v>
      </c>
      <c r="O532" s="518">
        <v>4.2307692307692308</v>
      </c>
      <c r="P532" s="476">
        <v>15</v>
      </c>
      <c r="Q532" s="521">
        <v>4.4666666666666668</v>
      </c>
      <c r="R532" s="523" t="s">
        <v>1019</v>
      </c>
      <c r="S532" s="3"/>
      <c r="T532" s="410">
        <v>724</v>
      </c>
      <c r="U532" s="411">
        <v>160</v>
      </c>
      <c r="V532" s="411">
        <v>3.84375</v>
      </c>
      <c r="W532" s="509" t="str">
        <f t="shared" si="8"/>
        <v>okres Zlín</v>
      </c>
    </row>
    <row r="533" spans="1:23" ht="15.75" hidden="1" customHeight="1">
      <c r="A533" s="310" t="s">
        <v>1020</v>
      </c>
      <c r="B533" s="517">
        <v>31</v>
      </c>
      <c r="C533" s="518">
        <v>4.516</v>
      </c>
      <c r="D533" s="484">
        <v>19</v>
      </c>
      <c r="E533" s="484">
        <v>3.9470000000000001</v>
      </c>
      <c r="F533" s="484">
        <v>31</v>
      </c>
      <c r="G533" s="484">
        <v>4.226</v>
      </c>
      <c r="H533" s="484">
        <v>34</v>
      </c>
      <c r="I533" s="518">
        <v>3.5294117647058822</v>
      </c>
      <c r="J533" s="519">
        <v>28</v>
      </c>
      <c r="K533" s="520">
        <v>3.8571428571428572</v>
      </c>
      <c r="L533" s="484">
        <v>52</v>
      </c>
      <c r="M533" s="518">
        <v>3.7884615384615383</v>
      </c>
      <c r="N533" s="484">
        <v>23</v>
      </c>
      <c r="O533" s="518">
        <v>5.0434782608695654</v>
      </c>
      <c r="P533" s="476">
        <v>23</v>
      </c>
      <c r="Q533" s="521">
        <v>4.0869565217391308</v>
      </c>
      <c r="R533" s="523" t="s">
        <v>1021</v>
      </c>
      <c r="S533" s="3"/>
      <c r="T533" s="410">
        <v>811</v>
      </c>
      <c r="U533" s="411">
        <v>21</v>
      </c>
      <c r="V533" s="411">
        <v>3.6666666666666665</v>
      </c>
      <c r="W533" s="509" t="str">
        <f t="shared" si="8"/>
        <v>okres Bruntál</v>
      </c>
    </row>
    <row r="534" spans="1:23" ht="15.75" hidden="1" customHeight="1">
      <c r="A534" s="310" t="s">
        <v>1022</v>
      </c>
      <c r="B534" s="517">
        <v>16</v>
      </c>
      <c r="C534" s="518">
        <v>3.75</v>
      </c>
      <c r="D534" s="484">
        <v>11</v>
      </c>
      <c r="E534" s="484">
        <v>4.8179999999999996</v>
      </c>
      <c r="F534" s="484">
        <v>11</v>
      </c>
      <c r="G534" s="484">
        <v>3.7269999999999999</v>
      </c>
      <c r="H534" s="484">
        <v>8</v>
      </c>
      <c r="I534" s="518">
        <v>3</v>
      </c>
      <c r="J534" s="519">
        <v>12</v>
      </c>
      <c r="K534" s="520">
        <v>3.1666666666666665</v>
      </c>
      <c r="L534" s="484">
        <v>11</v>
      </c>
      <c r="M534" s="518">
        <v>2.9090909090909092</v>
      </c>
      <c r="N534" s="484">
        <v>7</v>
      </c>
      <c r="O534" s="518">
        <v>5</v>
      </c>
      <c r="P534" s="476">
        <v>15</v>
      </c>
      <c r="Q534" s="521">
        <v>5.2666666666666666</v>
      </c>
      <c r="R534" s="523" t="s">
        <v>1023</v>
      </c>
      <c r="S534" s="3"/>
      <c r="T534" s="410">
        <v>812</v>
      </c>
      <c r="U534" s="411">
        <v>204</v>
      </c>
      <c r="V534" s="411">
        <v>4.1813725490196081</v>
      </c>
      <c r="W534" s="509" t="str">
        <f t="shared" si="8"/>
        <v>okres Frýdek-Místek</v>
      </c>
    </row>
    <row r="535" spans="1:23" ht="15.75" hidden="1" customHeight="1">
      <c r="A535" s="310" t="s">
        <v>1024</v>
      </c>
      <c r="B535" s="517">
        <v>13</v>
      </c>
      <c r="C535" s="518">
        <v>4</v>
      </c>
      <c r="D535" s="484">
        <v>30</v>
      </c>
      <c r="E535" s="484">
        <v>3.1</v>
      </c>
      <c r="F535" s="484">
        <v>37</v>
      </c>
      <c r="G535" s="484">
        <v>3.4860000000000002</v>
      </c>
      <c r="H535" s="484">
        <v>21</v>
      </c>
      <c r="I535" s="518">
        <v>3</v>
      </c>
      <c r="J535" s="519">
        <v>21</v>
      </c>
      <c r="K535" s="520">
        <v>2.9047619047619047</v>
      </c>
      <c r="L535" s="484">
        <v>23</v>
      </c>
      <c r="M535" s="518">
        <v>4</v>
      </c>
      <c r="N535" s="484">
        <v>16</v>
      </c>
      <c r="O535" s="518">
        <v>5.6875</v>
      </c>
      <c r="P535" s="476">
        <v>15</v>
      </c>
      <c r="Q535" s="521">
        <v>5</v>
      </c>
      <c r="R535" s="523" t="s">
        <v>1025</v>
      </c>
      <c r="S535" s="3"/>
      <c r="T535" s="410">
        <v>813</v>
      </c>
      <c r="U535" s="411">
        <v>71</v>
      </c>
      <c r="V535" s="411">
        <v>3.6056338028169015</v>
      </c>
      <c r="W535" s="509" t="str">
        <f t="shared" si="8"/>
        <v>okres Karviná</v>
      </c>
    </row>
    <row r="536" spans="1:23" ht="15.75" hidden="1" customHeight="1">
      <c r="A536" s="310" t="s">
        <v>1026</v>
      </c>
      <c r="B536" s="517">
        <v>26</v>
      </c>
      <c r="C536" s="518">
        <v>4.0380000000000003</v>
      </c>
      <c r="D536" s="484">
        <v>19</v>
      </c>
      <c r="E536" s="484">
        <v>4.6319999999999997</v>
      </c>
      <c r="F536" s="484">
        <v>24</v>
      </c>
      <c r="G536" s="484">
        <v>4.125</v>
      </c>
      <c r="H536" s="484">
        <v>30</v>
      </c>
      <c r="I536" s="518">
        <v>3.9333333333333331</v>
      </c>
      <c r="J536" s="519">
        <v>15</v>
      </c>
      <c r="K536" s="520">
        <v>3.8</v>
      </c>
      <c r="L536" s="484">
        <v>16</v>
      </c>
      <c r="M536" s="518">
        <v>3.875</v>
      </c>
      <c r="N536" s="484">
        <v>11</v>
      </c>
      <c r="O536" s="518">
        <v>5.4545454545454541</v>
      </c>
      <c r="P536" s="476">
        <v>32</v>
      </c>
      <c r="Q536" s="521">
        <v>3.625</v>
      </c>
      <c r="R536" s="523" t="s">
        <v>1027</v>
      </c>
      <c r="S536" s="3"/>
      <c r="T536" s="410">
        <v>814</v>
      </c>
      <c r="U536" s="411">
        <v>147</v>
      </c>
      <c r="V536" s="411">
        <v>4.2517006802721085</v>
      </c>
      <c r="W536" s="509" t="str">
        <f t="shared" si="8"/>
        <v>okres Nový Jičín</v>
      </c>
    </row>
    <row r="537" spans="1:23" ht="15.75" customHeight="1">
      <c r="A537" s="310">
        <v>815</v>
      </c>
      <c r="B537" s="517">
        <v>53</v>
      </c>
      <c r="C537" s="518">
        <v>3.1509999999999998</v>
      </c>
      <c r="D537" s="484">
        <v>63</v>
      </c>
      <c r="E537" s="484">
        <v>3.3650000000000002</v>
      </c>
      <c r="F537" s="484">
        <v>58</v>
      </c>
      <c r="G537" s="484">
        <v>4.0339999999999998</v>
      </c>
      <c r="H537" s="484">
        <v>53</v>
      </c>
      <c r="I537" s="518">
        <v>3.2075471698113209</v>
      </c>
      <c r="J537" s="519">
        <v>70</v>
      </c>
      <c r="K537" s="520">
        <v>3.4857142857142858</v>
      </c>
      <c r="L537" s="484">
        <v>69</v>
      </c>
      <c r="M537" s="518">
        <v>3.2753623188405796</v>
      </c>
      <c r="N537" s="484">
        <v>72</v>
      </c>
      <c r="O537" s="518">
        <v>4.1805555555555554</v>
      </c>
      <c r="P537" s="476">
        <v>80</v>
      </c>
      <c r="Q537" s="521">
        <v>4.25</v>
      </c>
      <c r="R537" s="523" t="s">
        <v>1028</v>
      </c>
      <c r="S537" s="3"/>
      <c r="T537" s="410">
        <v>815</v>
      </c>
      <c r="U537" s="411">
        <v>80</v>
      </c>
      <c r="V537" s="411">
        <v>4.25</v>
      </c>
      <c r="W537" s="509" t="str">
        <f t="shared" si="8"/>
        <v>okres Opava</v>
      </c>
    </row>
    <row r="538" spans="1:23" ht="15.75" hidden="1" customHeight="1">
      <c r="A538" s="310" t="s">
        <v>1029</v>
      </c>
      <c r="B538" s="517">
        <v>8</v>
      </c>
      <c r="C538" s="518">
        <v>2.875</v>
      </c>
      <c r="D538" s="484">
        <v>18</v>
      </c>
      <c r="E538" s="484">
        <v>4</v>
      </c>
      <c r="F538" s="484">
        <v>9</v>
      </c>
      <c r="G538" s="484">
        <v>2.778</v>
      </c>
      <c r="H538" s="484">
        <v>15</v>
      </c>
      <c r="I538" s="518">
        <v>2.4</v>
      </c>
      <c r="J538" s="519">
        <v>17</v>
      </c>
      <c r="K538" s="520">
        <v>3.6470588235294117</v>
      </c>
      <c r="L538" s="484">
        <v>16</v>
      </c>
      <c r="M538" s="518">
        <v>4.0625</v>
      </c>
      <c r="N538" s="484">
        <v>29</v>
      </c>
      <c r="O538" s="518">
        <v>4.2068965517241379</v>
      </c>
      <c r="P538" s="476">
        <v>21</v>
      </c>
      <c r="Q538" s="521">
        <v>3.4285714285714284</v>
      </c>
      <c r="R538" s="523" t="s">
        <v>1079</v>
      </c>
      <c r="S538" s="290"/>
      <c r="T538" s="410">
        <v>816</v>
      </c>
      <c r="U538" s="411">
        <v>200</v>
      </c>
      <c r="V538" s="411">
        <v>4.1550000000000002</v>
      </c>
      <c r="W538" s="509" t="str">
        <f t="shared" si="8"/>
        <v>okres Ostrava - město</v>
      </c>
    </row>
    <row r="539" spans="1:23" ht="15.75" hidden="1" customHeight="1">
      <c r="A539" s="310" t="s">
        <v>1031</v>
      </c>
      <c r="B539" s="517">
        <v>8</v>
      </c>
      <c r="C539" s="518">
        <v>2.875</v>
      </c>
      <c r="D539" s="484">
        <v>18</v>
      </c>
      <c r="E539" s="484">
        <v>4</v>
      </c>
      <c r="F539" s="484">
        <v>13</v>
      </c>
      <c r="G539" s="484">
        <v>4.5380000000000003</v>
      </c>
      <c r="H539" s="484">
        <v>9</v>
      </c>
      <c r="I539" s="518">
        <v>5.1111111111111107</v>
      </c>
      <c r="J539" s="519">
        <v>13</v>
      </c>
      <c r="K539" s="520">
        <v>3.6153846153846154</v>
      </c>
      <c r="L539" s="484">
        <v>10</v>
      </c>
      <c r="M539" s="518">
        <v>2.9</v>
      </c>
      <c r="N539" s="484">
        <v>11</v>
      </c>
      <c r="O539" s="518">
        <v>4.5454545454545459</v>
      </c>
      <c r="P539" s="476">
        <v>24</v>
      </c>
      <c r="Q539" s="521">
        <v>4.958333333333333</v>
      </c>
      <c r="R539" s="523" t="s">
        <v>1032</v>
      </c>
      <c r="S539" s="3"/>
      <c r="T539" s="410" t="s">
        <v>154</v>
      </c>
      <c r="U539" s="411">
        <v>142</v>
      </c>
      <c r="V539" s="411">
        <v>4.605633802816901</v>
      </c>
      <c r="W539" s="509" t="str">
        <f t="shared" si="8"/>
        <v>okres Praha 10</v>
      </c>
    </row>
    <row r="540" spans="1:23" ht="15.75" hidden="1" customHeight="1">
      <c r="A540" s="310" t="s">
        <v>1033</v>
      </c>
      <c r="B540" s="517">
        <v>11</v>
      </c>
      <c r="C540" s="518">
        <v>2.1819999999999999</v>
      </c>
      <c r="D540" s="484">
        <v>8</v>
      </c>
      <c r="E540" s="484">
        <v>3.5</v>
      </c>
      <c r="F540" s="484">
        <v>7</v>
      </c>
      <c r="G540" s="484">
        <v>3.8570000000000002</v>
      </c>
      <c r="H540" s="484">
        <v>7</v>
      </c>
      <c r="I540" s="518">
        <v>2.2857142857142856</v>
      </c>
      <c r="J540" s="519">
        <v>7</v>
      </c>
      <c r="K540" s="520">
        <v>3.1428571428571428</v>
      </c>
      <c r="L540" s="484">
        <v>10</v>
      </c>
      <c r="M540" s="518">
        <v>2.5</v>
      </c>
      <c r="N540" s="484">
        <v>7</v>
      </c>
      <c r="O540" s="518">
        <v>3.7142857142857144</v>
      </c>
      <c r="P540" s="476">
        <v>3</v>
      </c>
      <c r="Q540" s="521">
        <v>5.333333333333333</v>
      </c>
      <c r="R540" s="523" t="s">
        <v>1034</v>
      </c>
      <c r="S540" s="3"/>
      <c r="T540" s="410" t="s">
        <v>297</v>
      </c>
      <c r="U540" s="411">
        <v>97</v>
      </c>
      <c r="V540" s="411">
        <v>5</v>
      </c>
      <c r="W540" s="509" t="str">
        <f t="shared" si="8"/>
        <v>okres Praha-západ</v>
      </c>
    </row>
    <row r="541" spans="1:23" ht="15.75" hidden="1" customHeight="1">
      <c r="A541" s="310" t="s">
        <v>1035</v>
      </c>
      <c r="B541" s="517">
        <v>19</v>
      </c>
      <c r="C541" s="518">
        <v>3.2629999999999999</v>
      </c>
      <c r="D541" s="484">
        <v>8</v>
      </c>
      <c r="E541" s="484">
        <v>3.625</v>
      </c>
      <c r="F541" s="484">
        <v>15</v>
      </c>
      <c r="G541" s="484">
        <v>4.5330000000000004</v>
      </c>
      <c r="H541" s="484">
        <v>2</v>
      </c>
      <c r="I541" s="518">
        <v>4</v>
      </c>
      <c r="J541" s="519">
        <v>12</v>
      </c>
      <c r="K541" s="520">
        <v>4.333333333333333</v>
      </c>
      <c r="L541" s="484">
        <v>8</v>
      </c>
      <c r="M541" s="518">
        <v>4.875</v>
      </c>
      <c r="N541" s="484">
        <v>9</v>
      </c>
      <c r="O541" s="518">
        <v>5.333333333333333</v>
      </c>
      <c r="P541" s="476">
        <v>4</v>
      </c>
      <c r="Q541" s="521">
        <v>3.5</v>
      </c>
      <c r="R541" s="523" t="s">
        <v>1036</v>
      </c>
      <c r="S541" s="3"/>
      <c r="T541" s="410" t="s">
        <v>311</v>
      </c>
      <c r="U541" s="411">
        <v>112</v>
      </c>
      <c r="V541" s="411">
        <v>4.6785714285714288</v>
      </c>
      <c r="W541" s="509" t="str">
        <f t="shared" si="8"/>
        <v>okres Příbram</v>
      </c>
    </row>
    <row r="542" spans="1:23" ht="15.75" hidden="1" customHeight="1">
      <c r="A542" s="310" t="s">
        <v>1037</v>
      </c>
      <c r="B542" s="517">
        <v>5</v>
      </c>
      <c r="C542" s="518">
        <v>2.6</v>
      </c>
      <c r="D542" s="484">
        <v>13</v>
      </c>
      <c r="E542" s="484">
        <v>2.6920000000000002</v>
      </c>
      <c r="F542" s="484">
        <v>8</v>
      </c>
      <c r="G542" s="484">
        <v>3.5</v>
      </c>
      <c r="H542" s="484">
        <v>7</v>
      </c>
      <c r="I542" s="518">
        <v>2.8571428571428572</v>
      </c>
      <c r="J542" s="519">
        <v>7</v>
      </c>
      <c r="K542" s="520">
        <v>2.7142857142857144</v>
      </c>
      <c r="L542" s="484">
        <v>15</v>
      </c>
      <c r="M542" s="518">
        <v>2.2666666666666666</v>
      </c>
      <c r="N542" s="484">
        <v>8</v>
      </c>
      <c r="O542" s="518">
        <v>2.5</v>
      </c>
      <c r="P542" s="476">
        <v>22</v>
      </c>
      <c r="Q542" s="521">
        <v>4.4545454545454541</v>
      </c>
      <c r="R542" s="523" t="s">
        <v>1038</v>
      </c>
      <c r="S542" s="3"/>
      <c r="T542" s="412">
        <v>110</v>
      </c>
      <c r="U542" s="413">
        <v>883</v>
      </c>
      <c r="V542" s="413">
        <v>4.483578708946772</v>
      </c>
      <c r="W542" s="509" t="str">
        <f t="shared" si="8"/>
        <v>kraj Praha</v>
      </c>
    </row>
    <row r="543" spans="1:23" ht="15.75" hidden="1" customHeight="1">
      <c r="A543" s="310" t="s">
        <v>1039</v>
      </c>
      <c r="B543" s="517">
        <v>2</v>
      </c>
      <c r="C543" s="518">
        <v>2</v>
      </c>
      <c r="D543" s="484">
        <v>4</v>
      </c>
      <c r="E543" s="484">
        <v>3.5</v>
      </c>
      <c r="F543" s="484">
        <v>3</v>
      </c>
      <c r="G543" s="484">
        <v>5.3330000000000002</v>
      </c>
      <c r="H543" s="484">
        <v>4</v>
      </c>
      <c r="I543" s="518">
        <v>5</v>
      </c>
      <c r="J543" s="519">
        <v>3</v>
      </c>
      <c r="K543" s="520">
        <v>3.3333333333333335</v>
      </c>
      <c r="L543" s="484">
        <v>4</v>
      </c>
      <c r="M543" s="518">
        <v>3.25</v>
      </c>
      <c r="N543" s="484"/>
      <c r="O543" s="518"/>
      <c r="P543" s="476">
        <v>3</v>
      </c>
      <c r="Q543" s="521">
        <v>2</v>
      </c>
      <c r="R543" s="523" t="s">
        <v>1040</v>
      </c>
      <c r="S543" s="3"/>
      <c r="T543" s="412">
        <v>210</v>
      </c>
      <c r="U543" s="413">
        <v>1147</v>
      </c>
      <c r="V543" s="413">
        <v>4.4184829991281607</v>
      </c>
      <c r="W543" s="509" t="str">
        <f t="shared" si="8"/>
        <v>Středočeský kraj</v>
      </c>
    </row>
    <row r="544" spans="1:23" ht="15.75" hidden="1" customHeight="1">
      <c r="A544" s="310" t="s">
        <v>1041</v>
      </c>
      <c r="B544" s="517">
        <v>8</v>
      </c>
      <c r="C544" s="518">
        <v>5.125</v>
      </c>
      <c r="D544" s="484">
        <v>1</v>
      </c>
      <c r="E544" s="484">
        <v>5</v>
      </c>
      <c r="F544" s="484">
        <v>3</v>
      </c>
      <c r="G544" s="484">
        <v>3.6669999999999998</v>
      </c>
      <c r="H544" s="484">
        <v>9</v>
      </c>
      <c r="I544" s="518">
        <v>2.6666666666666665</v>
      </c>
      <c r="J544" s="519">
        <v>11</v>
      </c>
      <c r="K544" s="520">
        <v>2.9090909090909092</v>
      </c>
      <c r="L544" s="484">
        <v>6</v>
      </c>
      <c r="M544" s="518">
        <v>3.5</v>
      </c>
      <c r="N544" s="484">
        <v>8</v>
      </c>
      <c r="O544" s="518">
        <v>4.375</v>
      </c>
      <c r="P544" s="476">
        <v>3</v>
      </c>
      <c r="Q544" s="521">
        <v>5</v>
      </c>
      <c r="R544" s="523" t="s">
        <v>1042</v>
      </c>
      <c r="S544" s="3"/>
      <c r="T544" s="412">
        <v>310</v>
      </c>
      <c r="U544" s="413">
        <v>541</v>
      </c>
      <c r="V544" s="413">
        <v>4.4584103512014783</v>
      </c>
      <c r="W544" s="509" t="str">
        <f t="shared" si="8"/>
        <v>Jihočeský kraj</v>
      </c>
    </row>
    <row r="545" spans="1:23" ht="15.75" customHeight="1">
      <c r="A545" s="310">
        <v>816</v>
      </c>
      <c r="B545" s="517">
        <v>128</v>
      </c>
      <c r="C545" s="518">
        <v>3.6480000000000001</v>
      </c>
      <c r="D545" s="484">
        <v>135</v>
      </c>
      <c r="E545" s="484">
        <v>3.948</v>
      </c>
      <c r="F545" s="484">
        <v>157</v>
      </c>
      <c r="G545" s="484">
        <v>3.637</v>
      </c>
      <c r="H545" s="484">
        <v>176</v>
      </c>
      <c r="I545" s="518">
        <v>3.6875</v>
      </c>
      <c r="J545" s="519">
        <v>148</v>
      </c>
      <c r="K545" s="520">
        <v>3.8986486486486487</v>
      </c>
      <c r="L545" s="484">
        <v>174</v>
      </c>
      <c r="M545" s="518">
        <v>3.9367816091954024</v>
      </c>
      <c r="N545" s="484">
        <v>165</v>
      </c>
      <c r="O545" s="518">
        <v>3.8666666666666667</v>
      </c>
      <c r="P545" s="476">
        <v>200</v>
      </c>
      <c r="Q545" s="521">
        <v>4.1550000000000002</v>
      </c>
      <c r="R545" s="523" t="s">
        <v>1043</v>
      </c>
      <c r="S545" s="3"/>
      <c r="T545" s="412">
        <v>320</v>
      </c>
      <c r="U545" s="413">
        <v>405</v>
      </c>
      <c r="V545" s="413">
        <v>4.6395061728395062</v>
      </c>
      <c r="W545" s="509" t="str">
        <f t="shared" si="8"/>
        <v>Plzeňský kraj</v>
      </c>
    </row>
    <row r="546" spans="1:23" ht="15.75" hidden="1" customHeight="1">
      <c r="A546" s="310" t="s">
        <v>1044</v>
      </c>
      <c r="B546" s="517"/>
      <c r="C546" s="518"/>
      <c r="D546" s="484"/>
      <c r="E546" s="484"/>
      <c r="F546" s="484">
        <v>0</v>
      </c>
      <c r="G546" s="484" t="s">
        <v>1078</v>
      </c>
      <c r="H546" s="484">
        <v>3</v>
      </c>
      <c r="I546" s="518">
        <v>2.6666666666666665</v>
      </c>
      <c r="J546" s="519">
        <v>11</v>
      </c>
      <c r="K546" s="520">
        <v>3</v>
      </c>
      <c r="L546" s="484">
        <v>7</v>
      </c>
      <c r="M546" s="518">
        <v>3.8571428571428572</v>
      </c>
      <c r="N546" s="484">
        <v>6</v>
      </c>
      <c r="O546" s="518">
        <v>3.6666666666666665</v>
      </c>
      <c r="P546" s="476">
        <v>25</v>
      </c>
      <c r="Q546" s="521">
        <v>4.5199999999999996</v>
      </c>
      <c r="R546" s="523" t="s">
        <v>1045</v>
      </c>
      <c r="S546" s="3"/>
      <c r="T546" s="412">
        <v>410</v>
      </c>
      <c r="U546" s="413">
        <v>117</v>
      </c>
      <c r="V546" s="413">
        <v>4.1196581196581192</v>
      </c>
      <c r="W546" s="509" t="str">
        <f t="shared" si="8"/>
        <v>Karlovarský kraj</v>
      </c>
    </row>
    <row r="547" spans="1:23" ht="15.75" hidden="1" customHeight="1">
      <c r="A547" s="310" t="s">
        <v>1046</v>
      </c>
      <c r="B547" s="517">
        <v>6</v>
      </c>
      <c r="C547" s="518">
        <v>4.5</v>
      </c>
      <c r="D547" s="484">
        <v>4</v>
      </c>
      <c r="E547" s="484">
        <v>4</v>
      </c>
      <c r="F547" s="484">
        <v>2</v>
      </c>
      <c r="G547" s="484">
        <v>3</v>
      </c>
      <c r="H547" s="484">
        <v>7</v>
      </c>
      <c r="I547" s="518">
        <v>3.8571428571428572</v>
      </c>
      <c r="J547" s="519">
        <v>5</v>
      </c>
      <c r="K547" s="520">
        <v>3.6</v>
      </c>
      <c r="L547" s="484">
        <v>8</v>
      </c>
      <c r="M547" s="518">
        <v>4.25</v>
      </c>
      <c r="N547" s="484">
        <v>7</v>
      </c>
      <c r="O547" s="518">
        <v>5</v>
      </c>
      <c r="P547" s="476">
        <v>14</v>
      </c>
      <c r="Q547" s="521">
        <v>2.7857142857142856</v>
      </c>
      <c r="R547" s="523" t="s">
        <v>1047</v>
      </c>
      <c r="S547" s="3"/>
      <c r="T547" s="412">
        <v>420</v>
      </c>
      <c r="U547" s="413">
        <v>329</v>
      </c>
      <c r="V547" s="413">
        <v>3.905775075987842</v>
      </c>
      <c r="W547" s="509" t="str">
        <f t="shared" si="8"/>
        <v>Ústecký kraj</v>
      </c>
    </row>
    <row r="548" spans="1:23" ht="15.75" hidden="1" customHeight="1">
      <c r="A548" s="310" t="s">
        <v>1048</v>
      </c>
      <c r="B548" s="517"/>
      <c r="C548" s="518"/>
      <c r="D548" s="484"/>
      <c r="E548" s="484"/>
      <c r="F548" s="484">
        <v>0</v>
      </c>
      <c r="G548" s="484" t="s">
        <v>1078</v>
      </c>
      <c r="H548" s="484">
        <v>12</v>
      </c>
      <c r="I548" s="518">
        <v>1.8333333333333333</v>
      </c>
      <c r="J548" s="519">
        <v>7</v>
      </c>
      <c r="K548" s="520">
        <v>1.4285714285714286</v>
      </c>
      <c r="L548" s="484">
        <v>2</v>
      </c>
      <c r="M548" s="518">
        <v>2</v>
      </c>
      <c r="N548" s="484">
        <v>12</v>
      </c>
      <c r="O548" s="518">
        <v>2</v>
      </c>
      <c r="P548" s="476">
        <v>5</v>
      </c>
      <c r="Q548" s="521">
        <v>2.2000000000000002</v>
      </c>
      <c r="R548" s="523" t="s">
        <v>1049</v>
      </c>
      <c r="S548" s="3"/>
      <c r="T548" s="412">
        <v>510</v>
      </c>
      <c r="U548" s="413">
        <v>280</v>
      </c>
      <c r="V548" s="413">
        <v>4.4142857142857146</v>
      </c>
      <c r="W548" s="509" t="str">
        <f t="shared" si="8"/>
        <v>Liberecký kraj</v>
      </c>
    </row>
    <row r="549" spans="1:23" ht="15.75" hidden="1" customHeight="1">
      <c r="A549" s="310" t="s">
        <v>1050</v>
      </c>
      <c r="B549" s="517">
        <v>14</v>
      </c>
      <c r="C549" s="518">
        <v>3.6429999999999998</v>
      </c>
      <c r="D549" s="484">
        <v>19</v>
      </c>
      <c r="E549" s="484">
        <v>5.1580000000000004</v>
      </c>
      <c r="F549" s="484">
        <v>12</v>
      </c>
      <c r="G549" s="484">
        <v>3.9169999999999998</v>
      </c>
      <c r="H549" s="484">
        <v>15</v>
      </c>
      <c r="I549" s="518">
        <v>3.3333333333333335</v>
      </c>
      <c r="J549" s="519">
        <v>9</v>
      </c>
      <c r="K549" s="520">
        <v>4</v>
      </c>
      <c r="L549" s="484">
        <v>10</v>
      </c>
      <c r="M549" s="518">
        <v>3.3</v>
      </c>
      <c r="N549" s="484">
        <v>15</v>
      </c>
      <c r="O549" s="518">
        <v>3</v>
      </c>
      <c r="P549" s="476">
        <v>10</v>
      </c>
      <c r="Q549" s="521">
        <v>3.4</v>
      </c>
      <c r="R549" s="523" t="s">
        <v>1051</v>
      </c>
      <c r="S549" s="3"/>
      <c r="T549" s="412">
        <v>520</v>
      </c>
      <c r="U549" s="413">
        <v>495</v>
      </c>
      <c r="V549" s="413">
        <v>4.2969696969696969</v>
      </c>
      <c r="W549" s="509" t="str">
        <f t="shared" si="8"/>
        <v>Královéhradecký kraj</v>
      </c>
    </row>
    <row r="550" spans="1:23" ht="15.75" hidden="1" customHeight="1">
      <c r="A550" s="310" t="s">
        <v>1052</v>
      </c>
      <c r="B550" s="517">
        <v>13</v>
      </c>
      <c r="C550" s="518">
        <v>5.1539999999999999</v>
      </c>
      <c r="D550" s="484">
        <v>7</v>
      </c>
      <c r="E550" s="484">
        <v>4.7140000000000004</v>
      </c>
      <c r="F550" s="484">
        <v>17</v>
      </c>
      <c r="G550" s="484">
        <v>3.0590000000000002</v>
      </c>
      <c r="H550" s="484">
        <v>12</v>
      </c>
      <c r="I550" s="518">
        <v>4.25</v>
      </c>
      <c r="J550" s="519">
        <v>6</v>
      </c>
      <c r="K550" s="520">
        <v>5.666666666666667</v>
      </c>
      <c r="L550" s="484">
        <v>10</v>
      </c>
      <c r="M550" s="518">
        <v>3.6</v>
      </c>
      <c r="N550" s="484">
        <v>8</v>
      </c>
      <c r="O550" s="518">
        <v>3.875</v>
      </c>
      <c r="P550" s="476">
        <v>6</v>
      </c>
      <c r="Q550" s="521">
        <v>3.6666666666666665</v>
      </c>
      <c r="R550" s="523" t="s">
        <v>1053</v>
      </c>
      <c r="S550" s="3"/>
      <c r="T550" s="412">
        <v>530</v>
      </c>
      <c r="U550" s="413">
        <v>458</v>
      </c>
      <c r="V550" s="413">
        <v>4.7794759825327509</v>
      </c>
      <c r="W550" s="509" t="str">
        <f t="shared" si="8"/>
        <v>Pardubický kraj</v>
      </c>
    </row>
    <row r="551" spans="1:23" ht="15.75" hidden="1" customHeight="1">
      <c r="A551" s="310" t="s">
        <v>1054</v>
      </c>
      <c r="B551" s="517">
        <v>7</v>
      </c>
      <c r="C551" s="518">
        <v>3.286</v>
      </c>
      <c r="D551" s="484">
        <v>6</v>
      </c>
      <c r="E551" s="484">
        <v>4.5</v>
      </c>
      <c r="F551" s="484">
        <v>9</v>
      </c>
      <c r="G551" s="484">
        <v>3.778</v>
      </c>
      <c r="H551" s="484">
        <v>8</v>
      </c>
      <c r="I551" s="518">
        <v>3.25</v>
      </c>
      <c r="J551" s="519">
        <v>10</v>
      </c>
      <c r="K551" s="520">
        <v>2.7</v>
      </c>
      <c r="L551" s="484">
        <v>8</v>
      </c>
      <c r="M551" s="518">
        <v>3.5</v>
      </c>
      <c r="N551" s="484">
        <v>3</v>
      </c>
      <c r="O551" s="518">
        <v>5</v>
      </c>
      <c r="P551" s="476">
        <v>8</v>
      </c>
      <c r="Q551" s="521">
        <v>2.5</v>
      </c>
      <c r="R551" s="523" t="s">
        <v>1055</v>
      </c>
      <c r="S551" s="3"/>
      <c r="T551" s="412">
        <v>610</v>
      </c>
      <c r="U551" s="413">
        <v>379</v>
      </c>
      <c r="V551" s="413">
        <v>4.105540897097625</v>
      </c>
      <c r="W551" s="509" t="str">
        <f t="shared" si="8"/>
        <v>kraj Vysočina</v>
      </c>
    </row>
    <row r="552" spans="1:23" ht="15.75" hidden="1" customHeight="1">
      <c r="A552" s="310" t="s">
        <v>1056</v>
      </c>
      <c r="B552" s="517">
        <v>7</v>
      </c>
      <c r="C552" s="518">
        <v>4</v>
      </c>
      <c r="D552" s="484">
        <v>8</v>
      </c>
      <c r="E552" s="484">
        <v>3.75</v>
      </c>
      <c r="F552" s="484">
        <v>5</v>
      </c>
      <c r="G552" s="484">
        <v>2</v>
      </c>
      <c r="H552" s="484">
        <v>10</v>
      </c>
      <c r="I552" s="518">
        <v>3.4</v>
      </c>
      <c r="J552" s="519">
        <v>5</v>
      </c>
      <c r="K552" s="520">
        <v>4.5999999999999996</v>
      </c>
      <c r="L552" s="484">
        <v>3</v>
      </c>
      <c r="M552" s="518">
        <v>7.333333333333333</v>
      </c>
      <c r="N552" s="484">
        <v>6</v>
      </c>
      <c r="O552" s="518">
        <v>2.8333333333333335</v>
      </c>
      <c r="P552" s="476">
        <v>12</v>
      </c>
      <c r="Q552" s="521">
        <v>4.583333333333333</v>
      </c>
      <c r="R552" s="523" t="s">
        <v>1057</v>
      </c>
      <c r="S552" s="3"/>
      <c r="T552" s="412">
        <v>620</v>
      </c>
      <c r="U552" s="413">
        <v>1210</v>
      </c>
      <c r="V552" s="413">
        <v>4.2603305785123968</v>
      </c>
      <c r="W552" s="509" t="str">
        <f t="shared" si="8"/>
        <v>Jihomoravský kraj TGM</v>
      </c>
    </row>
    <row r="553" spans="1:23" ht="15.75" hidden="1" customHeight="1">
      <c r="A553" s="310" t="s">
        <v>1058</v>
      </c>
      <c r="B553" s="517">
        <v>8</v>
      </c>
      <c r="C553" s="518">
        <v>4.25</v>
      </c>
      <c r="D553" s="484">
        <v>19</v>
      </c>
      <c r="E553" s="484">
        <v>2.8420000000000001</v>
      </c>
      <c r="F553" s="484">
        <v>26</v>
      </c>
      <c r="G553" s="484">
        <v>4</v>
      </c>
      <c r="H553" s="484">
        <v>14</v>
      </c>
      <c r="I553" s="518">
        <v>3.7857142857142856</v>
      </c>
      <c r="J553" s="519">
        <v>10</v>
      </c>
      <c r="K553" s="520">
        <v>5.8</v>
      </c>
      <c r="L553" s="484">
        <v>10</v>
      </c>
      <c r="M553" s="518">
        <v>3.6</v>
      </c>
      <c r="N553" s="484">
        <v>6</v>
      </c>
      <c r="O553" s="518">
        <v>5.5</v>
      </c>
      <c r="P553" s="476">
        <v>7</v>
      </c>
      <c r="Q553" s="521">
        <v>4.4285714285714288</v>
      </c>
      <c r="R553" s="523" t="s">
        <v>1059</v>
      </c>
      <c r="S553" s="3"/>
      <c r="T553" s="412">
        <v>710</v>
      </c>
      <c r="U553" s="413">
        <v>530</v>
      </c>
      <c r="V553" s="413">
        <v>4.1962264150943396</v>
      </c>
      <c r="W553" s="509" t="str">
        <f t="shared" si="8"/>
        <v>Olomoucký kraj</v>
      </c>
    </row>
    <row r="554" spans="1:23" ht="15.75" hidden="1" customHeight="1">
      <c r="A554" s="310" t="s">
        <v>1060</v>
      </c>
      <c r="B554" s="517">
        <v>16</v>
      </c>
      <c r="C554" s="518">
        <v>2.875</v>
      </c>
      <c r="D554" s="484">
        <v>15</v>
      </c>
      <c r="E554" s="484">
        <v>3.2</v>
      </c>
      <c r="F554" s="484">
        <v>15</v>
      </c>
      <c r="G554" s="484">
        <v>3.6</v>
      </c>
      <c r="H554" s="484">
        <v>15</v>
      </c>
      <c r="I554" s="518">
        <v>4.8666666666666663</v>
      </c>
      <c r="J554" s="519">
        <v>24</v>
      </c>
      <c r="K554" s="520">
        <v>3.7083333333333335</v>
      </c>
      <c r="L554" s="484">
        <v>24</v>
      </c>
      <c r="M554" s="518">
        <v>3.5</v>
      </c>
      <c r="N554" s="484">
        <v>20</v>
      </c>
      <c r="O554" s="518">
        <v>4.25</v>
      </c>
      <c r="P554" s="476">
        <v>20</v>
      </c>
      <c r="Q554" s="521">
        <v>3.9</v>
      </c>
      <c r="R554" s="523" t="s">
        <v>1061</v>
      </c>
      <c r="S554" s="3"/>
      <c r="T554" s="412">
        <v>720</v>
      </c>
      <c r="U554" s="413">
        <v>481</v>
      </c>
      <c r="V554" s="413">
        <v>4.3388773388773387</v>
      </c>
      <c r="W554" s="509" t="str">
        <f t="shared" si="8"/>
        <v>Zlínský kraj</v>
      </c>
    </row>
    <row r="555" spans="1:23" ht="15.75" hidden="1" customHeight="1">
      <c r="A555" s="310" t="s">
        <v>1062</v>
      </c>
      <c r="B555" s="517">
        <v>15</v>
      </c>
      <c r="C555" s="518">
        <v>2.7330000000000001</v>
      </c>
      <c r="D555" s="484">
        <v>9</v>
      </c>
      <c r="E555" s="484">
        <v>3.556</v>
      </c>
      <c r="F555" s="484">
        <v>9</v>
      </c>
      <c r="G555" s="484">
        <v>3.6669999999999998</v>
      </c>
      <c r="H555" s="484">
        <v>16</v>
      </c>
      <c r="I555" s="518">
        <v>3.625</v>
      </c>
      <c r="J555" s="519">
        <v>21</v>
      </c>
      <c r="K555" s="520">
        <v>4.4285714285714288</v>
      </c>
      <c r="L555" s="484">
        <v>35</v>
      </c>
      <c r="M555" s="518">
        <v>3.8571428571428572</v>
      </c>
      <c r="N555" s="484">
        <v>33</v>
      </c>
      <c r="O555" s="518">
        <v>3.3333333333333335</v>
      </c>
      <c r="P555" s="476">
        <v>42</v>
      </c>
      <c r="Q555" s="521">
        <v>5.3571428571428568</v>
      </c>
      <c r="R555" s="523" t="s">
        <v>1063</v>
      </c>
      <c r="S555" s="3"/>
      <c r="T555" s="412">
        <v>810</v>
      </c>
      <c r="U555" s="413">
        <v>723</v>
      </c>
      <c r="V555" s="413">
        <v>4.1244813278008294</v>
      </c>
      <c r="W555" s="509" t="str">
        <f t="shared" si="8"/>
        <v>Moravskoslezský kraj</v>
      </c>
    </row>
    <row r="556" spans="1:23" ht="15.75" hidden="1" customHeight="1">
      <c r="A556" s="310" t="s">
        <v>1064</v>
      </c>
      <c r="B556" s="517">
        <v>7</v>
      </c>
      <c r="C556" s="518">
        <v>3.5710000000000002</v>
      </c>
      <c r="D556" s="484">
        <v>8</v>
      </c>
      <c r="E556" s="484">
        <v>5.375</v>
      </c>
      <c r="F556" s="484">
        <v>5</v>
      </c>
      <c r="G556" s="484">
        <v>4.4000000000000004</v>
      </c>
      <c r="H556" s="484">
        <v>5</v>
      </c>
      <c r="I556" s="518">
        <v>3.8</v>
      </c>
      <c r="J556" s="519">
        <v>5</v>
      </c>
      <c r="K556" s="520">
        <v>4.4000000000000004</v>
      </c>
      <c r="L556" s="484">
        <v>10</v>
      </c>
      <c r="M556" s="518">
        <v>4.3</v>
      </c>
      <c r="N556" s="484">
        <v>8</v>
      </c>
      <c r="O556" s="518">
        <v>4.625</v>
      </c>
      <c r="P556" s="476">
        <v>9</v>
      </c>
      <c r="Q556" s="521">
        <v>5.333333333333333</v>
      </c>
      <c r="R556" s="523" t="s">
        <v>1065</v>
      </c>
      <c r="S556" s="3"/>
      <c r="T556" s="3"/>
      <c r="U556" s="3"/>
      <c r="V556" s="3"/>
    </row>
    <row r="557" spans="1:23" ht="15.75" hidden="1" customHeight="1">
      <c r="A557" s="310" t="s">
        <v>1066</v>
      </c>
      <c r="B557" s="517">
        <v>12</v>
      </c>
      <c r="C557" s="518">
        <v>3.1669999999999998</v>
      </c>
      <c r="D557" s="484">
        <v>8</v>
      </c>
      <c r="E557" s="484">
        <v>3.875</v>
      </c>
      <c r="F557" s="484">
        <v>20</v>
      </c>
      <c r="G557" s="484">
        <v>3.3</v>
      </c>
      <c r="H557" s="484">
        <v>16</v>
      </c>
      <c r="I557" s="518">
        <v>3.625</v>
      </c>
      <c r="J557" s="519">
        <v>13</v>
      </c>
      <c r="K557" s="520">
        <v>4.384615384615385</v>
      </c>
      <c r="L557" s="484">
        <v>16</v>
      </c>
      <c r="M557" s="518">
        <v>4.4375</v>
      </c>
      <c r="N557" s="484">
        <v>16</v>
      </c>
      <c r="O557" s="518">
        <v>4.375</v>
      </c>
      <c r="P557" s="476">
        <v>10</v>
      </c>
      <c r="Q557" s="521">
        <v>4.4000000000000004</v>
      </c>
      <c r="R557" s="523" t="s">
        <v>1067</v>
      </c>
      <c r="S557" s="3"/>
      <c r="T557" s="3"/>
      <c r="U557" s="3"/>
      <c r="V557" s="3"/>
    </row>
    <row r="558" spans="1:23" ht="15.75" hidden="1" customHeight="1">
      <c r="A558" s="310" t="s">
        <v>1068</v>
      </c>
      <c r="B558" s="517">
        <v>10</v>
      </c>
      <c r="C558" s="518">
        <v>4.0999999999999996</v>
      </c>
      <c r="D558" s="484">
        <v>12</v>
      </c>
      <c r="E558" s="484">
        <v>4</v>
      </c>
      <c r="F558" s="484">
        <v>20</v>
      </c>
      <c r="G558" s="484">
        <v>4.55</v>
      </c>
      <c r="H558" s="484">
        <v>31</v>
      </c>
      <c r="I558" s="518">
        <v>4.290322580645161</v>
      </c>
      <c r="J558" s="519">
        <v>6</v>
      </c>
      <c r="K558" s="520">
        <v>4.833333333333333</v>
      </c>
      <c r="L558" s="484">
        <v>16</v>
      </c>
      <c r="M558" s="518">
        <v>5.0625</v>
      </c>
      <c r="N558" s="484">
        <v>11</v>
      </c>
      <c r="O558" s="518">
        <v>4.8181818181818183</v>
      </c>
      <c r="P558" s="476">
        <v>22</v>
      </c>
      <c r="Q558" s="521">
        <v>3.4545454545454546</v>
      </c>
      <c r="R558" s="531" t="s">
        <v>1100</v>
      </c>
      <c r="S558" s="3"/>
      <c r="T558" s="3"/>
      <c r="U558" s="3"/>
      <c r="V558" s="3"/>
    </row>
    <row r="559" spans="1:23" ht="15.75" hidden="1" customHeight="1">
      <c r="A559" s="310" t="s">
        <v>1069</v>
      </c>
      <c r="B559" s="517">
        <v>13</v>
      </c>
      <c r="C559" s="518">
        <v>3.5379999999999998</v>
      </c>
      <c r="D559" s="484">
        <v>20</v>
      </c>
      <c r="E559" s="484">
        <v>3.65</v>
      </c>
      <c r="F559" s="484">
        <v>17</v>
      </c>
      <c r="G559" s="484">
        <v>3.0590000000000002</v>
      </c>
      <c r="H559" s="484">
        <v>12</v>
      </c>
      <c r="I559" s="518">
        <v>3.0833333333333335</v>
      </c>
      <c r="J559" s="519">
        <v>16</v>
      </c>
      <c r="K559" s="520">
        <v>3</v>
      </c>
      <c r="L559" s="484">
        <v>15</v>
      </c>
      <c r="M559" s="518">
        <v>3.4</v>
      </c>
      <c r="N559" s="484">
        <v>14</v>
      </c>
      <c r="O559" s="518">
        <v>4.3571428571428568</v>
      </c>
      <c r="P559" s="476">
        <v>10</v>
      </c>
      <c r="Q559" s="521">
        <v>3.5</v>
      </c>
      <c r="R559" s="523" t="s">
        <v>1070</v>
      </c>
      <c r="S559" s="3"/>
      <c r="T559" s="3"/>
      <c r="U559" s="3"/>
      <c r="V559" s="3"/>
    </row>
    <row r="560" spans="1:23" ht="15.75" customHeight="1">
      <c r="A560" s="290"/>
      <c r="B560" s="291"/>
      <c r="C560" s="291"/>
      <c r="D560" s="291"/>
      <c r="E560" s="291"/>
      <c r="F560" s="291"/>
      <c r="G560" s="291"/>
      <c r="H560" s="291"/>
      <c r="I560" s="291"/>
      <c r="J560" s="290"/>
      <c r="K560" s="290"/>
      <c r="L560" s="291"/>
      <c r="M560" s="291"/>
      <c r="N560" s="291"/>
      <c r="O560" s="291"/>
      <c r="P560" s="291"/>
      <c r="Q560" s="291"/>
      <c r="R560" s="305"/>
      <c r="S560" s="3"/>
      <c r="T560" s="3"/>
      <c r="U560" s="3"/>
      <c r="V560" s="3"/>
    </row>
    <row r="561" spans="1:22" ht="15.75" customHeight="1">
      <c r="A561" s="290"/>
      <c r="B561" s="291"/>
      <c r="C561" s="291"/>
      <c r="D561" s="291"/>
      <c r="E561" s="291"/>
      <c r="F561" s="291"/>
      <c r="G561" s="291"/>
      <c r="H561" s="291"/>
      <c r="I561" s="291"/>
      <c r="J561" s="290"/>
      <c r="K561" s="290"/>
      <c r="L561" s="291"/>
      <c r="M561" s="291"/>
      <c r="N561" s="306"/>
      <c r="O561" s="291"/>
      <c r="P561" s="291"/>
      <c r="Q561" s="291"/>
      <c r="R561" s="305"/>
      <c r="S561" s="3"/>
      <c r="T561" s="3"/>
      <c r="U561" s="3"/>
      <c r="V561" s="3"/>
    </row>
    <row r="562" spans="1:22" ht="15.75" customHeight="1">
      <c r="A562" s="290"/>
      <c r="B562" s="291"/>
      <c r="C562" s="291"/>
      <c r="D562" s="291"/>
      <c r="E562" s="291"/>
      <c r="F562" s="291"/>
      <c r="G562" s="291"/>
      <c r="H562" s="291"/>
      <c r="I562" s="291"/>
      <c r="J562" s="290"/>
      <c r="K562" s="290"/>
      <c r="L562" s="291"/>
      <c r="M562" s="291"/>
      <c r="N562" s="291"/>
      <c r="O562" s="291"/>
      <c r="P562" s="291"/>
      <c r="Q562" s="291"/>
      <c r="R562" s="305"/>
      <c r="S562" s="3"/>
      <c r="T562" s="3"/>
      <c r="U562" s="3"/>
      <c r="V562" s="3"/>
    </row>
    <row r="563" spans="1:22" ht="15.75" customHeight="1">
      <c r="A563" s="290"/>
      <c r="B563" s="291"/>
      <c r="C563" s="291"/>
      <c r="D563" s="291"/>
      <c r="E563" s="291"/>
      <c r="F563" s="291"/>
      <c r="G563" s="291"/>
      <c r="H563" s="291"/>
      <c r="I563" s="291"/>
      <c r="J563" s="290"/>
      <c r="K563" s="290"/>
      <c r="L563" s="291"/>
      <c r="M563" s="291"/>
      <c r="N563" s="291"/>
      <c r="O563" s="291"/>
      <c r="P563" s="291"/>
      <c r="Q563" s="291"/>
      <c r="R563" s="305"/>
      <c r="S563" s="3"/>
      <c r="T563" s="3"/>
      <c r="U563" s="3"/>
      <c r="V563" s="3"/>
    </row>
    <row r="564" spans="1:22" ht="15.75" customHeight="1">
      <c r="A564" s="290"/>
      <c r="B564" s="291"/>
      <c r="C564" s="291"/>
      <c r="D564" s="291"/>
      <c r="E564" s="291"/>
      <c r="F564" s="291"/>
      <c r="G564" s="291"/>
      <c r="H564" s="291"/>
      <c r="I564" s="291"/>
      <c r="J564" s="290"/>
      <c r="K564" s="290"/>
      <c r="L564" s="291"/>
      <c r="M564" s="291"/>
      <c r="N564" s="291"/>
      <c r="O564" s="291"/>
      <c r="P564" s="291"/>
      <c r="Q564" s="291"/>
      <c r="R564" s="305"/>
      <c r="S564" s="3"/>
      <c r="T564" s="3"/>
      <c r="U564" s="3"/>
      <c r="V564" s="3"/>
    </row>
    <row r="565" spans="1:22" ht="15.75" customHeight="1">
      <c r="A565" s="290"/>
      <c r="B565" s="291"/>
      <c r="C565" s="291"/>
      <c r="D565" s="291"/>
      <c r="E565" s="291"/>
      <c r="F565" s="291"/>
      <c r="G565" s="291"/>
      <c r="H565" s="291"/>
      <c r="I565" s="291"/>
      <c r="J565" s="290"/>
      <c r="K565" s="290"/>
      <c r="L565" s="291"/>
      <c r="M565" s="291"/>
      <c r="N565" s="291"/>
      <c r="O565" s="291"/>
      <c r="P565" s="291"/>
      <c r="Q565" s="291"/>
      <c r="R565" s="305"/>
      <c r="S565" s="3"/>
      <c r="T565" s="3"/>
      <c r="U565" s="3"/>
      <c r="V565" s="3"/>
    </row>
    <row r="566" spans="1:22" ht="15.75" customHeight="1">
      <c r="A566" s="290"/>
      <c r="B566" s="291"/>
      <c r="C566" s="291"/>
      <c r="D566" s="291"/>
      <c r="E566" s="291"/>
      <c r="F566" s="291"/>
      <c r="G566" s="291"/>
      <c r="H566" s="291"/>
      <c r="I566" s="291"/>
      <c r="J566" s="290"/>
      <c r="K566" s="290"/>
      <c r="L566" s="291"/>
      <c r="M566" s="291"/>
      <c r="N566" s="291"/>
      <c r="O566" s="291"/>
      <c r="P566" s="291"/>
      <c r="Q566" s="291"/>
      <c r="R566" s="305"/>
      <c r="S566" s="3"/>
      <c r="T566" s="3"/>
      <c r="U566" s="3"/>
      <c r="V566" s="3"/>
    </row>
    <row r="567" spans="1:22" ht="15.75" customHeight="1">
      <c r="A567" s="290"/>
      <c r="B567" s="291"/>
      <c r="C567" s="291"/>
      <c r="D567" s="291"/>
      <c r="E567" s="291"/>
      <c r="F567" s="291"/>
      <c r="G567" s="291"/>
      <c r="H567" s="291"/>
      <c r="I567" s="291"/>
      <c r="J567" s="290"/>
      <c r="K567" s="290"/>
      <c r="L567" s="291"/>
      <c r="M567" s="291"/>
      <c r="N567" s="291"/>
      <c r="O567" s="291"/>
      <c r="P567" s="291"/>
      <c r="Q567" s="291"/>
      <c r="R567" s="305"/>
      <c r="S567" s="3"/>
      <c r="T567" s="3"/>
      <c r="U567" s="3"/>
      <c r="V567" s="3"/>
    </row>
    <row r="568" spans="1:22" ht="15.75" customHeight="1">
      <c r="A568" s="290"/>
      <c r="B568" s="291"/>
      <c r="C568" s="291"/>
      <c r="D568" s="291"/>
      <c r="E568" s="291"/>
      <c r="F568" s="291"/>
      <c r="G568" s="291"/>
      <c r="H568" s="291"/>
      <c r="I568" s="291"/>
      <c r="J568" s="290"/>
      <c r="K568" s="290"/>
      <c r="L568" s="291"/>
      <c r="M568" s="291"/>
      <c r="N568" s="291"/>
      <c r="O568" s="291"/>
      <c r="P568" s="291"/>
      <c r="Q568" s="291"/>
      <c r="R568" s="305"/>
      <c r="S568" s="3"/>
      <c r="T568" s="3"/>
      <c r="U568" s="3"/>
      <c r="V568" s="3"/>
    </row>
    <row r="569" spans="1:22" ht="15.75" customHeight="1">
      <c r="A569" s="290"/>
      <c r="B569" s="291"/>
      <c r="C569" s="291"/>
      <c r="D569" s="291"/>
      <c r="E569" s="291"/>
      <c r="F569" s="291"/>
      <c r="G569" s="291"/>
      <c r="H569" s="291"/>
      <c r="I569" s="291"/>
      <c r="J569" s="290"/>
      <c r="K569" s="290"/>
      <c r="L569" s="291"/>
      <c r="M569" s="291"/>
      <c r="N569" s="291"/>
      <c r="O569" s="291"/>
      <c r="P569" s="291"/>
      <c r="Q569" s="291"/>
      <c r="R569" s="305"/>
      <c r="S569" s="3"/>
      <c r="T569" s="3"/>
      <c r="U569" s="3"/>
      <c r="V569" s="3"/>
    </row>
    <row r="570" spans="1:22" ht="15.75" customHeight="1">
      <c r="A570" s="290"/>
      <c r="B570" s="291"/>
      <c r="C570" s="291"/>
      <c r="D570" s="291"/>
      <c r="E570" s="291"/>
      <c r="F570" s="291"/>
      <c r="G570" s="291"/>
      <c r="H570" s="291"/>
      <c r="I570" s="291"/>
      <c r="J570" s="290"/>
      <c r="K570" s="290"/>
      <c r="L570" s="291"/>
      <c r="M570" s="291"/>
      <c r="N570" s="291"/>
      <c r="O570" s="291"/>
      <c r="P570" s="291"/>
      <c r="Q570" s="291"/>
      <c r="R570" s="305"/>
      <c r="S570" s="3"/>
      <c r="T570" s="3"/>
      <c r="U570" s="3"/>
      <c r="V570" s="3"/>
    </row>
    <row r="571" spans="1:22" ht="15.75" customHeight="1">
      <c r="A571" s="290"/>
      <c r="B571" s="291"/>
      <c r="C571" s="291"/>
      <c r="D571" s="291"/>
      <c r="E571" s="291"/>
      <c r="F571" s="291"/>
      <c r="G571" s="291"/>
      <c r="H571" s="291"/>
      <c r="I571" s="291"/>
      <c r="J571" s="290"/>
      <c r="K571" s="290"/>
      <c r="L571" s="291"/>
      <c r="M571" s="291"/>
      <c r="N571" s="291"/>
      <c r="O571" s="291"/>
      <c r="P571" s="291"/>
      <c r="Q571" s="291"/>
      <c r="R571" s="305"/>
      <c r="S571" s="3"/>
      <c r="T571" s="3"/>
      <c r="U571" s="3"/>
      <c r="V571" s="3"/>
    </row>
    <row r="572" spans="1:22" ht="15.75" customHeight="1">
      <c r="A572" s="290"/>
      <c r="B572" s="291"/>
      <c r="C572" s="291"/>
      <c r="D572" s="291"/>
      <c r="E572" s="291"/>
      <c r="F572" s="291"/>
      <c r="G572" s="291"/>
      <c r="H572" s="291"/>
      <c r="I572" s="291"/>
      <c r="J572" s="290"/>
      <c r="K572" s="290"/>
      <c r="L572" s="291"/>
      <c r="M572" s="291"/>
      <c r="N572" s="291"/>
      <c r="O572" s="291"/>
      <c r="P572" s="291"/>
      <c r="Q572" s="291"/>
      <c r="R572" s="305"/>
      <c r="S572" s="3"/>
      <c r="T572" s="3"/>
      <c r="U572" s="3"/>
      <c r="V572" s="3"/>
    </row>
    <row r="573" spans="1:22" ht="15.75" customHeight="1">
      <c r="A573" s="290"/>
      <c r="B573" s="291"/>
      <c r="C573" s="291"/>
      <c r="D573" s="291"/>
      <c r="E573" s="291"/>
      <c r="F573" s="291"/>
      <c r="G573" s="291"/>
      <c r="H573" s="291"/>
      <c r="I573" s="291"/>
      <c r="J573" s="290"/>
      <c r="K573" s="290"/>
      <c r="L573" s="291"/>
      <c r="M573" s="291"/>
      <c r="N573" s="291"/>
      <c r="O573" s="291"/>
      <c r="P573" s="291"/>
      <c r="Q573" s="291"/>
      <c r="R573" s="305"/>
      <c r="S573" s="3"/>
      <c r="T573" s="3"/>
      <c r="U573" s="3"/>
      <c r="V573" s="3"/>
    </row>
    <row r="574" spans="1:22" ht="15.75" customHeight="1">
      <c r="A574" s="290"/>
      <c r="B574" s="291"/>
      <c r="C574" s="291"/>
      <c r="D574" s="291"/>
      <c r="E574" s="291"/>
      <c r="F574" s="291"/>
      <c r="G574" s="291"/>
      <c r="H574" s="291"/>
      <c r="I574" s="291"/>
      <c r="J574" s="290"/>
      <c r="K574" s="290"/>
      <c r="L574" s="291"/>
      <c r="M574" s="291"/>
      <c r="N574" s="291"/>
      <c r="O574" s="291"/>
      <c r="P574" s="291"/>
      <c r="Q574" s="291"/>
      <c r="R574" s="305"/>
      <c r="S574" s="3"/>
      <c r="T574" s="3"/>
      <c r="U574" s="3"/>
      <c r="V574" s="3"/>
    </row>
    <row r="575" spans="1:22" ht="15.75" customHeight="1">
      <c r="A575" s="290"/>
      <c r="B575" s="291"/>
      <c r="C575" s="291"/>
      <c r="D575" s="291"/>
      <c r="E575" s="291"/>
      <c r="F575" s="291"/>
      <c r="G575" s="291"/>
      <c r="H575" s="291"/>
      <c r="I575" s="291"/>
      <c r="J575" s="290"/>
      <c r="K575" s="290"/>
      <c r="L575" s="291"/>
      <c r="M575" s="291"/>
      <c r="N575" s="291"/>
      <c r="O575" s="291"/>
      <c r="P575" s="291"/>
      <c r="Q575" s="291"/>
      <c r="R575" s="305"/>
      <c r="S575" s="3"/>
      <c r="T575" s="3"/>
      <c r="U575" s="3"/>
      <c r="V575" s="3"/>
    </row>
    <row r="576" spans="1:22" ht="15.75" customHeight="1">
      <c r="A576" s="290"/>
      <c r="B576" s="291"/>
      <c r="C576" s="291"/>
      <c r="D576" s="291"/>
      <c r="E576" s="291"/>
      <c r="F576" s="291"/>
      <c r="G576" s="291"/>
      <c r="H576" s="291"/>
      <c r="I576" s="291"/>
      <c r="J576" s="290"/>
      <c r="K576" s="290"/>
      <c r="L576" s="291"/>
      <c r="M576" s="291"/>
      <c r="N576" s="291"/>
      <c r="O576" s="291"/>
      <c r="P576" s="291"/>
      <c r="Q576" s="291"/>
      <c r="R576" s="3"/>
      <c r="S576" s="3"/>
      <c r="T576" s="3"/>
      <c r="U576" s="3"/>
      <c r="V576" s="3"/>
    </row>
    <row r="577" spans="1:22" ht="15.75" customHeight="1">
      <c r="A577" s="290"/>
      <c r="B577" s="291"/>
      <c r="C577" s="291"/>
      <c r="D577" s="291"/>
      <c r="E577" s="291"/>
      <c r="F577" s="291"/>
      <c r="G577" s="291"/>
      <c r="H577" s="291"/>
      <c r="I577" s="291"/>
      <c r="J577" s="290"/>
      <c r="K577" s="290"/>
      <c r="L577" s="291"/>
      <c r="M577" s="291"/>
      <c r="N577" s="291"/>
      <c r="O577" s="291"/>
      <c r="P577" s="291"/>
      <c r="Q577" s="291"/>
      <c r="R577" s="3"/>
      <c r="S577" s="3"/>
      <c r="T577" s="3"/>
      <c r="U577" s="3"/>
      <c r="V577" s="3"/>
    </row>
    <row r="578" spans="1:22" ht="15.75" customHeight="1">
      <c r="A578" s="290"/>
      <c r="B578" s="291"/>
      <c r="C578" s="291"/>
      <c r="D578" s="291"/>
      <c r="E578" s="291"/>
      <c r="F578" s="291"/>
      <c r="G578" s="291"/>
      <c r="H578" s="291"/>
      <c r="I578" s="291"/>
      <c r="J578" s="290"/>
      <c r="K578" s="290"/>
      <c r="L578" s="291"/>
      <c r="M578" s="291"/>
      <c r="N578" s="291"/>
      <c r="O578" s="291"/>
      <c r="P578" s="291"/>
      <c r="Q578" s="291"/>
      <c r="R578" s="3"/>
      <c r="S578" s="3"/>
      <c r="T578" s="3"/>
      <c r="U578" s="3"/>
      <c r="V578" s="3"/>
    </row>
    <row r="579" spans="1:22" ht="15.75" customHeight="1">
      <c r="A579" s="290"/>
      <c r="B579" s="291"/>
      <c r="C579" s="291"/>
      <c r="D579" s="291"/>
      <c r="E579" s="291"/>
      <c r="F579" s="291"/>
      <c r="G579" s="291"/>
      <c r="H579" s="291"/>
      <c r="I579" s="291"/>
      <c r="J579" s="290"/>
      <c r="K579" s="290"/>
      <c r="L579" s="291"/>
      <c r="M579" s="291"/>
      <c r="N579" s="291"/>
      <c r="O579" s="291"/>
      <c r="P579" s="291"/>
      <c r="Q579" s="291"/>
      <c r="R579" s="3"/>
      <c r="S579" s="3"/>
      <c r="T579" s="3"/>
      <c r="U579" s="3"/>
      <c r="V579" s="3"/>
    </row>
    <row r="580" spans="1:22" ht="15.75" customHeight="1">
      <c r="A580" s="290"/>
      <c r="B580" s="291"/>
      <c r="C580" s="291"/>
      <c r="D580" s="291"/>
      <c r="E580" s="291"/>
      <c r="F580" s="291"/>
      <c r="G580" s="291"/>
      <c r="H580" s="291"/>
      <c r="I580" s="291"/>
      <c r="J580" s="290"/>
      <c r="K580" s="290"/>
      <c r="L580" s="291"/>
      <c r="M580" s="291"/>
      <c r="N580" s="291"/>
      <c r="O580" s="291"/>
      <c r="P580" s="291"/>
      <c r="Q580" s="291"/>
      <c r="R580" s="3"/>
      <c r="S580" s="3"/>
      <c r="T580" s="3"/>
      <c r="U580" s="3"/>
      <c r="V580" s="3"/>
    </row>
    <row r="581" spans="1:22" ht="15.75" customHeight="1">
      <c r="A581" s="290"/>
      <c r="B581" s="291"/>
      <c r="C581" s="291"/>
      <c r="D581" s="291"/>
      <c r="E581" s="291"/>
      <c r="F581" s="291"/>
      <c r="G581" s="291"/>
      <c r="H581" s="291"/>
      <c r="I581" s="291"/>
      <c r="J581" s="290"/>
      <c r="K581" s="290"/>
      <c r="L581" s="291"/>
      <c r="M581" s="291"/>
      <c r="N581" s="291"/>
      <c r="O581" s="291"/>
      <c r="P581" s="291"/>
      <c r="Q581" s="291"/>
      <c r="R581" s="3"/>
      <c r="S581" s="3"/>
      <c r="T581" s="3"/>
      <c r="U581" s="3"/>
      <c r="V581" s="3"/>
    </row>
    <row r="582" spans="1:22" ht="15.75" customHeight="1">
      <c r="A582" s="290"/>
      <c r="B582" s="291"/>
      <c r="C582" s="291"/>
      <c r="D582" s="291"/>
      <c r="E582" s="291"/>
      <c r="F582" s="291"/>
      <c r="G582" s="291"/>
      <c r="H582" s="291"/>
      <c r="I582" s="291"/>
      <c r="J582" s="290"/>
      <c r="K582" s="290"/>
      <c r="L582" s="291"/>
      <c r="M582" s="291"/>
      <c r="N582" s="291"/>
      <c r="O582" s="291"/>
      <c r="P582" s="291"/>
      <c r="Q582" s="291"/>
      <c r="R582" s="3"/>
      <c r="S582" s="3"/>
      <c r="T582" s="3"/>
      <c r="U582" s="3"/>
      <c r="V582" s="3"/>
    </row>
    <row r="583" spans="1:22" ht="15.75" customHeight="1">
      <c r="A583" s="290"/>
      <c r="B583" s="291"/>
      <c r="C583" s="291"/>
      <c r="D583" s="291"/>
      <c r="E583" s="291"/>
      <c r="F583" s="291"/>
      <c r="G583" s="291"/>
      <c r="H583" s="291"/>
      <c r="I583" s="291"/>
      <c r="J583" s="290"/>
      <c r="K583" s="290"/>
      <c r="L583" s="291"/>
      <c r="M583" s="291"/>
      <c r="N583" s="291"/>
      <c r="O583" s="291"/>
      <c r="P583" s="291"/>
      <c r="Q583" s="291"/>
      <c r="R583" s="3"/>
      <c r="S583" s="3"/>
      <c r="T583" s="3"/>
      <c r="U583" s="3"/>
      <c r="V583" s="3"/>
    </row>
    <row r="584" spans="1:22" ht="15.75" customHeight="1">
      <c r="A584" s="290"/>
      <c r="B584" s="291"/>
      <c r="C584" s="291"/>
      <c r="D584" s="291"/>
      <c r="E584" s="291"/>
      <c r="F584" s="291"/>
      <c r="G584" s="291"/>
      <c r="H584" s="291"/>
      <c r="I584" s="291"/>
      <c r="J584" s="290"/>
      <c r="K584" s="290"/>
      <c r="L584" s="291"/>
      <c r="M584" s="291"/>
      <c r="N584" s="291"/>
      <c r="O584" s="291"/>
      <c r="P584" s="291"/>
      <c r="Q584" s="291"/>
      <c r="R584" s="3"/>
      <c r="S584" s="3"/>
      <c r="T584" s="3"/>
      <c r="U584" s="3"/>
      <c r="V584" s="3"/>
    </row>
    <row r="585" spans="1:22" ht="15.75" customHeight="1">
      <c r="A585" s="290"/>
      <c r="B585" s="291"/>
      <c r="C585" s="291"/>
      <c r="D585" s="291"/>
      <c r="E585" s="291"/>
      <c r="F585" s="291"/>
      <c r="G585" s="291"/>
      <c r="H585" s="291"/>
      <c r="I585" s="291"/>
      <c r="J585" s="290"/>
      <c r="K585" s="290"/>
      <c r="L585" s="291"/>
      <c r="M585" s="291"/>
      <c r="N585" s="291"/>
      <c r="O585" s="291"/>
      <c r="P585" s="291"/>
      <c r="Q585" s="291"/>
      <c r="R585" s="3"/>
      <c r="S585" s="3"/>
      <c r="T585" s="3"/>
      <c r="U585" s="3"/>
      <c r="V585" s="3"/>
    </row>
    <row r="586" spans="1:22" ht="15.75" customHeight="1">
      <c r="A586" s="290"/>
      <c r="B586" s="291"/>
      <c r="C586" s="291"/>
      <c r="D586" s="291"/>
      <c r="E586" s="291"/>
      <c r="F586" s="291"/>
      <c r="G586" s="291"/>
      <c r="H586" s="291"/>
      <c r="I586" s="291"/>
      <c r="J586" s="290"/>
      <c r="K586" s="290"/>
      <c r="L586" s="291"/>
      <c r="M586" s="291"/>
      <c r="N586" s="291"/>
      <c r="O586" s="291"/>
      <c r="P586" s="291"/>
      <c r="Q586" s="291"/>
      <c r="R586" s="3"/>
      <c r="S586" s="3"/>
      <c r="T586" s="3"/>
      <c r="U586" s="3"/>
      <c r="V586" s="3"/>
    </row>
    <row r="587" spans="1:22" ht="15.75" customHeight="1">
      <c r="A587" s="290"/>
      <c r="B587" s="291"/>
      <c r="C587" s="291"/>
      <c r="D587" s="291"/>
      <c r="E587" s="291"/>
      <c r="F587" s="291"/>
      <c r="G587" s="291"/>
      <c r="H587" s="291"/>
      <c r="I587" s="291"/>
      <c r="J587" s="290"/>
      <c r="K587" s="290"/>
      <c r="L587" s="291"/>
      <c r="M587" s="291"/>
      <c r="N587" s="291"/>
      <c r="O587" s="291"/>
      <c r="P587" s="291"/>
      <c r="Q587" s="291"/>
      <c r="R587" s="3"/>
      <c r="S587" s="3"/>
      <c r="T587" s="3"/>
      <c r="U587" s="3"/>
      <c r="V587" s="3"/>
    </row>
    <row r="588" spans="1:22" ht="15.75" customHeight="1">
      <c r="A588" s="290"/>
      <c r="B588" s="291"/>
      <c r="C588" s="291"/>
      <c r="D588" s="291"/>
      <c r="E588" s="291"/>
      <c r="F588" s="291"/>
      <c r="G588" s="291"/>
      <c r="H588" s="291"/>
      <c r="I588" s="291"/>
      <c r="J588" s="290"/>
      <c r="K588" s="290"/>
      <c r="L588" s="291"/>
      <c r="M588" s="291"/>
      <c r="N588" s="291"/>
      <c r="O588" s="291"/>
      <c r="P588" s="291"/>
      <c r="Q588" s="291"/>
      <c r="R588" s="3"/>
      <c r="S588" s="3"/>
      <c r="T588" s="3"/>
      <c r="U588" s="3"/>
      <c r="V588" s="3"/>
    </row>
    <row r="589" spans="1:22" ht="15.75" customHeight="1">
      <c r="A589" s="290"/>
      <c r="B589" s="291"/>
      <c r="C589" s="291"/>
      <c r="D589" s="291"/>
      <c r="E589" s="291"/>
      <c r="F589" s="291"/>
      <c r="G589" s="291"/>
      <c r="H589" s="291"/>
      <c r="I589" s="291"/>
      <c r="J589" s="290"/>
      <c r="K589" s="290"/>
      <c r="L589" s="291"/>
      <c r="M589" s="291"/>
      <c r="N589" s="291"/>
      <c r="O589" s="291"/>
      <c r="P589" s="291"/>
      <c r="Q589" s="291"/>
      <c r="R589" s="3"/>
      <c r="S589" s="3"/>
      <c r="T589" s="3"/>
      <c r="U589" s="3"/>
      <c r="V589" s="3"/>
    </row>
    <row r="590" spans="1:22" ht="15.75" customHeight="1">
      <c r="A590" s="290"/>
      <c r="B590" s="291"/>
      <c r="C590" s="291"/>
      <c r="D590" s="291"/>
      <c r="E590" s="291"/>
      <c r="F590" s="291"/>
      <c r="G590" s="291"/>
      <c r="H590" s="291"/>
      <c r="I590" s="291"/>
      <c r="J590" s="290"/>
      <c r="K590" s="290"/>
      <c r="L590" s="291"/>
      <c r="M590" s="291"/>
      <c r="N590" s="291"/>
      <c r="O590" s="291"/>
      <c r="P590" s="291"/>
      <c r="Q590" s="291"/>
      <c r="R590" s="3"/>
      <c r="S590" s="3"/>
      <c r="T590" s="3"/>
      <c r="U590" s="3"/>
      <c r="V590" s="3"/>
    </row>
    <row r="591" spans="1:22" ht="15.75" customHeight="1">
      <c r="A591" s="290"/>
      <c r="B591" s="291"/>
      <c r="C591" s="291"/>
      <c r="D591" s="291"/>
      <c r="E591" s="291"/>
      <c r="F591" s="291"/>
      <c r="G591" s="291"/>
      <c r="H591" s="291"/>
      <c r="I591" s="291"/>
      <c r="J591" s="290"/>
      <c r="K591" s="290"/>
      <c r="L591" s="291"/>
      <c r="M591" s="291"/>
      <c r="N591" s="291"/>
      <c r="O591" s="291"/>
      <c r="P591" s="291"/>
      <c r="Q591" s="291"/>
      <c r="R591" s="3"/>
      <c r="S591" s="3"/>
      <c r="T591" s="3"/>
      <c r="U591" s="3"/>
      <c r="V591" s="3"/>
    </row>
    <row r="592" spans="1:22" ht="15.75" customHeight="1">
      <c r="A592" s="290"/>
      <c r="B592" s="291"/>
      <c r="C592" s="291"/>
      <c r="D592" s="291"/>
      <c r="E592" s="291"/>
      <c r="F592" s="291"/>
      <c r="G592" s="291"/>
      <c r="H592" s="291"/>
      <c r="I592" s="291"/>
      <c r="J592" s="290"/>
      <c r="K592" s="290"/>
      <c r="L592" s="291"/>
      <c r="M592" s="291"/>
      <c r="N592" s="291"/>
      <c r="O592" s="291"/>
      <c r="P592" s="291"/>
      <c r="Q592" s="291"/>
      <c r="R592" s="3"/>
      <c r="S592" s="3"/>
      <c r="T592" s="3"/>
      <c r="U592" s="3"/>
      <c r="V592" s="3"/>
    </row>
    <row r="593" spans="1:22" ht="15.75" customHeight="1">
      <c r="A593" s="290"/>
      <c r="B593" s="291"/>
      <c r="C593" s="291"/>
      <c r="D593" s="291"/>
      <c r="E593" s="291"/>
      <c r="F593" s="291"/>
      <c r="G593" s="291"/>
      <c r="H593" s="291"/>
      <c r="I593" s="291"/>
      <c r="J593" s="290"/>
      <c r="K593" s="290"/>
      <c r="L593" s="291"/>
      <c r="M593" s="291"/>
      <c r="N593" s="291"/>
      <c r="O593" s="291"/>
      <c r="P593" s="291"/>
      <c r="Q593" s="291"/>
      <c r="R593" s="3"/>
      <c r="S593" s="3"/>
      <c r="T593" s="3"/>
      <c r="U593" s="3"/>
      <c r="V593" s="3"/>
    </row>
    <row r="594" spans="1:22" ht="15.75" customHeight="1">
      <c r="A594" s="290"/>
      <c r="B594" s="291"/>
      <c r="C594" s="291"/>
      <c r="D594" s="291"/>
      <c r="E594" s="291"/>
      <c r="F594" s="291"/>
      <c r="G594" s="291"/>
      <c r="H594" s="291"/>
      <c r="I594" s="291"/>
      <c r="J594" s="290"/>
      <c r="K594" s="290"/>
      <c r="L594" s="291"/>
      <c r="M594" s="291"/>
      <c r="N594" s="291"/>
      <c r="O594" s="291"/>
      <c r="P594" s="291"/>
      <c r="Q594" s="291"/>
      <c r="R594" s="3"/>
      <c r="S594" s="3"/>
      <c r="T594" s="3"/>
      <c r="U594" s="3"/>
      <c r="V594" s="3"/>
    </row>
    <row r="595" spans="1:22" ht="15.75" customHeight="1">
      <c r="A595" s="290"/>
      <c r="B595" s="291"/>
      <c r="C595" s="291"/>
      <c r="D595" s="291"/>
      <c r="E595" s="291"/>
      <c r="F595" s="291"/>
      <c r="G595" s="291"/>
      <c r="H595" s="291"/>
      <c r="I595" s="291"/>
      <c r="J595" s="290"/>
      <c r="K595" s="290"/>
      <c r="L595" s="291"/>
      <c r="M595" s="291"/>
      <c r="N595" s="291"/>
      <c r="O595" s="291"/>
      <c r="P595" s="291"/>
      <c r="Q595" s="291"/>
      <c r="R595" s="3"/>
      <c r="S595" s="3"/>
      <c r="T595" s="3"/>
      <c r="U595" s="3"/>
      <c r="V595" s="3"/>
    </row>
    <row r="596" spans="1:22" ht="15.75" customHeight="1">
      <c r="A596" s="290"/>
      <c r="B596" s="291"/>
      <c r="C596" s="291"/>
      <c r="D596" s="291"/>
      <c r="E596" s="291"/>
      <c r="F596" s="291"/>
      <c r="G596" s="291"/>
      <c r="H596" s="291"/>
      <c r="I596" s="291"/>
      <c r="J596" s="290"/>
      <c r="K596" s="290"/>
      <c r="L596" s="291"/>
      <c r="M596" s="291"/>
      <c r="N596" s="291"/>
      <c r="O596" s="291"/>
      <c r="P596" s="291"/>
      <c r="Q596" s="291"/>
      <c r="R596" s="3"/>
      <c r="S596" s="3"/>
      <c r="T596" s="3"/>
      <c r="U596" s="3"/>
      <c r="V596" s="3"/>
    </row>
    <row r="597" spans="1:22" ht="15.75" customHeight="1">
      <c r="A597" s="290"/>
      <c r="B597" s="291"/>
      <c r="C597" s="291"/>
      <c r="D597" s="291"/>
      <c r="E597" s="291"/>
      <c r="F597" s="291"/>
      <c r="G597" s="291"/>
      <c r="H597" s="291"/>
      <c r="I597" s="291"/>
      <c r="J597" s="290"/>
      <c r="K597" s="290"/>
      <c r="L597" s="291"/>
      <c r="M597" s="291"/>
      <c r="N597" s="291"/>
      <c r="O597" s="291"/>
      <c r="P597" s="291"/>
      <c r="Q597" s="291"/>
      <c r="R597" s="3"/>
      <c r="S597" s="3"/>
      <c r="T597" s="3"/>
      <c r="U597" s="3"/>
      <c r="V597" s="3"/>
    </row>
    <row r="598" spans="1:22" ht="15.75" customHeight="1">
      <c r="A598" s="290"/>
      <c r="B598" s="291"/>
      <c r="C598" s="291"/>
      <c r="D598" s="291"/>
      <c r="E598" s="291"/>
      <c r="F598" s="291"/>
      <c r="G598" s="291"/>
      <c r="H598" s="291"/>
      <c r="I598" s="291"/>
      <c r="J598" s="290"/>
      <c r="K598" s="290"/>
      <c r="L598" s="291"/>
      <c r="M598" s="291"/>
      <c r="N598" s="291"/>
      <c r="O598" s="291"/>
      <c r="P598" s="291"/>
      <c r="Q598" s="291"/>
      <c r="R598" s="3"/>
      <c r="S598" s="3"/>
      <c r="T598" s="3"/>
      <c r="U598" s="3"/>
      <c r="V598" s="3"/>
    </row>
    <row r="599" spans="1:22" ht="15.75" customHeight="1">
      <c r="A599" s="290"/>
      <c r="B599" s="291"/>
      <c r="C599" s="291"/>
      <c r="D599" s="291"/>
      <c r="E599" s="291"/>
      <c r="F599" s="291"/>
      <c r="G599" s="291"/>
      <c r="H599" s="291"/>
      <c r="I599" s="291"/>
      <c r="J599" s="290"/>
      <c r="K599" s="290"/>
      <c r="L599" s="291"/>
      <c r="M599" s="291"/>
      <c r="N599" s="291"/>
      <c r="O599" s="291"/>
      <c r="P599" s="291"/>
      <c r="Q599" s="291"/>
      <c r="R599" s="3"/>
      <c r="S599" s="3"/>
      <c r="T599" s="3"/>
      <c r="U599" s="3"/>
      <c r="V599" s="3"/>
    </row>
    <row r="600" spans="1:22" ht="15.75" customHeight="1">
      <c r="A600" s="290"/>
      <c r="B600" s="291"/>
      <c r="C600" s="291"/>
      <c r="D600" s="291"/>
      <c r="E600" s="291"/>
      <c r="F600" s="291"/>
      <c r="G600" s="291"/>
      <c r="H600" s="291"/>
      <c r="I600" s="291"/>
      <c r="J600" s="290"/>
      <c r="K600" s="290"/>
      <c r="L600" s="291"/>
      <c r="M600" s="291"/>
      <c r="N600" s="291"/>
      <c r="O600" s="291"/>
      <c r="P600" s="291"/>
      <c r="Q600" s="291"/>
      <c r="R600" s="3"/>
      <c r="S600" s="3"/>
      <c r="T600" s="3"/>
      <c r="U600" s="3"/>
      <c r="V600" s="3"/>
    </row>
    <row r="601" spans="1:22" ht="15.75" customHeight="1">
      <c r="A601" s="290"/>
      <c r="B601" s="291"/>
      <c r="C601" s="291"/>
      <c r="D601" s="291"/>
      <c r="E601" s="291"/>
      <c r="F601" s="291"/>
      <c r="G601" s="291"/>
      <c r="H601" s="291"/>
      <c r="I601" s="291"/>
      <c r="J601" s="290"/>
      <c r="K601" s="290"/>
      <c r="L601" s="291"/>
      <c r="M601" s="291"/>
      <c r="N601" s="291"/>
      <c r="O601" s="291"/>
      <c r="P601" s="291"/>
      <c r="Q601" s="291"/>
      <c r="R601" s="3"/>
      <c r="S601" s="3"/>
      <c r="T601" s="3"/>
      <c r="U601" s="3"/>
      <c r="V601" s="3"/>
    </row>
    <row r="602" spans="1:22" ht="15.75" customHeight="1">
      <c r="A602" s="290"/>
      <c r="B602" s="291"/>
      <c r="C602" s="291"/>
      <c r="D602" s="291"/>
      <c r="E602" s="291"/>
      <c r="F602" s="291"/>
      <c r="G602" s="291"/>
      <c r="H602" s="291"/>
      <c r="I602" s="291"/>
      <c r="J602" s="290"/>
      <c r="K602" s="290"/>
      <c r="L602" s="291"/>
      <c r="M602" s="291"/>
      <c r="N602" s="291"/>
      <c r="O602" s="291"/>
      <c r="P602" s="291"/>
      <c r="Q602" s="291"/>
      <c r="R602" s="3"/>
      <c r="S602" s="3"/>
      <c r="T602" s="3"/>
      <c r="U602" s="3"/>
      <c r="V602" s="3"/>
    </row>
    <row r="603" spans="1:22" ht="15.75" customHeight="1">
      <c r="A603" s="290"/>
      <c r="B603" s="291"/>
      <c r="C603" s="291"/>
      <c r="D603" s="291"/>
      <c r="E603" s="291"/>
      <c r="F603" s="291"/>
      <c r="G603" s="291"/>
      <c r="H603" s="291"/>
      <c r="I603" s="291"/>
      <c r="J603" s="290"/>
      <c r="K603" s="290"/>
      <c r="L603" s="291"/>
      <c r="M603" s="291"/>
      <c r="N603" s="291"/>
      <c r="O603" s="291"/>
      <c r="P603" s="291"/>
      <c r="Q603" s="291"/>
      <c r="R603" s="3"/>
      <c r="S603" s="3"/>
      <c r="T603" s="3"/>
      <c r="U603" s="3"/>
      <c r="V603" s="3"/>
    </row>
    <row r="604" spans="1:22" ht="15.75" customHeight="1">
      <c r="A604" s="290"/>
      <c r="B604" s="291"/>
      <c r="C604" s="291"/>
      <c r="D604" s="291"/>
      <c r="E604" s="291"/>
      <c r="F604" s="291"/>
      <c r="G604" s="291"/>
      <c r="H604" s="291"/>
      <c r="I604" s="291"/>
      <c r="J604" s="290"/>
      <c r="K604" s="290"/>
      <c r="L604" s="291"/>
      <c r="M604" s="291"/>
      <c r="N604" s="291"/>
      <c r="O604" s="291"/>
      <c r="P604" s="291"/>
      <c r="Q604" s="291"/>
      <c r="R604" s="3"/>
      <c r="S604" s="3"/>
      <c r="T604" s="3"/>
      <c r="U604" s="3"/>
      <c r="V604" s="3"/>
    </row>
    <row r="605" spans="1:22" ht="15.75" customHeight="1">
      <c r="A605" s="290"/>
      <c r="B605" s="291"/>
      <c r="C605" s="291"/>
      <c r="D605" s="291"/>
      <c r="E605" s="291"/>
      <c r="F605" s="291"/>
      <c r="G605" s="291"/>
      <c r="H605" s="291"/>
      <c r="I605" s="291"/>
      <c r="J605" s="290"/>
      <c r="K605" s="290"/>
      <c r="L605" s="291"/>
      <c r="M605" s="291"/>
      <c r="N605" s="291"/>
      <c r="O605" s="291"/>
      <c r="P605" s="291"/>
      <c r="Q605" s="291"/>
      <c r="R605" s="3"/>
      <c r="S605" s="3"/>
      <c r="T605" s="3"/>
      <c r="U605" s="3"/>
      <c r="V605" s="3"/>
    </row>
    <row r="606" spans="1:22" ht="15.75" customHeight="1">
      <c r="A606" s="290"/>
      <c r="B606" s="291"/>
      <c r="C606" s="291"/>
      <c r="D606" s="291"/>
      <c r="E606" s="291"/>
      <c r="F606" s="291"/>
      <c r="G606" s="291"/>
      <c r="H606" s="291"/>
      <c r="I606" s="291"/>
      <c r="J606" s="290"/>
      <c r="K606" s="290"/>
      <c r="L606" s="291"/>
      <c r="M606" s="291"/>
      <c r="N606" s="291"/>
      <c r="O606" s="291"/>
      <c r="P606" s="291"/>
      <c r="Q606" s="291"/>
      <c r="R606" s="3"/>
      <c r="S606" s="3"/>
      <c r="T606" s="3"/>
      <c r="U606" s="3"/>
      <c r="V606" s="3"/>
    </row>
    <row r="607" spans="1:22" ht="15.75" customHeight="1">
      <c r="A607" s="290"/>
      <c r="B607" s="291"/>
      <c r="C607" s="291"/>
      <c r="D607" s="291"/>
      <c r="E607" s="291"/>
      <c r="F607" s="291"/>
      <c r="G607" s="291"/>
      <c r="H607" s="291"/>
      <c r="I607" s="291"/>
      <c r="J607" s="290"/>
      <c r="K607" s="290"/>
      <c r="L607" s="291"/>
      <c r="M607" s="291"/>
      <c r="N607" s="291"/>
      <c r="O607" s="291"/>
      <c r="P607" s="291"/>
      <c r="Q607" s="291"/>
      <c r="R607" s="3"/>
      <c r="S607" s="3"/>
      <c r="T607" s="3"/>
      <c r="U607" s="3"/>
      <c r="V607" s="3"/>
    </row>
    <row r="608" spans="1:22" ht="15.75" customHeight="1">
      <c r="A608" s="290"/>
      <c r="B608" s="291"/>
      <c r="C608" s="291"/>
      <c r="D608" s="291"/>
      <c r="E608" s="291"/>
      <c r="F608" s="291"/>
      <c r="G608" s="291"/>
      <c r="H608" s="291"/>
      <c r="I608" s="291"/>
      <c r="J608" s="290"/>
      <c r="K608" s="290"/>
      <c r="L608" s="291"/>
      <c r="M608" s="291"/>
      <c r="N608" s="291"/>
      <c r="O608" s="291"/>
      <c r="P608" s="291"/>
      <c r="Q608" s="291"/>
      <c r="R608" s="3"/>
      <c r="S608" s="3"/>
      <c r="T608" s="3"/>
      <c r="U608" s="3"/>
      <c r="V608" s="3"/>
    </row>
    <row r="609" spans="1:22" ht="15.75" customHeight="1">
      <c r="A609" s="290"/>
      <c r="B609" s="291"/>
      <c r="C609" s="291"/>
      <c r="D609" s="291"/>
      <c r="E609" s="291"/>
      <c r="F609" s="291"/>
      <c r="G609" s="291"/>
      <c r="H609" s="291"/>
      <c r="I609" s="291"/>
      <c r="J609" s="290"/>
      <c r="K609" s="290"/>
      <c r="L609" s="291"/>
      <c r="M609" s="291"/>
      <c r="N609" s="291"/>
      <c r="O609" s="291"/>
      <c r="P609" s="291"/>
      <c r="Q609" s="291"/>
      <c r="R609" s="3"/>
      <c r="S609" s="3"/>
      <c r="T609" s="3"/>
      <c r="U609" s="3"/>
      <c r="V609" s="3"/>
    </row>
    <row r="610" spans="1:22" ht="15.75" customHeight="1">
      <c r="A610" s="290"/>
      <c r="B610" s="291"/>
      <c r="C610" s="291"/>
      <c r="D610" s="291"/>
      <c r="E610" s="291"/>
      <c r="F610" s="291"/>
      <c r="G610" s="291"/>
      <c r="H610" s="291"/>
      <c r="I610" s="291"/>
      <c r="J610" s="290"/>
      <c r="K610" s="290"/>
      <c r="L610" s="291"/>
      <c r="M610" s="291"/>
      <c r="N610" s="291"/>
      <c r="O610" s="291"/>
      <c r="P610" s="291"/>
      <c r="Q610" s="291"/>
      <c r="R610" s="3"/>
      <c r="S610" s="3"/>
      <c r="T610" s="3"/>
      <c r="U610" s="3"/>
      <c r="V610" s="3"/>
    </row>
    <row r="611" spans="1:22" ht="15.75" customHeight="1">
      <c r="A611" s="290"/>
      <c r="B611" s="291"/>
      <c r="C611" s="291"/>
      <c r="D611" s="291"/>
      <c r="E611" s="291"/>
      <c r="F611" s="291"/>
      <c r="G611" s="291"/>
      <c r="H611" s="291"/>
      <c r="I611" s="291"/>
      <c r="J611" s="290"/>
      <c r="K611" s="290"/>
      <c r="L611" s="291"/>
      <c r="M611" s="291"/>
      <c r="N611" s="291"/>
      <c r="O611" s="291"/>
      <c r="P611" s="291"/>
      <c r="Q611" s="291"/>
      <c r="R611" s="3"/>
      <c r="S611" s="3"/>
      <c r="T611" s="3"/>
      <c r="U611" s="3"/>
      <c r="V611" s="3"/>
    </row>
    <row r="612" spans="1:22" ht="15.75" customHeight="1">
      <c r="A612" s="290"/>
      <c r="B612" s="291"/>
      <c r="C612" s="291"/>
      <c r="D612" s="291"/>
      <c r="E612" s="291"/>
      <c r="F612" s="291"/>
      <c r="G612" s="291"/>
      <c r="H612" s="291"/>
      <c r="I612" s="291"/>
      <c r="J612" s="290"/>
      <c r="K612" s="290"/>
      <c r="L612" s="291"/>
      <c r="M612" s="291"/>
      <c r="N612" s="291"/>
      <c r="O612" s="291"/>
      <c r="P612" s="291"/>
      <c r="Q612" s="291"/>
      <c r="R612" s="3"/>
      <c r="S612" s="3"/>
      <c r="T612" s="3"/>
      <c r="U612" s="3"/>
      <c r="V612" s="3"/>
    </row>
    <row r="613" spans="1:22" ht="15.75" customHeight="1">
      <c r="A613" s="290"/>
      <c r="B613" s="291"/>
      <c r="C613" s="291"/>
      <c r="D613" s="291"/>
      <c r="E613" s="291"/>
      <c r="F613" s="291"/>
      <c r="G613" s="291"/>
      <c r="H613" s="291"/>
      <c r="I613" s="291"/>
      <c r="J613" s="290"/>
      <c r="K613" s="290"/>
      <c r="L613" s="291"/>
      <c r="M613" s="291"/>
      <c r="N613" s="291"/>
      <c r="O613" s="291"/>
      <c r="P613" s="291"/>
      <c r="Q613" s="291"/>
      <c r="R613" s="3"/>
      <c r="S613" s="3"/>
      <c r="T613" s="3"/>
      <c r="U613" s="3"/>
      <c r="V613" s="3"/>
    </row>
    <row r="614" spans="1:22" ht="15.75" customHeight="1">
      <c r="A614" s="290"/>
      <c r="B614" s="291"/>
      <c r="C614" s="291"/>
      <c r="D614" s="291"/>
      <c r="E614" s="291"/>
      <c r="F614" s="291"/>
      <c r="G614" s="291"/>
      <c r="H614" s="291"/>
      <c r="I614" s="291"/>
      <c r="J614" s="290"/>
      <c r="K614" s="290"/>
      <c r="L614" s="291"/>
      <c r="M614" s="291"/>
      <c r="N614" s="291"/>
      <c r="O614" s="291"/>
      <c r="P614" s="291"/>
      <c r="Q614" s="291"/>
      <c r="R614" s="3"/>
      <c r="S614" s="3"/>
      <c r="T614" s="3"/>
      <c r="U614" s="3"/>
      <c r="V614" s="3"/>
    </row>
    <row r="615" spans="1:22" ht="15.75" customHeight="1">
      <c r="A615" s="290"/>
      <c r="B615" s="291"/>
      <c r="C615" s="291"/>
      <c r="D615" s="291"/>
      <c r="E615" s="291"/>
      <c r="F615" s="291"/>
      <c r="G615" s="291"/>
      <c r="H615" s="291"/>
      <c r="I615" s="291"/>
      <c r="J615" s="290"/>
      <c r="K615" s="290"/>
      <c r="L615" s="291"/>
      <c r="M615" s="291"/>
      <c r="N615" s="291"/>
      <c r="O615" s="291"/>
      <c r="P615" s="291"/>
      <c r="Q615" s="291"/>
      <c r="R615" s="3"/>
      <c r="S615" s="3"/>
      <c r="T615" s="3"/>
      <c r="U615" s="3"/>
      <c r="V615" s="3"/>
    </row>
    <row r="616" spans="1:22" ht="15.75" customHeight="1">
      <c r="A616" s="290"/>
      <c r="B616" s="291"/>
      <c r="C616" s="291"/>
      <c r="D616" s="291"/>
      <c r="E616" s="291"/>
      <c r="F616" s="291"/>
      <c r="G616" s="291"/>
      <c r="H616" s="291"/>
      <c r="I616" s="291"/>
      <c r="J616" s="290"/>
      <c r="K616" s="290"/>
      <c r="L616" s="291"/>
      <c r="M616" s="291"/>
      <c r="N616" s="291"/>
      <c r="O616" s="291"/>
      <c r="P616" s="291"/>
      <c r="Q616" s="291"/>
      <c r="R616" s="3"/>
      <c r="S616" s="3"/>
      <c r="T616" s="3"/>
      <c r="U616" s="3"/>
      <c r="V616" s="3"/>
    </row>
    <row r="617" spans="1:22" ht="15.75" customHeight="1">
      <c r="A617" s="290"/>
      <c r="B617" s="291"/>
      <c r="C617" s="291"/>
      <c r="D617" s="291"/>
      <c r="E617" s="291"/>
      <c r="F617" s="291"/>
      <c r="G617" s="291"/>
      <c r="H617" s="291"/>
      <c r="I617" s="291"/>
      <c r="J617" s="290"/>
      <c r="K617" s="290"/>
      <c r="L617" s="291"/>
      <c r="M617" s="291"/>
      <c r="N617" s="291"/>
      <c r="O617" s="291"/>
      <c r="P617" s="291"/>
      <c r="Q617" s="291"/>
      <c r="R617" s="3"/>
      <c r="S617" s="3"/>
      <c r="T617" s="3"/>
      <c r="U617" s="3"/>
      <c r="V617" s="3"/>
    </row>
    <row r="618" spans="1:22" ht="15.75" customHeight="1">
      <c r="A618" s="290"/>
      <c r="B618" s="291"/>
      <c r="C618" s="291"/>
      <c r="D618" s="291"/>
      <c r="E618" s="291"/>
      <c r="F618" s="291"/>
      <c r="G618" s="291"/>
      <c r="H618" s="291"/>
      <c r="I618" s="291"/>
      <c r="J618" s="290"/>
      <c r="K618" s="290"/>
      <c r="L618" s="291"/>
      <c r="M618" s="291"/>
      <c r="N618" s="291"/>
      <c r="O618" s="291"/>
      <c r="P618" s="291"/>
      <c r="Q618" s="291"/>
      <c r="R618" s="3"/>
      <c r="S618" s="3"/>
      <c r="T618" s="3"/>
      <c r="U618" s="3"/>
      <c r="V618" s="3"/>
    </row>
    <row r="619" spans="1:22" ht="15.75" customHeight="1">
      <c r="A619" s="290"/>
      <c r="B619" s="291"/>
      <c r="C619" s="291"/>
      <c r="D619" s="291"/>
      <c r="E619" s="291"/>
      <c r="F619" s="291"/>
      <c r="G619" s="291"/>
      <c r="H619" s="291"/>
      <c r="I619" s="291"/>
      <c r="J619" s="290"/>
      <c r="K619" s="290"/>
      <c r="L619" s="291"/>
      <c r="M619" s="291"/>
      <c r="N619" s="291"/>
      <c r="O619" s="291"/>
      <c r="P619" s="291"/>
      <c r="Q619" s="291"/>
      <c r="R619" s="3"/>
      <c r="S619" s="3"/>
      <c r="T619" s="3"/>
      <c r="U619" s="3"/>
      <c r="V619" s="3"/>
    </row>
    <row r="620" spans="1:22" ht="15.75" customHeight="1">
      <c r="A620" s="290"/>
      <c r="B620" s="291"/>
      <c r="C620" s="291"/>
      <c r="D620" s="291"/>
      <c r="E620" s="291"/>
      <c r="F620" s="291"/>
      <c r="G620" s="291"/>
      <c r="H620" s="291"/>
      <c r="I620" s="291"/>
      <c r="J620" s="290"/>
      <c r="K620" s="290"/>
      <c r="L620" s="291"/>
      <c r="M620" s="291"/>
      <c r="N620" s="291"/>
      <c r="O620" s="291"/>
      <c r="P620" s="291"/>
      <c r="Q620" s="291"/>
      <c r="R620" s="3"/>
      <c r="S620" s="3"/>
      <c r="T620" s="3"/>
      <c r="U620" s="3"/>
      <c r="V620" s="3"/>
    </row>
    <row r="621" spans="1:22" ht="15.75" customHeight="1">
      <c r="A621" s="290"/>
      <c r="B621" s="291"/>
      <c r="C621" s="291"/>
      <c r="D621" s="291"/>
      <c r="E621" s="291"/>
      <c r="F621" s="291"/>
      <c r="G621" s="291"/>
      <c r="H621" s="291"/>
      <c r="I621" s="291"/>
      <c r="J621" s="290"/>
      <c r="K621" s="290"/>
      <c r="L621" s="291"/>
      <c r="M621" s="291"/>
      <c r="N621" s="291"/>
      <c r="O621" s="291"/>
      <c r="P621" s="291"/>
      <c r="Q621" s="291"/>
      <c r="R621" s="3"/>
      <c r="S621" s="3"/>
      <c r="T621" s="3"/>
      <c r="U621" s="3"/>
      <c r="V621" s="3"/>
    </row>
    <row r="622" spans="1:22" ht="15.75" customHeight="1">
      <c r="A622" s="290"/>
      <c r="B622" s="291"/>
      <c r="C622" s="291"/>
      <c r="D622" s="291"/>
      <c r="E622" s="291"/>
      <c r="F622" s="291"/>
      <c r="G622" s="291"/>
      <c r="H622" s="291"/>
      <c r="I622" s="291"/>
      <c r="J622" s="290"/>
      <c r="K622" s="290"/>
      <c r="L622" s="291"/>
      <c r="M622" s="291"/>
      <c r="N622" s="291"/>
      <c r="O622" s="291"/>
      <c r="P622" s="291"/>
      <c r="Q622" s="291"/>
      <c r="R622" s="3"/>
      <c r="S622" s="3"/>
      <c r="T622" s="3"/>
      <c r="U622" s="3"/>
      <c r="V622" s="3"/>
    </row>
    <row r="623" spans="1:22" ht="15.75" customHeight="1">
      <c r="A623" s="290"/>
      <c r="B623" s="291"/>
      <c r="C623" s="291"/>
      <c r="D623" s="291"/>
      <c r="E623" s="291"/>
      <c r="F623" s="291"/>
      <c r="G623" s="291"/>
      <c r="H623" s="291"/>
      <c r="I623" s="291"/>
      <c r="J623" s="290"/>
      <c r="K623" s="290"/>
      <c r="L623" s="291"/>
      <c r="M623" s="291"/>
      <c r="N623" s="291"/>
      <c r="O623" s="291"/>
      <c r="P623" s="291"/>
      <c r="Q623" s="291"/>
      <c r="R623" s="3"/>
      <c r="S623" s="3"/>
      <c r="T623" s="3"/>
      <c r="U623" s="3"/>
      <c r="V623" s="3"/>
    </row>
    <row r="624" spans="1:22" ht="15.75" customHeight="1">
      <c r="A624" s="290"/>
      <c r="B624" s="291"/>
      <c r="C624" s="291"/>
      <c r="D624" s="291"/>
      <c r="E624" s="291"/>
      <c r="F624" s="291"/>
      <c r="G624" s="291"/>
      <c r="H624" s="291"/>
      <c r="I624" s="291"/>
      <c r="J624" s="290"/>
      <c r="K624" s="290"/>
      <c r="L624" s="291"/>
      <c r="M624" s="291"/>
      <c r="N624" s="291"/>
      <c r="O624" s="291"/>
      <c r="P624" s="291"/>
      <c r="Q624" s="291"/>
      <c r="R624" s="3"/>
      <c r="S624" s="3"/>
      <c r="T624" s="3"/>
      <c r="U624" s="3"/>
      <c r="V624" s="3"/>
    </row>
    <row r="625" spans="1:22" ht="15.75" customHeight="1">
      <c r="A625" s="290"/>
      <c r="B625" s="291"/>
      <c r="C625" s="291"/>
      <c r="D625" s="291"/>
      <c r="E625" s="291"/>
      <c r="F625" s="291"/>
      <c r="G625" s="291"/>
      <c r="H625" s="291"/>
      <c r="I625" s="291"/>
      <c r="J625" s="290"/>
      <c r="K625" s="290"/>
      <c r="L625" s="291"/>
      <c r="M625" s="291"/>
      <c r="N625" s="291"/>
      <c r="O625" s="291"/>
      <c r="P625" s="291"/>
      <c r="Q625" s="291"/>
      <c r="R625" s="3"/>
      <c r="S625" s="3"/>
      <c r="T625" s="3"/>
      <c r="U625" s="3"/>
      <c r="V625" s="3"/>
    </row>
    <row r="626" spans="1:22" ht="15.75" customHeight="1">
      <c r="A626" s="290"/>
      <c r="B626" s="291"/>
      <c r="C626" s="291"/>
      <c r="D626" s="291"/>
      <c r="E626" s="291"/>
      <c r="F626" s="291"/>
      <c r="G626" s="291"/>
      <c r="H626" s="291"/>
      <c r="I626" s="291"/>
      <c r="J626" s="290"/>
      <c r="K626" s="290"/>
      <c r="L626" s="291"/>
      <c r="M626" s="291"/>
      <c r="N626" s="291"/>
      <c r="O626" s="291"/>
      <c r="P626" s="291"/>
      <c r="Q626" s="291"/>
      <c r="R626" s="3"/>
      <c r="S626" s="3"/>
      <c r="T626" s="3"/>
      <c r="U626" s="3"/>
      <c r="V626" s="3"/>
    </row>
    <row r="627" spans="1:22" ht="15.75" customHeight="1">
      <c r="A627" s="290"/>
      <c r="B627" s="291"/>
      <c r="C627" s="291"/>
      <c r="D627" s="291"/>
      <c r="E627" s="291"/>
      <c r="F627" s="291"/>
      <c r="G627" s="291"/>
      <c r="H627" s="291"/>
      <c r="I627" s="291"/>
      <c r="J627" s="290"/>
      <c r="K627" s="290"/>
      <c r="L627" s="291"/>
      <c r="M627" s="291"/>
      <c r="N627" s="291"/>
      <c r="O627" s="291"/>
      <c r="P627" s="291"/>
      <c r="Q627" s="291"/>
      <c r="R627" s="3"/>
      <c r="S627" s="3"/>
      <c r="T627" s="3"/>
      <c r="U627" s="3"/>
      <c r="V627" s="3"/>
    </row>
    <row r="628" spans="1:22" ht="15.75" customHeight="1">
      <c r="A628" s="290"/>
      <c r="B628" s="291"/>
      <c r="C628" s="291"/>
      <c r="D628" s="291"/>
      <c r="E628" s="291"/>
      <c r="F628" s="291"/>
      <c r="G628" s="291"/>
      <c r="H628" s="291"/>
      <c r="I628" s="291"/>
      <c r="J628" s="290"/>
      <c r="K628" s="290"/>
      <c r="L628" s="291"/>
      <c r="M628" s="291"/>
      <c r="N628" s="291"/>
      <c r="O628" s="291"/>
      <c r="P628" s="291"/>
      <c r="Q628" s="291"/>
      <c r="R628" s="3"/>
      <c r="S628" s="3"/>
      <c r="T628" s="3"/>
      <c r="U628" s="3"/>
      <c r="V628" s="3"/>
    </row>
    <row r="629" spans="1:22" ht="15.75" customHeight="1">
      <c r="A629" s="290"/>
      <c r="B629" s="291"/>
      <c r="C629" s="291"/>
      <c r="D629" s="291"/>
      <c r="E629" s="291"/>
      <c r="F629" s="291"/>
      <c r="G629" s="291"/>
      <c r="H629" s="291"/>
      <c r="I629" s="291"/>
      <c r="J629" s="290"/>
      <c r="K629" s="290"/>
      <c r="L629" s="291"/>
      <c r="M629" s="291"/>
      <c r="N629" s="291"/>
      <c r="O629" s="291"/>
      <c r="P629" s="291"/>
      <c r="Q629" s="291"/>
      <c r="R629" s="3"/>
      <c r="S629" s="3"/>
      <c r="T629" s="3"/>
      <c r="U629" s="3"/>
      <c r="V629" s="3"/>
    </row>
    <row r="630" spans="1:22" ht="15.75" customHeight="1">
      <c r="A630" s="290"/>
      <c r="B630" s="291"/>
      <c r="C630" s="291"/>
      <c r="D630" s="291"/>
      <c r="E630" s="291"/>
      <c r="F630" s="291"/>
      <c r="G630" s="291"/>
      <c r="H630" s="291"/>
      <c r="I630" s="291"/>
      <c r="J630" s="290"/>
      <c r="K630" s="290"/>
      <c r="L630" s="291"/>
      <c r="M630" s="291"/>
      <c r="N630" s="291"/>
      <c r="O630" s="291"/>
      <c r="P630" s="291"/>
      <c r="Q630" s="291"/>
      <c r="R630" s="3"/>
      <c r="S630" s="3"/>
      <c r="T630" s="3"/>
      <c r="U630" s="3"/>
      <c r="V630" s="3"/>
    </row>
    <row r="631" spans="1:22" ht="15.75" customHeight="1">
      <c r="A631" s="290"/>
      <c r="B631" s="291"/>
      <c r="C631" s="291"/>
      <c r="D631" s="291"/>
      <c r="E631" s="291"/>
      <c r="F631" s="291"/>
      <c r="G631" s="291"/>
      <c r="H631" s="291"/>
      <c r="I631" s="291"/>
      <c r="J631" s="290"/>
      <c r="K631" s="290"/>
      <c r="L631" s="291"/>
      <c r="M631" s="291"/>
      <c r="N631" s="291"/>
      <c r="O631" s="291"/>
      <c r="P631" s="291"/>
      <c r="Q631" s="291"/>
      <c r="R631" s="3"/>
      <c r="S631" s="3"/>
      <c r="T631" s="3"/>
      <c r="U631" s="3"/>
      <c r="V631" s="3"/>
    </row>
    <row r="632" spans="1:22" ht="15.75" customHeight="1">
      <c r="A632" s="290"/>
      <c r="B632" s="291"/>
      <c r="C632" s="291"/>
      <c r="D632" s="291"/>
      <c r="E632" s="291"/>
      <c r="F632" s="291"/>
      <c r="G632" s="291"/>
      <c r="H632" s="291"/>
      <c r="I632" s="291"/>
      <c r="J632" s="290"/>
      <c r="K632" s="290"/>
      <c r="L632" s="291"/>
      <c r="M632" s="291"/>
      <c r="N632" s="291"/>
      <c r="O632" s="291"/>
      <c r="P632" s="291"/>
      <c r="Q632" s="291"/>
      <c r="R632" s="3"/>
      <c r="S632" s="3"/>
      <c r="T632" s="3"/>
      <c r="U632" s="3"/>
      <c r="V632" s="3"/>
    </row>
    <row r="633" spans="1:22" ht="15.75" customHeight="1">
      <c r="A633" s="290"/>
      <c r="B633" s="291"/>
      <c r="C633" s="291"/>
      <c r="D633" s="291"/>
      <c r="E633" s="291"/>
      <c r="F633" s="291"/>
      <c r="G633" s="291"/>
      <c r="H633" s="291"/>
      <c r="I633" s="291"/>
      <c r="J633" s="290"/>
      <c r="K633" s="290"/>
      <c r="L633" s="291"/>
      <c r="M633" s="291"/>
      <c r="N633" s="291"/>
      <c r="O633" s="291"/>
      <c r="P633" s="291"/>
      <c r="Q633" s="291"/>
      <c r="R633" s="3"/>
      <c r="S633" s="3"/>
      <c r="T633" s="3"/>
      <c r="U633" s="3"/>
      <c r="V633" s="3"/>
    </row>
    <row r="634" spans="1:22" ht="15.75" customHeight="1">
      <c r="A634" s="290"/>
      <c r="B634" s="291"/>
      <c r="C634" s="291"/>
      <c r="D634" s="291"/>
      <c r="E634" s="291"/>
      <c r="F634" s="291"/>
      <c r="G634" s="291"/>
      <c r="H634" s="291"/>
      <c r="I634" s="291"/>
      <c r="J634" s="290"/>
      <c r="K634" s="290"/>
      <c r="L634" s="291"/>
      <c r="M634" s="291"/>
      <c r="N634" s="291"/>
      <c r="O634" s="291"/>
      <c r="P634" s="291"/>
      <c r="Q634" s="291"/>
      <c r="R634" s="3"/>
      <c r="S634" s="3"/>
      <c r="T634" s="3"/>
      <c r="U634" s="3"/>
      <c r="V634" s="3"/>
    </row>
    <row r="635" spans="1:22" ht="15.75" customHeight="1">
      <c r="A635" s="290"/>
      <c r="B635" s="291"/>
      <c r="C635" s="291"/>
      <c r="D635" s="291"/>
      <c r="E635" s="291"/>
      <c r="F635" s="291"/>
      <c r="G635" s="291"/>
      <c r="H635" s="291"/>
      <c r="I635" s="291"/>
      <c r="J635" s="290"/>
      <c r="K635" s="290"/>
      <c r="L635" s="291"/>
      <c r="M635" s="291"/>
      <c r="N635" s="291"/>
      <c r="O635" s="291"/>
      <c r="P635" s="291"/>
      <c r="Q635" s="291"/>
      <c r="R635" s="3"/>
      <c r="S635" s="3"/>
      <c r="T635" s="3"/>
      <c r="U635" s="3"/>
      <c r="V635" s="3"/>
    </row>
    <row r="636" spans="1:22" ht="15.75" customHeight="1">
      <c r="A636" s="290"/>
      <c r="B636" s="291"/>
      <c r="C636" s="291"/>
      <c r="D636" s="291"/>
      <c r="E636" s="291"/>
      <c r="F636" s="291"/>
      <c r="G636" s="291"/>
      <c r="H636" s="291"/>
      <c r="I636" s="291"/>
      <c r="J636" s="290"/>
      <c r="K636" s="290"/>
      <c r="L636" s="291"/>
      <c r="M636" s="291"/>
      <c r="N636" s="291"/>
      <c r="O636" s="291"/>
      <c r="P636" s="291"/>
      <c r="Q636" s="291"/>
      <c r="R636" s="3"/>
      <c r="S636" s="3"/>
      <c r="T636" s="3"/>
      <c r="U636" s="3"/>
      <c r="V636" s="3"/>
    </row>
    <row r="637" spans="1:22" ht="15.75" customHeight="1">
      <c r="A637" s="290"/>
      <c r="B637" s="291"/>
      <c r="C637" s="291"/>
      <c r="D637" s="291"/>
      <c r="E637" s="291"/>
      <c r="F637" s="291"/>
      <c r="G637" s="291"/>
      <c r="H637" s="291"/>
      <c r="I637" s="291"/>
      <c r="J637" s="290"/>
      <c r="K637" s="290"/>
      <c r="L637" s="291"/>
      <c r="M637" s="291"/>
      <c r="N637" s="291"/>
      <c r="O637" s="291"/>
      <c r="P637" s="291"/>
      <c r="Q637" s="291"/>
      <c r="R637" s="3"/>
      <c r="S637" s="3"/>
      <c r="T637" s="3"/>
      <c r="U637" s="3"/>
      <c r="V637" s="3"/>
    </row>
    <row r="638" spans="1:22" ht="15.75" customHeight="1">
      <c r="A638" s="290"/>
      <c r="B638" s="291"/>
      <c r="C638" s="291"/>
      <c r="D638" s="291"/>
      <c r="E638" s="291"/>
      <c r="F638" s="291"/>
      <c r="G638" s="291"/>
      <c r="H638" s="291"/>
      <c r="I638" s="291"/>
      <c r="J638" s="290"/>
      <c r="K638" s="290"/>
      <c r="L638" s="291"/>
      <c r="M638" s="291"/>
      <c r="N638" s="291"/>
      <c r="O638" s="291"/>
      <c r="P638" s="291"/>
      <c r="Q638" s="291"/>
      <c r="R638" s="3"/>
      <c r="S638" s="3"/>
      <c r="T638" s="3"/>
      <c r="U638" s="3"/>
      <c r="V638" s="3"/>
    </row>
    <row r="639" spans="1:22" ht="15.75" customHeight="1">
      <c r="A639" s="290"/>
      <c r="B639" s="291"/>
      <c r="C639" s="291"/>
      <c r="D639" s="291"/>
      <c r="E639" s="291"/>
      <c r="F639" s="291"/>
      <c r="G639" s="291"/>
      <c r="H639" s="291"/>
      <c r="I639" s="291"/>
      <c r="J639" s="290"/>
      <c r="K639" s="290"/>
      <c r="L639" s="291"/>
      <c r="M639" s="291"/>
      <c r="N639" s="291"/>
      <c r="O639" s="291"/>
      <c r="P639" s="291"/>
      <c r="Q639" s="291"/>
      <c r="R639" s="3"/>
      <c r="S639" s="3"/>
      <c r="T639" s="3"/>
      <c r="U639" s="3"/>
      <c r="V639" s="3"/>
    </row>
    <row r="640" spans="1:22" ht="15.75" customHeight="1">
      <c r="A640" s="290"/>
      <c r="B640" s="291"/>
      <c r="C640" s="291"/>
      <c r="D640" s="291"/>
      <c r="E640" s="291"/>
      <c r="F640" s="291"/>
      <c r="G640" s="291"/>
      <c r="H640" s="291"/>
      <c r="I640" s="291"/>
      <c r="J640" s="290"/>
      <c r="K640" s="290"/>
      <c r="L640" s="291"/>
      <c r="M640" s="291"/>
      <c r="N640" s="291"/>
      <c r="O640" s="291"/>
      <c r="P640" s="291"/>
      <c r="Q640" s="291"/>
      <c r="R640" s="3"/>
      <c r="S640" s="3"/>
      <c r="T640" s="3"/>
      <c r="U640" s="3"/>
      <c r="V640" s="3"/>
    </row>
    <row r="641" spans="1:22" ht="15.75" customHeight="1">
      <c r="A641" s="290"/>
      <c r="B641" s="291"/>
      <c r="C641" s="291"/>
      <c r="D641" s="291"/>
      <c r="E641" s="291"/>
      <c r="F641" s="291"/>
      <c r="G641" s="291"/>
      <c r="H641" s="291"/>
      <c r="I641" s="291"/>
      <c r="J641" s="290"/>
      <c r="K641" s="290"/>
      <c r="L641" s="291"/>
      <c r="M641" s="291"/>
      <c r="N641" s="291"/>
      <c r="O641" s="291"/>
      <c r="P641" s="291"/>
      <c r="Q641" s="291"/>
      <c r="R641" s="3"/>
      <c r="S641" s="3"/>
      <c r="T641" s="3"/>
      <c r="U641" s="3"/>
      <c r="V641" s="3"/>
    </row>
    <row r="642" spans="1:22" ht="15.75" customHeight="1">
      <c r="A642" s="290"/>
      <c r="B642" s="291"/>
      <c r="C642" s="291"/>
      <c r="D642" s="291"/>
      <c r="E642" s="291"/>
      <c r="F642" s="291"/>
      <c r="G642" s="291"/>
      <c r="H642" s="291"/>
      <c r="I642" s="291"/>
      <c r="J642" s="290"/>
      <c r="K642" s="290"/>
      <c r="L642" s="291"/>
      <c r="M642" s="291"/>
      <c r="N642" s="291"/>
      <c r="O642" s="291"/>
      <c r="P642" s="291"/>
      <c r="Q642" s="291"/>
      <c r="R642" s="3"/>
      <c r="S642" s="3"/>
      <c r="T642" s="3"/>
      <c r="U642" s="3"/>
      <c r="V642" s="3"/>
    </row>
    <row r="643" spans="1:22" ht="15.75" customHeight="1">
      <c r="A643" s="290"/>
      <c r="B643" s="291"/>
      <c r="C643" s="291"/>
      <c r="D643" s="291"/>
      <c r="E643" s="291"/>
      <c r="F643" s="291"/>
      <c r="G643" s="291"/>
      <c r="H643" s="291"/>
      <c r="I643" s="291"/>
      <c r="J643" s="290"/>
      <c r="K643" s="290"/>
      <c r="L643" s="291"/>
      <c r="M643" s="291"/>
      <c r="N643" s="291"/>
      <c r="O643" s="291"/>
      <c r="P643" s="291"/>
      <c r="Q643" s="291"/>
      <c r="R643" s="3"/>
      <c r="S643" s="3"/>
      <c r="T643" s="3"/>
      <c r="U643" s="3"/>
      <c r="V643" s="3"/>
    </row>
    <row r="644" spans="1:22" ht="15.75" customHeight="1">
      <c r="A644" s="290"/>
      <c r="B644" s="291"/>
      <c r="C644" s="291"/>
      <c r="D644" s="291"/>
      <c r="E644" s="291"/>
      <c r="F644" s="291"/>
      <c r="G644" s="291"/>
      <c r="H644" s="291"/>
      <c r="I644" s="291"/>
      <c r="J644" s="290"/>
      <c r="K644" s="290"/>
      <c r="L644" s="291"/>
      <c r="M644" s="291"/>
      <c r="N644" s="291"/>
      <c r="O644" s="291"/>
      <c r="P644" s="291"/>
      <c r="Q644" s="291"/>
      <c r="R644" s="3"/>
      <c r="S644" s="3"/>
      <c r="T644" s="3"/>
      <c r="U644" s="3"/>
      <c r="V644" s="3"/>
    </row>
    <row r="645" spans="1:22" ht="15.75" customHeight="1">
      <c r="A645" s="290"/>
      <c r="B645" s="291"/>
      <c r="C645" s="291"/>
      <c r="D645" s="291"/>
      <c r="E645" s="291"/>
      <c r="F645" s="291"/>
      <c r="G645" s="291"/>
      <c r="H645" s="291"/>
      <c r="I645" s="291"/>
      <c r="J645" s="290"/>
      <c r="K645" s="290"/>
      <c r="L645" s="291"/>
      <c r="M645" s="291"/>
      <c r="N645" s="291"/>
      <c r="O645" s="291"/>
      <c r="P645" s="291"/>
      <c r="Q645" s="291"/>
      <c r="R645" s="3"/>
      <c r="S645" s="3"/>
      <c r="T645" s="3"/>
      <c r="U645" s="3"/>
      <c r="V645" s="3"/>
    </row>
    <row r="646" spans="1:22" ht="15.75" customHeight="1">
      <c r="A646" s="290"/>
      <c r="B646" s="291"/>
      <c r="C646" s="291"/>
      <c r="D646" s="291"/>
      <c r="E646" s="291"/>
      <c r="F646" s="291"/>
      <c r="G646" s="291"/>
      <c r="H646" s="291"/>
      <c r="I646" s="291"/>
      <c r="J646" s="290"/>
      <c r="K646" s="290"/>
      <c r="L646" s="291"/>
      <c r="M646" s="291"/>
      <c r="N646" s="291"/>
      <c r="O646" s="291"/>
      <c r="P646" s="291"/>
      <c r="Q646" s="291"/>
      <c r="R646" s="3"/>
      <c r="S646" s="3"/>
      <c r="T646" s="3"/>
      <c r="U646" s="3"/>
      <c r="V646" s="3"/>
    </row>
    <row r="647" spans="1:22" ht="15.75" customHeight="1">
      <c r="A647" s="290"/>
      <c r="B647" s="291"/>
      <c r="C647" s="291"/>
      <c r="D647" s="291"/>
      <c r="E647" s="291"/>
      <c r="F647" s="291"/>
      <c r="G647" s="291"/>
      <c r="H647" s="291"/>
      <c r="I647" s="291"/>
      <c r="J647" s="290"/>
      <c r="K647" s="290"/>
      <c r="L647" s="291"/>
      <c r="M647" s="291"/>
      <c r="N647" s="291"/>
      <c r="O647" s="291"/>
      <c r="P647" s="291"/>
      <c r="Q647" s="291"/>
      <c r="R647" s="3"/>
      <c r="S647" s="3"/>
      <c r="T647" s="3"/>
      <c r="U647" s="3"/>
      <c r="V647" s="3"/>
    </row>
    <row r="648" spans="1:22" ht="15.75" customHeight="1">
      <c r="A648" s="290"/>
      <c r="B648" s="291"/>
      <c r="C648" s="291"/>
      <c r="D648" s="291"/>
      <c r="E648" s="291"/>
      <c r="F648" s="291"/>
      <c r="G648" s="291"/>
      <c r="H648" s="291"/>
      <c r="I648" s="291"/>
      <c r="J648" s="290"/>
      <c r="K648" s="290"/>
      <c r="L648" s="291"/>
      <c r="M648" s="291"/>
      <c r="N648" s="291"/>
      <c r="O648" s="291"/>
      <c r="P648" s="291"/>
      <c r="Q648" s="291"/>
      <c r="R648" s="3"/>
      <c r="S648" s="3"/>
      <c r="T648" s="3"/>
      <c r="U648" s="3"/>
      <c r="V648" s="3"/>
    </row>
    <row r="649" spans="1:22" ht="15.75" customHeight="1">
      <c r="A649" s="290"/>
      <c r="B649" s="291"/>
      <c r="C649" s="291"/>
      <c r="D649" s="291"/>
      <c r="E649" s="291"/>
      <c r="F649" s="291"/>
      <c r="G649" s="291"/>
      <c r="H649" s="291"/>
      <c r="I649" s="291"/>
      <c r="J649" s="290"/>
      <c r="K649" s="290"/>
      <c r="L649" s="291"/>
      <c r="M649" s="291"/>
      <c r="N649" s="291"/>
      <c r="O649" s="291"/>
      <c r="P649" s="291"/>
      <c r="Q649" s="291"/>
      <c r="R649" s="3"/>
      <c r="S649" s="3"/>
      <c r="T649" s="3"/>
      <c r="U649" s="3"/>
      <c r="V649" s="3"/>
    </row>
    <row r="650" spans="1:22" ht="15.75" customHeight="1">
      <c r="A650" s="290"/>
      <c r="B650" s="291"/>
      <c r="C650" s="291"/>
      <c r="D650" s="291"/>
      <c r="E650" s="291"/>
      <c r="F650" s="291"/>
      <c r="G650" s="291"/>
      <c r="H650" s="291"/>
      <c r="I650" s="291"/>
      <c r="J650" s="290"/>
      <c r="K650" s="290"/>
      <c r="L650" s="291"/>
      <c r="M650" s="291"/>
      <c r="N650" s="291"/>
      <c r="O650" s="291"/>
      <c r="P650" s="291"/>
      <c r="Q650" s="291"/>
      <c r="R650" s="3"/>
      <c r="S650" s="3"/>
      <c r="T650" s="3"/>
      <c r="U650" s="3"/>
      <c r="V650" s="3"/>
    </row>
    <row r="651" spans="1:22" ht="15.75" customHeight="1">
      <c r="A651" s="290"/>
      <c r="B651" s="291"/>
      <c r="C651" s="291"/>
      <c r="D651" s="291"/>
      <c r="E651" s="291"/>
      <c r="F651" s="291"/>
      <c r="G651" s="291"/>
      <c r="H651" s="291"/>
      <c r="I651" s="291"/>
      <c r="J651" s="290"/>
      <c r="K651" s="290"/>
      <c r="L651" s="291"/>
      <c r="M651" s="291"/>
      <c r="N651" s="291"/>
      <c r="O651" s="291"/>
      <c r="P651" s="291"/>
      <c r="Q651" s="291"/>
      <c r="R651" s="3"/>
      <c r="S651" s="3"/>
      <c r="T651" s="3"/>
      <c r="U651" s="3"/>
      <c r="V651" s="3"/>
    </row>
    <row r="652" spans="1:22" ht="15.75" customHeight="1">
      <c r="A652" s="290"/>
      <c r="B652" s="291"/>
      <c r="C652" s="291"/>
      <c r="D652" s="291"/>
      <c r="E652" s="291"/>
      <c r="F652" s="291"/>
      <c r="G652" s="291"/>
      <c r="H652" s="291"/>
      <c r="I652" s="291"/>
      <c r="J652" s="290"/>
      <c r="K652" s="290"/>
      <c r="L652" s="291"/>
      <c r="M652" s="291"/>
      <c r="N652" s="291"/>
      <c r="O652" s="291"/>
      <c r="P652" s="291"/>
      <c r="Q652" s="291"/>
      <c r="R652" s="3"/>
      <c r="S652" s="3"/>
      <c r="T652" s="3"/>
      <c r="U652" s="3"/>
      <c r="V652" s="3"/>
    </row>
    <row r="653" spans="1:22" ht="15.75" customHeight="1">
      <c r="A653" s="290"/>
      <c r="B653" s="291"/>
      <c r="C653" s="291"/>
      <c r="D653" s="291"/>
      <c r="E653" s="291"/>
      <c r="F653" s="291"/>
      <c r="G653" s="291"/>
      <c r="H653" s="291"/>
      <c r="I653" s="291"/>
      <c r="J653" s="290"/>
      <c r="K653" s="290"/>
      <c r="L653" s="291"/>
      <c r="M653" s="291"/>
      <c r="N653" s="291"/>
      <c r="O653" s="291"/>
      <c r="P653" s="291"/>
      <c r="Q653" s="291"/>
      <c r="R653" s="3"/>
      <c r="S653" s="3"/>
      <c r="T653" s="3"/>
      <c r="U653" s="3"/>
      <c r="V653" s="3"/>
    </row>
    <row r="654" spans="1:22" ht="15.75" customHeight="1">
      <c r="A654" s="290"/>
      <c r="B654" s="291"/>
      <c r="C654" s="291"/>
      <c r="D654" s="291"/>
      <c r="E654" s="291"/>
      <c r="F654" s="291"/>
      <c r="G654" s="291"/>
      <c r="H654" s="291"/>
      <c r="I654" s="291"/>
      <c r="J654" s="290"/>
      <c r="K654" s="290"/>
      <c r="L654" s="291"/>
      <c r="M654" s="291"/>
      <c r="N654" s="291"/>
      <c r="O654" s="291"/>
      <c r="P654" s="291"/>
      <c r="Q654" s="291"/>
      <c r="R654" s="3"/>
      <c r="S654" s="3"/>
      <c r="T654" s="3"/>
      <c r="U654" s="3"/>
      <c r="V654" s="3"/>
    </row>
    <row r="655" spans="1:22" ht="15.75" customHeight="1">
      <c r="A655" s="290"/>
      <c r="B655" s="291"/>
      <c r="C655" s="291"/>
      <c r="D655" s="291"/>
      <c r="E655" s="291"/>
      <c r="F655" s="291"/>
      <c r="G655" s="291"/>
      <c r="H655" s="291"/>
      <c r="I655" s="291"/>
      <c r="J655" s="290"/>
      <c r="K655" s="290"/>
      <c r="L655" s="291"/>
      <c r="M655" s="291"/>
      <c r="N655" s="291"/>
      <c r="O655" s="291"/>
      <c r="P655" s="291"/>
      <c r="Q655" s="291"/>
      <c r="R655" s="3"/>
      <c r="S655" s="3"/>
      <c r="T655" s="3"/>
      <c r="U655" s="3"/>
      <c r="V655" s="3"/>
    </row>
    <row r="656" spans="1:22" ht="15.75" customHeight="1">
      <c r="A656" s="290"/>
      <c r="B656" s="291"/>
      <c r="C656" s="291"/>
      <c r="D656" s="291"/>
      <c r="E656" s="291"/>
      <c r="F656" s="291"/>
      <c r="G656" s="291"/>
      <c r="H656" s="291"/>
      <c r="I656" s="291"/>
      <c r="J656" s="290"/>
      <c r="K656" s="290"/>
      <c r="L656" s="291"/>
      <c r="M656" s="291"/>
      <c r="N656" s="291"/>
      <c r="O656" s="291"/>
      <c r="P656" s="291"/>
      <c r="Q656" s="291"/>
      <c r="R656" s="3"/>
      <c r="S656" s="3"/>
      <c r="T656" s="3"/>
      <c r="U656" s="3"/>
      <c r="V656" s="3"/>
    </row>
    <row r="657" spans="1:22" ht="15.75" customHeight="1">
      <c r="A657" s="290"/>
      <c r="B657" s="291"/>
      <c r="C657" s="291"/>
      <c r="D657" s="291"/>
      <c r="E657" s="291"/>
      <c r="F657" s="291"/>
      <c r="G657" s="291"/>
      <c r="H657" s="291"/>
      <c r="I657" s="291"/>
      <c r="J657" s="290"/>
      <c r="K657" s="290"/>
      <c r="L657" s="291"/>
      <c r="M657" s="291"/>
      <c r="N657" s="291"/>
      <c r="O657" s="291"/>
      <c r="P657" s="291"/>
      <c r="Q657" s="291"/>
      <c r="R657" s="3"/>
      <c r="S657" s="3"/>
      <c r="T657" s="3"/>
      <c r="U657" s="3"/>
      <c r="V657" s="3"/>
    </row>
    <row r="658" spans="1:22" ht="15.75" customHeight="1">
      <c r="A658" s="290"/>
      <c r="B658" s="291"/>
      <c r="C658" s="291"/>
      <c r="D658" s="291"/>
      <c r="E658" s="291"/>
      <c r="F658" s="291"/>
      <c r="G658" s="291"/>
      <c r="H658" s="291"/>
      <c r="I658" s="291"/>
      <c r="J658" s="290"/>
      <c r="K658" s="290"/>
      <c r="L658" s="291"/>
      <c r="M658" s="291"/>
      <c r="N658" s="291"/>
      <c r="O658" s="291"/>
      <c r="P658" s="291"/>
      <c r="Q658" s="291"/>
      <c r="R658" s="3"/>
      <c r="S658" s="3"/>
      <c r="T658" s="3"/>
      <c r="U658" s="3"/>
      <c r="V658" s="3"/>
    </row>
    <row r="659" spans="1:22" ht="15.75" customHeight="1">
      <c r="A659" s="290"/>
      <c r="B659" s="291"/>
      <c r="C659" s="291"/>
      <c r="D659" s="291"/>
      <c r="E659" s="291"/>
      <c r="F659" s="291"/>
      <c r="G659" s="291"/>
      <c r="H659" s="291"/>
      <c r="I659" s="291"/>
      <c r="J659" s="290"/>
      <c r="K659" s="290"/>
      <c r="L659" s="291"/>
      <c r="M659" s="291"/>
      <c r="N659" s="291"/>
      <c r="O659" s="291"/>
      <c r="P659" s="291"/>
      <c r="Q659" s="291"/>
      <c r="R659" s="3"/>
      <c r="S659" s="3"/>
      <c r="T659" s="3"/>
      <c r="U659" s="3"/>
      <c r="V659" s="3"/>
    </row>
    <row r="660" spans="1:22" ht="15.75" customHeight="1">
      <c r="A660" s="290"/>
      <c r="B660" s="291"/>
      <c r="C660" s="291"/>
      <c r="D660" s="291"/>
      <c r="E660" s="291"/>
      <c r="F660" s="291"/>
      <c r="G660" s="291"/>
      <c r="H660" s="291"/>
      <c r="I660" s="291"/>
      <c r="J660" s="290"/>
      <c r="K660" s="290"/>
      <c r="L660" s="291"/>
      <c r="M660" s="291"/>
      <c r="N660" s="291"/>
      <c r="O660" s="291"/>
      <c r="P660" s="291"/>
      <c r="Q660" s="291"/>
      <c r="R660" s="3"/>
      <c r="S660" s="3"/>
      <c r="T660" s="3"/>
      <c r="U660" s="3"/>
      <c r="V660" s="3"/>
    </row>
    <row r="661" spans="1:22" ht="15.75" customHeight="1">
      <c r="A661" s="290"/>
      <c r="B661" s="291"/>
      <c r="C661" s="291"/>
      <c r="D661" s="291"/>
      <c r="E661" s="291"/>
      <c r="F661" s="291"/>
      <c r="G661" s="291"/>
      <c r="H661" s="291"/>
      <c r="I661" s="291"/>
      <c r="J661" s="290"/>
      <c r="K661" s="290"/>
      <c r="L661" s="291"/>
      <c r="M661" s="291"/>
      <c r="N661" s="291"/>
      <c r="O661" s="291"/>
      <c r="P661" s="291"/>
      <c r="Q661" s="291"/>
      <c r="R661" s="3"/>
      <c r="S661" s="3"/>
      <c r="T661" s="3"/>
      <c r="U661" s="3"/>
      <c r="V661" s="3"/>
    </row>
    <row r="662" spans="1:22" ht="15.75" customHeight="1">
      <c r="A662" s="290"/>
      <c r="B662" s="291"/>
      <c r="C662" s="291"/>
      <c r="D662" s="291"/>
      <c r="E662" s="291"/>
      <c r="F662" s="291"/>
      <c r="G662" s="291"/>
      <c r="H662" s="291"/>
      <c r="I662" s="291"/>
      <c r="J662" s="290"/>
      <c r="K662" s="290"/>
      <c r="L662" s="291"/>
      <c r="M662" s="291"/>
      <c r="N662" s="291"/>
      <c r="O662" s="291"/>
      <c r="P662" s="291"/>
      <c r="Q662" s="291"/>
      <c r="R662" s="3"/>
      <c r="S662" s="3"/>
      <c r="T662" s="3"/>
      <c r="U662" s="3"/>
      <c r="V662" s="3"/>
    </row>
    <row r="663" spans="1:22" ht="15.75" customHeight="1">
      <c r="A663" s="290"/>
      <c r="B663" s="291"/>
      <c r="C663" s="291"/>
      <c r="D663" s="291"/>
      <c r="E663" s="291"/>
      <c r="F663" s="291"/>
      <c r="G663" s="291"/>
      <c r="H663" s="291"/>
      <c r="I663" s="291"/>
      <c r="J663" s="290"/>
      <c r="K663" s="290"/>
      <c r="L663" s="291"/>
      <c r="M663" s="291"/>
      <c r="N663" s="291"/>
      <c r="O663" s="291"/>
      <c r="P663" s="291"/>
      <c r="Q663" s="291"/>
      <c r="R663" s="3"/>
      <c r="S663" s="3"/>
      <c r="T663" s="3"/>
      <c r="U663" s="3"/>
      <c r="V663" s="3"/>
    </row>
    <row r="664" spans="1:22" ht="15.75" customHeight="1">
      <c r="A664" s="290"/>
      <c r="B664" s="291"/>
      <c r="C664" s="291"/>
      <c r="D664" s="291"/>
      <c r="E664" s="291"/>
      <c r="F664" s="291"/>
      <c r="G664" s="291"/>
      <c r="H664" s="291"/>
      <c r="I664" s="291"/>
      <c r="J664" s="290"/>
      <c r="K664" s="290"/>
      <c r="L664" s="291"/>
      <c r="M664" s="291"/>
      <c r="N664" s="291"/>
      <c r="O664" s="291"/>
      <c r="P664" s="291"/>
      <c r="Q664" s="291"/>
      <c r="R664" s="3"/>
      <c r="S664" s="3"/>
      <c r="T664" s="3"/>
      <c r="U664" s="3"/>
      <c r="V664" s="3"/>
    </row>
    <row r="665" spans="1:22" ht="15.75" customHeight="1">
      <c r="A665" s="290"/>
      <c r="B665" s="291"/>
      <c r="C665" s="291"/>
      <c r="D665" s="291"/>
      <c r="E665" s="291"/>
      <c r="F665" s="291"/>
      <c r="G665" s="291"/>
      <c r="H665" s="291"/>
      <c r="I665" s="291"/>
      <c r="J665" s="290"/>
      <c r="K665" s="290"/>
      <c r="L665" s="291"/>
      <c r="M665" s="291"/>
      <c r="N665" s="291"/>
      <c r="O665" s="291"/>
      <c r="P665" s="291"/>
      <c r="Q665" s="291"/>
      <c r="R665" s="3"/>
      <c r="S665" s="3"/>
      <c r="T665" s="3"/>
      <c r="U665" s="3"/>
      <c r="V665" s="3"/>
    </row>
    <row r="666" spans="1:22" ht="15.75" customHeight="1">
      <c r="A666" s="290"/>
      <c r="B666" s="291"/>
      <c r="C666" s="291"/>
      <c r="D666" s="291"/>
      <c r="E666" s="291"/>
      <c r="F666" s="291"/>
      <c r="G666" s="291"/>
      <c r="H666" s="291"/>
      <c r="I666" s="291"/>
      <c r="J666" s="290"/>
      <c r="K666" s="290"/>
      <c r="L666" s="291"/>
      <c r="M666" s="291"/>
      <c r="N666" s="291"/>
      <c r="O666" s="291"/>
      <c r="P666" s="291"/>
      <c r="Q666" s="291"/>
      <c r="R666" s="3"/>
      <c r="S666" s="3"/>
      <c r="T666" s="3"/>
      <c r="U666" s="3"/>
      <c r="V666" s="3"/>
    </row>
    <row r="667" spans="1:22" ht="15.75" customHeight="1">
      <c r="A667" s="290"/>
      <c r="B667" s="291"/>
      <c r="C667" s="291"/>
      <c r="D667" s="291"/>
      <c r="E667" s="291"/>
      <c r="F667" s="291"/>
      <c r="G667" s="291"/>
      <c r="H667" s="291"/>
      <c r="I667" s="291"/>
      <c r="J667" s="290"/>
      <c r="K667" s="290"/>
      <c r="L667" s="291"/>
      <c r="M667" s="291"/>
      <c r="N667" s="291"/>
      <c r="O667" s="291"/>
      <c r="P667" s="291"/>
      <c r="Q667" s="291"/>
      <c r="R667" s="3"/>
      <c r="S667" s="3"/>
      <c r="T667" s="3"/>
      <c r="U667" s="3"/>
      <c r="V667" s="3"/>
    </row>
    <row r="668" spans="1:22" ht="15.75" customHeight="1">
      <c r="A668" s="290"/>
      <c r="B668" s="291"/>
      <c r="C668" s="291"/>
      <c r="D668" s="291"/>
      <c r="E668" s="291"/>
      <c r="F668" s="291"/>
      <c r="G668" s="291"/>
      <c r="H668" s="291"/>
      <c r="I668" s="291"/>
      <c r="J668" s="290"/>
      <c r="K668" s="290"/>
      <c r="L668" s="291"/>
      <c r="M668" s="291"/>
      <c r="N668" s="291"/>
      <c r="O668" s="291"/>
      <c r="P668" s="291"/>
      <c r="Q668" s="291"/>
      <c r="R668" s="3"/>
      <c r="S668" s="3"/>
      <c r="T668" s="3"/>
      <c r="U668" s="3"/>
      <c r="V668" s="3"/>
    </row>
    <row r="669" spans="1:22" ht="15.75" customHeight="1">
      <c r="A669" s="290"/>
      <c r="B669" s="291"/>
      <c r="C669" s="291"/>
      <c r="D669" s="291"/>
      <c r="E669" s="291"/>
      <c r="F669" s="291"/>
      <c r="G669" s="291"/>
      <c r="H669" s="291"/>
      <c r="I669" s="291"/>
      <c r="J669" s="290"/>
      <c r="K669" s="290"/>
      <c r="L669" s="291"/>
      <c r="M669" s="291"/>
      <c r="N669" s="291"/>
      <c r="O669" s="291"/>
      <c r="P669" s="291"/>
      <c r="Q669" s="291"/>
      <c r="R669" s="3"/>
      <c r="S669" s="3"/>
      <c r="T669" s="3"/>
      <c r="U669" s="3"/>
      <c r="V669" s="3"/>
    </row>
    <row r="670" spans="1:22" ht="15.75" customHeight="1">
      <c r="A670" s="290"/>
      <c r="B670" s="291"/>
      <c r="C670" s="291"/>
      <c r="D670" s="291"/>
      <c r="E670" s="291"/>
      <c r="F670" s="291"/>
      <c r="G670" s="291"/>
      <c r="H670" s="291"/>
      <c r="I670" s="291"/>
      <c r="J670" s="290"/>
      <c r="K670" s="290"/>
      <c r="L670" s="291"/>
      <c r="M670" s="291"/>
      <c r="N670" s="291"/>
      <c r="O670" s="291"/>
      <c r="P670" s="291"/>
      <c r="Q670" s="291"/>
      <c r="R670" s="3"/>
      <c r="S670" s="3"/>
      <c r="T670" s="3"/>
      <c r="U670" s="3"/>
      <c r="V670" s="3"/>
    </row>
    <row r="671" spans="1:22" ht="15.75" customHeight="1">
      <c r="A671" s="290"/>
      <c r="B671" s="291"/>
      <c r="C671" s="291"/>
      <c r="D671" s="291"/>
      <c r="E671" s="291"/>
      <c r="F671" s="291"/>
      <c r="G671" s="291"/>
      <c r="H671" s="291"/>
      <c r="I671" s="291"/>
      <c r="J671" s="290"/>
      <c r="K671" s="290"/>
      <c r="L671" s="291"/>
      <c r="M671" s="291"/>
      <c r="N671" s="291"/>
      <c r="O671" s="291"/>
      <c r="P671" s="291"/>
      <c r="Q671" s="291"/>
      <c r="R671" s="3"/>
      <c r="S671" s="3"/>
      <c r="T671" s="3"/>
      <c r="U671" s="3"/>
      <c r="V671" s="3"/>
    </row>
    <row r="672" spans="1:22" ht="15.75" customHeight="1">
      <c r="A672" s="290"/>
      <c r="B672" s="291"/>
      <c r="C672" s="291"/>
      <c r="D672" s="291"/>
      <c r="E672" s="291"/>
      <c r="F672" s="291"/>
      <c r="G672" s="291"/>
      <c r="H672" s="291"/>
      <c r="I672" s="291"/>
      <c r="J672" s="290"/>
      <c r="K672" s="290"/>
      <c r="L672" s="291"/>
      <c r="M672" s="291"/>
      <c r="N672" s="291"/>
      <c r="O672" s="291"/>
      <c r="P672" s="291"/>
      <c r="Q672" s="291"/>
      <c r="R672" s="3"/>
      <c r="S672" s="3"/>
      <c r="T672" s="3"/>
      <c r="U672" s="3"/>
      <c r="V672" s="3"/>
    </row>
    <row r="673" spans="1:22" ht="15.75" customHeight="1">
      <c r="A673" s="290"/>
      <c r="B673" s="291"/>
      <c r="C673" s="291"/>
      <c r="D673" s="291"/>
      <c r="E673" s="291"/>
      <c r="F673" s="291"/>
      <c r="G673" s="291"/>
      <c r="H673" s="291"/>
      <c r="I673" s="291"/>
      <c r="J673" s="290"/>
      <c r="K673" s="290"/>
      <c r="L673" s="291"/>
      <c r="M673" s="291"/>
      <c r="N673" s="291"/>
      <c r="O673" s="291"/>
      <c r="P673" s="291"/>
      <c r="Q673" s="291"/>
      <c r="R673" s="3"/>
      <c r="S673" s="3"/>
      <c r="T673" s="3"/>
      <c r="U673" s="3"/>
      <c r="V673" s="3"/>
    </row>
    <row r="674" spans="1:22" ht="15.75" customHeight="1">
      <c r="A674" s="290"/>
      <c r="B674" s="291"/>
      <c r="C674" s="291"/>
      <c r="D674" s="291"/>
      <c r="E674" s="291"/>
      <c r="F674" s="291"/>
      <c r="G674" s="291"/>
      <c r="H674" s="291"/>
      <c r="I674" s="291"/>
      <c r="J674" s="290"/>
      <c r="K674" s="290"/>
      <c r="L674" s="291"/>
      <c r="M674" s="291"/>
      <c r="N674" s="291"/>
      <c r="O674" s="291"/>
      <c r="P674" s="291"/>
      <c r="Q674" s="291"/>
      <c r="R674" s="3"/>
      <c r="S674" s="3"/>
      <c r="T674" s="3"/>
      <c r="U674" s="3"/>
      <c r="V674" s="3"/>
    </row>
    <row r="675" spans="1:22" ht="15.75" customHeight="1">
      <c r="A675" s="290"/>
      <c r="B675" s="291"/>
      <c r="C675" s="291"/>
      <c r="D675" s="291"/>
      <c r="E675" s="291"/>
      <c r="F675" s="291"/>
      <c r="G675" s="291"/>
      <c r="H675" s="291"/>
      <c r="I675" s="291"/>
      <c r="J675" s="290"/>
      <c r="K675" s="290"/>
      <c r="L675" s="291"/>
      <c r="M675" s="291"/>
      <c r="N675" s="291"/>
      <c r="O675" s="291"/>
      <c r="P675" s="291"/>
      <c r="Q675" s="291"/>
      <c r="R675" s="3"/>
      <c r="S675" s="3"/>
      <c r="T675" s="3"/>
      <c r="U675" s="3"/>
      <c r="V675" s="3"/>
    </row>
    <row r="676" spans="1:22" ht="15.75" customHeight="1">
      <c r="A676" s="290"/>
      <c r="B676" s="291"/>
      <c r="C676" s="291"/>
      <c r="D676" s="291"/>
      <c r="E676" s="291"/>
      <c r="F676" s="291"/>
      <c r="G676" s="291"/>
      <c r="H676" s="291"/>
      <c r="I676" s="291"/>
      <c r="J676" s="290"/>
      <c r="K676" s="290"/>
      <c r="L676" s="291"/>
      <c r="M676" s="291"/>
      <c r="N676" s="291"/>
      <c r="O676" s="291"/>
      <c r="P676" s="291"/>
      <c r="Q676" s="291"/>
      <c r="R676" s="3"/>
      <c r="S676" s="3"/>
      <c r="T676" s="3"/>
      <c r="U676" s="3"/>
      <c r="V676" s="3"/>
    </row>
    <row r="677" spans="1:22" ht="15.75" customHeight="1">
      <c r="A677" s="290"/>
      <c r="B677" s="291"/>
      <c r="C677" s="291"/>
      <c r="D677" s="291"/>
      <c r="E677" s="291"/>
      <c r="F677" s="291"/>
      <c r="G677" s="291"/>
      <c r="H677" s="291"/>
      <c r="I677" s="291"/>
      <c r="J677" s="290"/>
      <c r="K677" s="290"/>
      <c r="L677" s="291"/>
      <c r="M677" s="291"/>
      <c r="N677" s="291"/>
      <c r="O677" s="291"/>
      <c r="P677" s="291"/>
      <c r="Q677" s="291"/>
      <c r="R677" s="3"/>
      <c r="S677" s="3"/>
      <c r="T677" s="3"/>
      <c r="U677" s="3"/>
      <c r="V677" s="3"/>
    </row>
    <row r="678" spans="1:22" ht="15.75" customHeight="1">
      <c r="A678" s="290"/>
      <c r="B678" s="291"/>
      <c r="C678" s="291"/>
      <c r="D678" s="291"/>
      <c r="E678" s="291"/>
      <c r="F678" s="291"/>
      <c r="G678" s="291"/>
      <c r="H678" s="291"/>
      <c r="I678" s="291"/>
      <c r="J678" s="290"/>
      <c r="K678" s="290"/>
      <c r="L678" s="291"/>
      <c r="M678" s="291"/>
      <c r="N678" s="291"/>
      <c r="O678" s="291"/>
      <c r="P678" s="291"/>
      <c r="Q678" s="291"/>
      <c r="R678" s="3"/>
      <c r="S678" s="3"/>
      <c r="T678" s="3"/>
      <c r="U678" s="3"/>
      <c r="V678" s="3"/>
    </row>
    <row r="679" spans="1:22" ht="15.75" customHeight="1">
      <c r="A679" s="290"/>
      <c r="B679" s="291"/>
      <c r="C679" s="291"/>
      <c r="D679" s="291"/>
      <c r="E679" s="291"/>
      <c r="F679" s="291"/>
      <c r="G679" s="291"/>
      <c r="H679" s="291"/>
      <c r="I679" s="291"/>
      <c r="J679" s="290"/>
      <c r="K679" s="290"/>
      <c r="L679" s="291"/>
      <c r="M679" s="291"/>
      <c r="N679" s="291"/>
      <c r="O679" s="291"/>
      <c r="P679" s="291"/>
      <c r="Q679" s="291"/>
      <c r="R679" s="3"/>
      <c r="S679" s="3"/>
      <c r="T679" s="3"/>
      <c r="U679" s="3"/>
      <c r="V679" s="3"/>
    </row>
    <row r="680" spans="1:22" ht="15.75" customHeight="1">
      <c r="A680" s="290"/>
      <c r="B680" s="291"/>
      <c r="C680" s="291"/>
      <c r="D680" s="291"/>
      <c r="E680" s="291"/>
      <c r="F680" s="291"/>
      <c r="G680" s="291"/>
      <c r="H680" s="291"/>
      <c r="I680" s="291"/>
      <c r="J680" s="290"/>
      <c r="K680" s="290"/>
      <c r="L680" s="291"/>
      <c r="M680" s="291"/>
      <c r="N680" s="291"/>
      <c r="O680" s="291"/>
      <c r="P680" s="291"/>
      <c r="Q680" s="291"/>
      <c r="R680" s="3"/>
      <c r="S680" s="3"/>
      <c r="T680" s="3"/>
      <c r="U680" s="3"/>
      <c r="V680" s="3"/>
    </row>
    <row r="681" spans="1:22" ht="15.75" customHeight="1">
      <c r="A681" s="290"/>
      <c r="B681" s="291"/>
      <c r="C681" s="291"/>
      <c r="D681" s="291"/>
      <c r="E681" s="291"/>
      <c r="F681" s="291"/>
      <c r="G681" s="291"/>
      <c r="H681" s="291"/>
      <c r="I681" s="291"/>
      <c r="J681" s="290"/>
      <c r="K681" s="290"/>
      <c r="L681" s="291"/>
      <c r="M681" s="291"/>
      <c r="N681" s="291"/>
      <c r="O681" s="291"/>
      <c r="P681" s="291"/>
      <c r="Q681" s="291"/>
      <c r="R681" s="3"/>
      <c r="S681" s="3"/>
      <c r="T681" s="3"/>
      <c r="U681" s="3"/>
      <c r="V681" s="3"/>
    </row>
    <row r="682" spans="1:22" ht="15.75" customHeight="1">
      <c r="A682" s="290"/>
      <c r="B682" s="291"/>
      <c r="C682" s="291"/>
      <c r="D682" s="291"/>
      <c r="E682" s="291"/>
      <c r="F682" s="291"/>
      <c r="G682" s="291"/>
      <c r="H682" s="291"/>
      <c r="I682" s="291"/>
      <c r="J682" s="290"/>
      <c r="K682" s="290"/>
      <c r="L682" s="291"/>
      <c r="M682" s="291"/>
      <c r="N682" s="291"/>
      <c r="O682" s="291"/>
      <c r="P682" s="291"/>
      <c r="Q682" s="291"/>
      <c r="R682" s="3"/>
      <c r="S682" s="3"/>
      <c r="T682" s="3"/>
      <c r="U682" s="3"/>
      <c r="V682" s="3"/>
    </row>
    <row r="683" spans="1:22" ht="15.75" customHeight="1">
      <c r="A683" s="290"/>
      <c r="B683" s="291"/>
      <c r="C683" s="291"/>
      <c r="D683" s="291"/>
      <c r="E683" s="291"/>
      <c r="F683" s="291"/>
      <c r="G683" s="291"/>
      <c r="H683" s="291"/>
      <c r="I683" s="291"/>
      <c r="J683" s="290"/>
      <c r="K683" s="290"/>
      <c r="L683" s="291"/>
      <c r="M683" s="291"/>
      <c r="N683" s="291"/>
      <c r="O683" s="291"/>
      <c r="P683" s="291"/>
      <c r="Q683" s="291"/>
      <c r="R683" s="3"/>
      <c r="S683" s="3"/>
      <c r="T683" s="3"/>
      <c r="U683" s="3"/>
      <c r="V683" s="3"/>
    </row>
    <row r="684" spans="1:22" ht="15.75" customHeight="1">
      <c r="A684" s="290"/>
      <c r="B684" s="291"/>
      <c r="C684" s="291"/>
      <c r="D684" s="291"/>
      <c r="E684" s="291"/>
      <c r="F684" s="291"/>
      <c r="G684" s="291"/>
      <c r="H684" s="291"/>
      <c r="I684" s="291"/>
      <c r="J684" s="290"/>
      <c r="K684" s="290"/>
      <c r="L684" s="291"/>
      <c r="M684" s="291"/>
      <c r="N684" s="291"/>
      <c r="O684" s="291"/>
      <c r="P684" s="291"/>
      <c r="Q684" s="291"/>
      <c r="R684" s="3"/>
      <c r="S684" s="3"/>
      <c r="T684" s="3"/>
      <c r="U684" s="3"/>
      <c r="V684" s="3"/>
    </row>
    <row r="685" spans="1:22" ht="15.75" customHeight="1">
      <c r="A685" s="290"/>
      <c r="B685" s="291"/>
      <c r="C685" s="291"/>
      <c r="D685" s="291"/>
      <c r="E685" s="291"/>
      <c r="F685" s="291"/>
      <c r="G685" s="291"/>
      <c r="H685" s="291"/>
      <c r="I685" s="291"/>
      <c r="J685" s="290"/>
      <c r="K685" s="290"/>
      <c r="L685" s="291"/>
      <c r="M685" s="291"/>
      <c r="N685" s="291"/>
      <c r="O685" s="291"/>
      <c r="P685" s="291"/>
      <c r="Q685" s="291"/>
      <c r="R685" s="3"/>
      <c r="S685" s="3"/>
      <c r="T685" s="3"/>
      <c r="U685" s="3"/>
      <c r="V685" s="3"/>
    </row>
    <row r="686" spans="1:22" ht="15.75" customHeight="1">
      <c r="A686" s="290"/>
      <c r="B686" s="291"/>
      <c r="C686" s="291"/>
      <c r="D686" s="291"/>
      <c r="E686" s="291"/>
      <c r="F686" s="291"/>
      <c r="G686" s="291"/>
      <c r="H686" s="291"/>
      <c r="I686" s="291"/>
      <c r="J686" s="290"/>
      <c r="K686" s="290"/>
      <c r="L686" s="291"/>
      <c r="M686" s="291"/>
      <c r="N686" s="291"/>
      <c r="O686" s="291"/>
      <c r="P686" s="291"/>
      <c r="Q686" s="291"/>
      <c r="R686" s="3"/>
      <c r="S686" s="3"/>
      <c r="T686" s="3"/>
      <c r="U686" s="3"/>
      <c r="V686" s="3"/>
    </row>
    <row r="687" spans="1:22" ht="15.75" customHeight="1">
      <c r="A687" s="290"/>
      <c r="B687" s="291"/>
      <c r="C687" s="291"/>
      <c r="D687" s="291"/>
      <c r="E687" s="291"/>
      <c r="F687" s="291"/>
      <c r="G687" s="291"/>
      <c r="H687" s="291"/>
      <c r="I687" s="291"/>
      <c r="J687" s="290"/>
      <c r="K687" s="290"/>
      <c r="L687" s="291"/>
      <c r="M687" s="291"/>
      <c r="N687" s="291"/>
      <c r="O687" s="291"/>
      <c r="P687" s="291"/>
      <c r="Q687" s="291"/>
      <c r="R687" s="3"/>
      <c r="S687" s="3"/>
      <c r="T687" s="3"/>
      <c r="U687" s="3"/>
      <c r="V687" s="3"/>
    </row>
    <row r="688" spans="1:22" ht="15.75" customHeight="1">
      <c r="A688" s="290"/>
      <c r="B688" s="291"/>
      <c r="C688" s="291"/>
      <c r="D688" s="291"/>
      <c r="E688" s="291"/>
      <c r="F688" s="291"/>
      <c r="G688" s="291"/>
      <c r="H688" s="291"/>
      <c r="I688" s="291"/>
      <c r="J688" s="290"/>
      <c r="K688" s="290"/>
      <c r="L688" s="291"/>
      <c r="M688" s="291"/>
      <c r="N688" s="291"/>
      <c r="O688" s="291"/>
      <c r="P688" s="291"/>
      <c r="Q688" s="291"/>
      <c r="R688" s="3"/>
      <c r="S688" s="3"/>
      <c r="T688" s="3"/>
      <c r="U688" s="3"/>
      <c r="V688" s="3"/>
    </row>
    <row r="689" spans="1:22" ht="15.75" customHeight="1">
      <c r="A689" s="290"/>
      <c r="B689" s="291"/>
      <c r="C689" s="291"/>
      <c r="D689" s="291"/>
      <c r="E689" s="291"/>
      <c r="F689" s="291"/>
      <c r="G689" s="291"/>
      <c r="H689" s="291"/>
      <c r="I689" s="291"/>
      <c r="J689" s="290"/>
      <c r="K689" s="290"/>
      <c r="L689" s="291"/>
      <c r="M689" s="291"/>
      <c r="N689" s="291"/>
      <c r="O689" s="291"/>
      <c r="P689" s="291"/>
      <c r="Q689" s="291"/>
      <c r="R689" s="3"/>
      <c r="S689" s="3"/>
      <c r="T689" s="3"/>
      <c r="U689" s="3"/>
      <c r="V689" s="3"/>
    </row>
    <row r="690" spans="1:22" ht="15.75" customHeight="1">
      <c r="A690" s="290"/>
      <c r="B690" s="291"/>
      <c r="C690" s="291"/>
      <c r="D690" s="291"/>
      <c r="E690" s="291"/>
      <c r="F690" s="291"/>
      <c r="G690" s="291"/>
      <c r="H690" s="291"/>
      <c r="I690" s="291"/>
      <c r="J690" s="290"/>
      <c r="K690" s="290"/>
      <c r="L690" s="291"/>
      <c r="M690" s="291"/>
      <c r="N690" s="291"/>
      <c r="O690" s="291"/>
      <c r="P690" s="291"/>
      <c r="Q690" s="291"/>
      <c r="R690" s="3"/>
      <c r="S690" s="3"/>
      <c r="T690" s="3"/>
      <c r="U690" s="3"/>
      <c r="V690" s="3"/>
    </row>
    <row r="691" spans="1:22" ht="15.75" customHeight="1">
      <c r="A691" s="290"/>
      <c r="B691" s="291"/>
      <c r="C691" s="291"/>
      <c r="D691" s="291"/>
      <c r="E691" s="291"/>
      <c r="F691" s="291"/>
      <c r="G691" s="291"/>
      <c r="H691" s="291"/>
      <c r="I691" s="291"/>
      <c r="J691" s="290"/>
      <c r="K691" s="290"/>
      <c r="L691" s="291"/>
      <c r="M691" s="291"/>
      <c r="N691" s="291"/>
      <c r="O691" s="291"/>
      <c r="P691" s="291"/>
      <c r="Q691" s="291"/>
      <c r="R691" s="3"/>
      <c r="S691" s="3"/>
      <c r="T691" s="3"/>
      <c r="U691" s="3"/>
      <c r="V691" s="3"/>
    </row>
    <row r="692" spans="1:22" ht="15.75" customHeight="1">
      <c r="A692" s="290"/>
      <c r="B692" s="291"/>
      <c r="C692" s="291"/>
      <c r="D692" s="291"/>
      <c r="E692" s="291"/>
      <c r="F692" s="291"/>
      <c r="G692" s="291"/>
      <c r="H692" s="291"/>
      <c r="I692" s="291"/>
      <c r="J692" s="290"/>
      <c r="K692" s="290"/>
      <c r="L692" s="291"/>
      <c r="M692" s="291"/>
      <c r="N692" s="291"/>
      <c r="O692" s="291"/>
      <c r="P692" s="291"/>
      <c r="Q692" s="291"/>
      <c r="R692" s="3"/>
      <c r="S692" s="3"/>
      <c r="T692" s="3"/>
      <c r="U692" s="3"/>
      <c r="V692" s="3"/>
    </row>
    <row r="693" spans="1:22" ht="15.75" customHeight="1">
      <c r="A693" s="290"/>
      <c r="B693" s="291"/>
      <c r="C693" s="291"/>
      <c r="D693" s="291"/>
      <c r="E693" s="291"/>
      <c r="F693" s="291"/>
      <c r="G693" s="291"/>
      <c r="H693" s="291"/>
      <c r="I693" s="291"/>
      <c r="J693" s="290"/>
      <c r="K693" s="290"/>
      <c r="L693" s="291"/>
      <c r="M693" s="291"/>
      <c r="N693" s="291"/>
      <c r="O693" s="291"/>
      <c r="P693" s="291"/>
      <c r="Q693" s="291"/>
      <c r="R693" s="3"/>
      <c r="S693" s="3"/>
      <c r="T693" s="3"/>
      <c r="U693" s="3"/>
      <c r="V693" s="3"/>
    </row>
    <row r="694" spans="1:22" ht="15.75" customHeight="1">
      <c r="A694" s="290"/>
      <c r="B694" s="291"/>
      <c r="C694" s="291"/>
      <c r="D694" s="291"/>
      <c r="E694" s="291"/>
      <c r="F694" s="291"/>
      <c r="G694" s="291"/>
      <c r="H694" s="291"/>
      <c r="I694" s="291"/>
      <c r="J694" s="290"/>
      <c r="K694" s="290"/>
      <c r="L694" s="291"/>
      <c r="M694" s="291"/>
      <c r="N694" s="291"/>
      <c r="O694" s="291"/>
      <c r="P694" s="291"/>
      <c r="Q694" s="291"/>
      <c r="R694" s="3"/>
      <c r="S694" s="3"/>
      <c r="T694" s="3"/>
      <c r="U694" s="3"/>
      <c r="V694" s="3"/>
    </row>
    <row r="695" spans="1:22" ht="15.75" customHeight="1">
      <c r="A695" s="290"/>
      <c r="B695" s="291"/>
      <c r="C695" s="291"/>
      <c r="D695" s="291"/>
      <c r="E695" s="291"/>
      <c r="F695" s="291"/>
      <c r="G695" s="291"/>
      <c r="H695" s="291"/>
      <c r="I695" s="291"/>
      <c r="J695" s="290"/>
      <c r="K695" s="290"/>
      <c r="L695" s="291"/>
      <c r="M695" s="291"/>
      <c r="N695" s="291"/>
      <c r="O695" s="291"/>
      <c r="P695" s="291"/>
      <c r="Q695" s="291"/>
      <c r="R695" s="3"/>
      <c r="S695" s="3"/>
      <c r="T695" s="3"/>
      <c r="U695" s="3"/>
      <c r="V695" s="3"/>
    </row>
    <row r="696" spans="1:22" ht="15.75" customHeight="1">
      <c r="A696" s="290"/>
      <c r="B696" s="291"/>
      <c r="C696" s="291"/>
      <c r="D696" s="291"/>
      <c r="E696" s="291"/>
      <c r="F696" s="291"/>
      <c r="G696" s="291"/>
      <c r="H696" s="291"/>
      <c r="I696" s="291"/>
      <c r="J696" s="290"/>
      <c r="K696" s="290"/>
      <c r="L696" s="291"/>
      <c r="M696" s="291"/>
      <c r="N696" s="291"/>
      <c r="O696" s="291"/>
      <c r="P696" s="291"/>
      <c r="Q696" s="291"/>
      <c r="R696" s="3"/>
      <c r="S696" s="3"/>
      <c r="T696" s="3"/>
      <c r="U696" s="3"/>
      <c r="V696" s="3"/>
    </row>
    <row r="697" spans="1:22" ht="15.75" customHeight="1">
      <c r="A697" s="290"/>
      <c r="B697" s="291"/>
      <c r="C697" s="291"/>
      <c r="D697" s="291"/>
      <c r="E697" s="291"/>
      <c r="F697" s="291"/>
      <c r="G697" s="291"/>
      <c r="H697" s="291"/>
      <c r="I697" s="291"/>
      <c r="J697" s="290"/>
      <c r="K697" s="290"/>
      <c r="L697" s="291"/>
      <c r="M697" s="291"/>
      <c r="N697" s="291"/>
      <c r="O697" s="291"/>
      <c r="P697" s="291"/>
      <c r="Q697" s="291"/>
      <c r="R697" s="3"/>
      <c r="S697" s="3"/>
      <c r="T697" s="3"/>
      <c r="U697" s="3"/>
      <c r="V697" s="3"/>
    </row>
    <row r="698" spans="1:22" ht="15.75" customHeight="1">
      <c r="A698" s="290"/>
      <c r="B698" s="291"/>
      <c r="C698" s="291"/>
      <c r="D698" s="291"/>
      <c r="E698" s="291"/>
      <c r="F698" s="291"/>
      <c r="G698" s="291"/>
      <c r="H698" s="291"/>
      <c r="I698" s="291"/>
      <c r="J698" s="290"/>
      <c r="K698" s="290"/>
      <c r="L698" s="291"/>
      <c r="M698" s="291"/>
      <c r="N698" s="291"/>
      <c r="O698" s="291"/>
      <c r="P698" s="291"/>
      <c r="Q698" s="291"/>
      <c r="R698" s="3"/>
      <c r="S698" s="3"/>
      <c r="T698" s="3"/>
      <c r="U698" s="3"/>
      <c r="V698" s="3"/>
    </row>
    <row r="699" spans="1:22" ht="15.75" customHeight="1">
      <c r="A699" s="290"/>
      <c r="B699" s="291"/>
      <c r="C699" s="291"/>
      <c r="D699" s="291"/>
      <c r="E699" s="291"/>
      <c r="F699" s="291"/>
      <c r="G699" s="291"/>
      <c r="H699" s="291"/>
      <c r="I699" s="291"/>
      <c r="J699" s="290"/>
      <c r="K699" s="290"/>
      <c r="L699" s="291"/>
      <c r="M699" s="291"/>
      <c r="N699" s="291"/>
      <c r="O699" s="291"/>
      <c r="P699" s="291"/>
      <c r="Q699" s="291"/>
      <c r="R699" s="3"/>
      <c r="S699" s="3"/>
      <c r="T699" s="3"/>
      <c r="U699" s="3"/>
      <c r="V699" s="3"/>
    </row>
    <row r="700" spans="1:22" ht="15.75" customHeight="1">
      <c r="A700" s="290"/>
      <c r="B700" s="291"/>
      <c r="C700" s="291"/>
      <c r="D700" s="291"/>
      <c r="E700" s="291"/>
      <c r="F700" s="291"/>
      <c r="G700" s="291"/>
      <c r="H700" s="291"/>
      <c r="I700" s="291"/>
      <c r="J700" s="290"/>
      <c r="K700" s="290"/>
      <c r="L700" s="291"/>
      <c r="M700" s="291"/>
      <c r="N700" s="291"/>
      <c r="O700" s="291"/>
      <c r="P700" s="291"/>
      <c r="Q700" s="291"/>
      <c r="R700" s="3"/>
      <c r="S700" s="3"/>
      <c r="T700" s="3"/>
      <c r="U700" s="3"/>
      <c r="V700" s="3"/>
    </row>
    <row r="701" spans="1:22" ht="15.75" customHeight="1">
      <c r="A701" s="290"/>
      <c r="B701" s="291"/>
      <c r="C701" s="291"/>
      <c r="D701" s="291"/>
      <c r="E701" s="291"/>
      <c r="F701" s="291"/>
      <c r="G701" s="291"/>
      <c r="H701" s="291"/>
      <c r="I701" s="291"/>
      <c r="J701" s="290"/>
      <c r="K701" s="290"/>
      <c r="L701" s="291"/>
      <c r="M701" s="291"/>
      <c r="N701" s="291"/>
      <c r="O701" s="291"/>
      <c r="P701" s="291"/>
      <c r="Q701" s="291"/>
      <c r="R701" s="3"/>
      <c r="S701" s="3"/>
      <c r="T701" s="3"/>
      <c r="U701" s="3"/>
      <c r="V701" s="3"/>
    </row>
    <row r="702" spans="1:22" ht="15.75" customHeight="1">
      <c r="A702" s="290"/>
      <c r="B702" s="291"/>
      <c r="C702" s="291"/>
      <c r="D702" s="291"/>
      <c r="E702" s="291"/>
      <c r="F702" s="291"/>
      <c r="G702" s="291"/>
      <c r="H702" s="291"/>
      <c r="I702" s="291"/>
      <c r="J702" s="290"/>
      <c r="K702" s="290"/>
      <c r="L702" s="291"/>
      <c r="M702" s="291"/>
      <c r="N702" s="291"/>
      <c r="O702" s="291"/>
      <c r="P702" s="291"/>
      <c r="Q702" s="291"/>
      <c r="R702" s="3"/>
      <c r="S702" s="3"/>
      <c r="T702" s="3"/>
      <c r="U702" s="3"/>
      <c r="V702" s="3"/>
    </row>
    <row r="703" spans="1:22" ht="15.75" customHeight="1">
      <c r="A703" s="290"/>
      <c r="B703" s="291"/>
      <c r="C703" s="291"/>
      <c r="D703" s="291"/>
      <c r="E703" s="291"/>
      <c r="F703" s="291"/>
      <c r="G703" s="291"/>
      <c r="H703" s="291"/>
      <c r="I703" s="291"/>
      <c r="J703" s="290"/>
      <c r="K703" s="290"/>
      <c r="L703" s="291"/>
      <c r="M703" s="291"/>
      <c r="N703" s="291"/>
      <c r="O703" s="291"/>
      <c r="P703" s="291"/>
      <c r="Q703" s="291"/>
      <c r="R703" s="3"/>
      <c r="S703" s="3"/>
      <c r="T703" s="3"/>
      <c r="U703" s="3"/>
      <c r="V703" s="3"/>
    </row>
    <row r="704" spans="1:22" ht="15.75" customHeight="1">
      <c r="A704" s="290"/>
      <c r="B704" s="291"/>
      <c r="C704" s="291"/>
      <c r="D704" s="291"/>
      <c r="E704" s="291"/>
      <c r="F704" s="291"/>
      <c r="G704" s="291"/>
      <c r="H704" s="291"/>
      <c r="I704" s="291"/>
      <c r="J704" s="290"/>
      <c r="K704" s="290"/>
      <c r="L704" s="291"/>
      <c r="M704" s="291"/>
      <c r="N704" s="291"/>
      <c r="O704" s="291"/>
      <c r="P704" s="291"/>
      <c r="Q704" s="291"/>
      <c r="R704" s="3"/>
      <c r="S704" s="3"/>
      <c r="T704" s="3"/>
      <c r="U704" s="3"/>
      <c r="V704" s="3"/>
    </row>
    <row r="705" spans="1:22" ht="15.75" customHeight="1">
      <c r="A705" s="290"/>
      <c r="B705" s="291"/>
      <c r="C705" s="291"/>
      <c r="D705" s="291"/>
      <c r="E705" s="291"/>
      <c r="F705" s="291"/>
      <c r="G705" s="291"/>
      <c r="H705" s="291"/>
      <c r="I705" s="291"/>
      <c r="J705" s="290"/>
      <c r="K705" s="290"/>
      <c r="L705" s="291"/>
      <c r="M705" s="291"/>
      <c r="N705" s="291"/>
      <c r="O705" s="291"/>
      <c r="P705" s="291"/>
      <c r="Q705" s="291"/>
      <c r="R705" s="3"/>
      <c r="S705" s="3"/>
      <c r="T705" s="3"/>
      <c r="U705" s="3"/>
      <c r="V705" s="3"/>
    </row>
    <row r="706" spans="1:22" ht="15.75" customHeight="1">
      <c r="A706" s="290"/>
      <c r="B706" s="291"/>
      <c r="C706" s="291"/>
      <c r="D706" s="291"/>
      <c r="E706" s="291"/>
      <c r="F706" s="291"/>
      <c r="G706" s="291"/>
      <c r="H706" s="291"/>
      <c r="I706" s="291"/>
      <c r="J706" s="290"/>
      <c r="K706" s="290"/>
      <c r="L706" s="291"/>
      <c r="M706" s="291"/>
      <c r="N706" s="291"/>
      <c r="O706" s="291"/>
      <c r="P706" s="291"/>
      <c r="Q706" s="291"/>
      <c r="R706" s="3"/>
      <c r="S706" s="3"/>
      <c r="T706" s="3"/>
      <c r="U706" s="3"/>
      <c r="V706" s="3"/>
    </row>
    <row r="707" spans="1:22" ht="15.75" customHeight="1">
      <c r="A707" s="290"/>
      <c r="B707" s="291"/>
      <c r="C707" s="291"/>
      <c r="D707" s="291"/>
      <c r="E707" s="291"/>
      <c r="F707" s="291"/>
      <c r="G707" s="291"/>
      <c r="H707" s="291"/>
      <c r="I707" s="291"/>
      <c r="J707" s="290"/>
      <c r="K707" s="290"/>
      <c r="L707" s="291"/>
      <c r="M707" s="291"/>
      <c r="N707" s="291"/>
      <c r="O707" s="291"/>
      <c r="P707" s="291"/>
      <c r="Q707" s="291"/>
      <c r="R707" s="3"/>
      <c r="S707" s="3"/>
      <c r="T707" s="3"/>
      <c r="U707" s="3"/>
      <c r="V707" s="3"/>
    </row>
    <row r="708" spans="1:22" ht="15.75" customHeight="1">
      <c r="A708" s="290"/>
      <c r="B708" s="291"/>
      <c r="C708" s="291"/>
      <c r="D708" s="291"/>
      <c r="E708" s="291"/>
      <c r="F708" s="291"/>
      <c r="G708" s="291"/>
      <c r="H708" s="291"/>
      <c r="I708" s="291"/>
      <c r="J708" s="290"/>
      <c r="K708" s="290"/>
      <c r="L708" s="291"/>
      <c r="M708" s="291"/>
      <c r="N708" s="291"/>
      <c r="O708" s="291"/>
      <c r="P708" s="291"/>
      <c r="Q708" s="291"/>
      <c r="R708" s="3"/>
      <c r="S708" s="3"/>
      <c r="T708" s="3"/>
      <c r="U708" s="3"/>
      <c r="V708" s="3"/>
    </row>
    <row r="709" spans="1:22" ht="15.75" customHeight="1">
      <c r="A709" s="290"/>
      <c r="B709" s="291"/>
      <c r="C709" s="291"/>
      <c r="D709" s="291"/>
      <c r="E709" s="291"/>
      <c r="F709" s="291"/>
      <c r="G709" s="291"/>
      <c r="H709" s="291"/>
      <c r="I709" s="291"/>
      <c r="J709" s="290"/>
      <c r="K709" s="290"/>
      <c r="L709" s="291"/>
      <c r="M709" s="291"/>
      <c r="N709" s="291"/>
      <c r="O709" s="291"/>
      <c r="P709" s="291"/>
      <c r="Q709" s="291"/>
      <c r="R709" s="3"/>
      <c r="S709" s="3"/>
      <c r="T709" s="3"/>
      <c r="U709" s="3"/>
      <c r="V709" s="3"/>
    </row>
    <row r="710" spans="1:22" ht="15.75" customHeight="1">
      <c r="A710" s="290"/>
      <c r="B710" s="291"/>
      <c r="C710" s="291"/>
      <c r="D710" s="291"/>
      <c r="E710" s="291"/>
      <c r="F710" s="291"/>
      <c r="G710" s="291"/>
      <c r="H710" s="291"/>
      <c r="I710" s="291"/>
      <c r="J710" s="290"/>
      <c r="K710" s="290"/>
      <c r="L710" s="291"/>
      <c r="M710" s="291"/>
      <c r="N710" s="291"/>
      <c r="O710" s="291"/>
      <c r="P710" s="291"/>
      <c r="Q710" s="291"/>
      <c r="R710" s="3"/>
      <c r="S710" s="3"/>
      <c r="T710" s="3"/>
      <c r="U710" s="3"/>
      <c r="V710" s="3"/>
    </row>
    <row r="711" spans="1:22" ht="15.75" customHeight="1">
      <c r="A711" s="290"/>
      <c r="B711" s="291"/>
      <c r="C711" s="291"/>
      <c r="D711" s="291"/>
      <c r="E711" s="291"/>
      <c r="F711" s="291"/>
      <c r="G711" s="291"/>
      <c r="H711" s="291"/>
      <c r="I711" s="291"/>
      <c r="J711" s="290"/>
      <c r="K711" s="290"/>
      <c r="L711" s="291"/>
      <c r="M711" s="291"/>
      <c r="N711" s="291"/>
      <c r="O711" s="291"/>
      <c r="P711" s="291"/>
      <c r="Q711" s="291"/>
      <c r="R711" s="3"/>
      <c r="S711" s="3"/>
      <c r="T711" s="3"/>
      <c r="U711" s="3"/>
      <c r="V711" s="3"/>
    </row>
    <row r="712" spans="1:22" ht="15.75" customHeight="1">
      <c r="A712" s="290"/>
      <c r="B712" s="291"/>
      <c r="C712" s="291"/>
      <c r="D712" s="291"/>
      <c r="E712" s="291"/>
      <c r="F712" s="291"/>
      <c r="G712" s="291"/>
      <c r="H712" s="291"/>
      <c r="I712" s="291"/>
      <c r="J712" s="290"/>
      <c r="K712" s="290"/>
      <c r="L712" s="291"/>
      <c r="M712" s="291"/>
      <c r="N712" s="291"/>
      <c r="O712" s="291"/>
      <c r="P712" s="291"/>
      <c r="Q712" s="291"/>
      <c r="R712" s="3"/>
      <c r="S712" s="3"/>
      <c r="T712" s="3"/>
      <c r="U712" s="3"/>
      <c r="V712" s="3"/>
    </row>
    <row r="713" spans="1:22" ht="15.75" customHeight="1">
      <c r="A713" s="290"/>
      <c r="B713" s="291"/>
      <c r="C713" s="291"/>
      <c r="D713" s="291"/>
      <c r="E713" s="291"/>
      <c r="F713" s="291"/>
      <c r="G713" s="291"/>
      <c r="H713" s="291"/>
      <c r="I713" s="291"/>
      <c r="J713" s="290"/>
      <c r="K713" s="290"/>
      <c r="L713" s="291"/>
      <c r="M713" s="291"/>
      <c r="N713" s="291"/>
      <c r="O713" s="291"/>
      <c r="P713" s="291"/>
      <c r="Q713" s="291"/>
      <c r="R713" s="3"/>
      <c r="S713" s="3"/>
      <c r="T713" s="3"/>
      <c r="U713" s="3"/>
      <c r="V713" s="3"/>
    </row>
    <row r="714" spans="1:22" ht="15.75" customHeight="1">
      <c r="A714" s="290"/>
      <c r="B714" s="291"/>
      <c r="C714" s="291"/>
      <c r="D714" s="291"/>
      <c r="E714" s="291"/>
      <c r="F714" s="291"/>
      <c r="G714" s="291"/>
      <c r="H714" s="291"/>
      <c r="I714" s="291"/>
      <c r="J714" s="290"/>
      <c r="K714" s="290"/>
      <c r="L714" s="291"/>
      <c r="M714" s="291"/>
      <c r="N714" s="291"/>
      <c r="O714" s="291"/>
      <c r="P714" s="291"/>
      <c r="Q714" s="291"/>
      <c r="R714" s="3"/>
      <c r="S714" s="3"/>
      <c r="T714" s="3"/>
      <c r="U714" s="3"/>
      <c r="V714" s="3"/>
    </row>
    <row r="715" spans="1:22" ht="15.75" customHeight="1">
      <c r="A715" s="290"/>
      <c r="B715" s="291"/>
      <c r="C715" s="291"/>
      <c r="D715" s="291"/>
      <c r="E715" s="291"/>
      <c r="F715" s="291"/>
      <c r="G715" s="291"/>
      <c r="H715" s="291"/>
      <c r="I715" s="291"/>
      <c r="J715" s="290"/>
      <c r="K715" s="290"/>
      <c r="L715" s="291"/>
      <c r="M715" s="291"/>
      <c r="N715" s="291"/>
      <c r="O715" s="291"/>
      <c r="P715" s="291"/>
      <c r="Q715" s="291"/>
      <c r="R715" s="3"/>
      <c r="S715" s="3"/>
      <c r="T715" s="3"/>
      <c r="U715" s="3"/>
      <c r="V715" s="3"/>
    </row>
    <row r="716" spans="1:22" ht="15.75" customHeight="1">
      <c r="A716" s="290"/>
      <c r="B716" s="291"/>
      <c r="C716" s="291"/>
      <c r="D716" s="291"/>
      <c r="E716" s="291"/>
      <c r="F716" s="291"/>
      <c r="G716" s="291"/>
      <c r="H716" s="291"/>
      <c r="I716" s="291"/>
      <c r="J716" s="290"/>
      <c r="K716" s="290"/>
      <c r="L716" s="291"/>
      <c r="M716" s="291"/>
      <c r="N716" s="291"/>
      <c r="O716" s="291"/>
      <c r="P716" s="291"/>
      <c r="Q716" s="291"/>
      <c r="R716" s="3"/>
      <c r="S716" s="3"/>
      <c r="T716" s="3"/>
      <c r="U716" s="3"/>
      <c r="V716" s="3"/>
    </row>
    <row r="717" spans="1:22" ht="15.75" customHeight="1">
      <c r="A717" s="290"/>
      <c r="B717" s="291"/>
      <c r="C717" s="291"/>
      <c r="D717" s="291"/>
      <c r="E717" s="291"/>
      <c r="F717" s="291"/>
      <c r="G717" s="291"/>
      <c r="H717" s="291"/>
      <c r="I717" s="291"/>
      <c r="J717" s="290"/>
      <c r="K717" s="290"/>
      <c r="L717" s="291"/>
      <c r="M717" s="291"/>
      <c r="N717" s="291"/>
      <c r="O717" s="291"/>
      <c r="P717" s="291"/>
      <c r="Q717" s="291"/>
      <c r="R717" s="3"/>
      <c r="S717" s="3"/>
      <c r="T717" s="3"/>
      <c r="U717" s="3"/>
      <c r="V717" s="3"/>
    </row>
    <row r="718" spans="1:22" ht="15.75" customHeight="1">
      <c r="A718" s="290"/>
      <c r="B718" s="291"/>
      <c r="C718" s="291"/>
      <c r="D718" s="291"/>
      <c r="E718" s="291"/>
      <c r="F718" s="291"/>
      <c r="G718" s="291"/>
      <c r="H718" s="291"/>
      <c r="I718" s="291"/>
      <c r="J718" s="290"/>
      <c r="K718" s="290"/>
      <c r="L718" s="291"/>
      <c r="M718" s="291"/>
      <c r="N718" s="291"/>
      <c r="O718" s="291"/>
      <c r="P718" s="291"/>
      <c r="Q718" s="291"/>
      <c r="R718" s="3"/>
      <c r="S718" s="3"/>
      <c r="T718" s="3"/>
      <c r="U718" s="3"/>
      <c r="V718" s="3"/>
    </row>
    <row r="719" spans="1:22" ht="15.75" customHeight="1">
      <c r="A719" s="290"/>
      <c r="B719" s="291"/>
      <c r="C719" s="291"/>
      <c r="D719" s="291"/>
      <c r="E719" s="291"/>
      <c r="F719" s="291"/>
      <c r="G719" s="291"/>
      <c r="H719" s="291"/>
      <c r="I719" s="291"/>
      <c r="J719" s="290"/>
      <c r="K719" s="290"/>
      <c r="L719" s="291"/>
      <c r="M719" s="291"/>
      <c r="N719" s="291"/>
      <c r="O719" s="291"/>
      <c r="P719" s="291"/>
      <c r="Q719" s="291"/>
      <c r="R719" s="3"/>
      <c r="S719" s="3"/>
      <c r="T719" s="3"/>
      <c r="U719" s="3"/>
      <c r="V719" s="3"/>
    </row>
    <row r="720" spans="1:22" ht="15.75" customHeight="1">
      <c r="A720" s="290"/>
      <c r="B720" s="291"/>
      <c r="C720" s="291"/>
      <c r="D720" s="291"/>
      <c r="E720" s="291"/>
      <c r="F720" s="291"/>
      <c r="G720" s="291"/>
      <c r="H720" s="291"/>
      <c r="I720" s="291"/>
      <c r="J720" s="290"/>
      <c r="K720" s="290"/>
      <c r="L720" s="291"/>
      <c r="M720" s="291"/>
      <c r="N720" s="291"/>
      <c r="O720" s="291"/>
      <c r="P720" s="291"/>
      <c r="Q720" s="291"/>
      <c r="R720" s="3"/>
      <c r="S720" s="3"/>
      <c r="T720" s="3"/>
      <c r="U720" s="3"/>
      <c r="V720" s="3"/>
    </row>
    <row r="721" spans="1:22" ht="15.75" customHeight="1">
      <c r="A721" s="290"/>
      <c r="B721" s="291"/>
      <c r="C721" s="291"/>
      <c r="D721" s="291"/>
      <c r="E721" s="291"/>
      <c r="F721" s="291"/>
      <c r="G721" s="291"/>
      <c r="H721" s="291"/>
      <c r="I721" s="291"/>
      <c r="J721" s="290"/>
      <c r="K721" s="290"/>
      <c r="L721" s="291"/>
      <c r="M721" s="291"/>
      <c r="N721" s="291"/>
      <c r="O721" s="291"/>
      <c r="P721" s="291"/>
      <c r="Q721" s="291"/>
      <c r="R721" s="3"/>
      <c r="S721" s="3"/>
      <c r="T721" s="3"/>
      <c r="U721" s="3"/>
      <c r="V721" s="3"/>
    </row>
    <row r="722" spans="1:22" ht="15.75" customHeight="1">
      <c r="A722" s="290"/>
      <c r="B722" s="291"/>
      <c r="C722" s="291"/>
      <c r="D722" s="291"/>
      <c r="E722" s="291"/>
      <c r="F722" s="291"/>
      <c r="G722" s="291"/>
      <c r="H722" s="291"/>
      <c r="I722" s="291"/>
      <c r="J722" s="290"/>
      <c r="K722" s="290"/>
      <c r="L722" s="291"/>
      <c r="M722" s="291"/>
      <c r="N722" s="291"/>
      <c r="O722" s="291"/>
      <c r="P722" s="291"/>
      <c r="Q722" s="291"/>
      <c r="R722" s="3"/>
      <c r="S722" s="3"/>
      <c r="T722" s="3"/>
      <c r="U722" s="3"/>
      <c r="V722" s="3"/>
    </row>
    <row r="723" spans="1:22" ht="15.75" customHeight="1">
      <c r="A723" s="290"/>
      <c r="B723" s="291"/>
      <c r="C723" s="291"/>
      <c r="D723" s="291"/>
      <c r="E723" s="291"/>
      <c r="F723" s="291"/>
      <c r="G723" s="291"/>
      <c r="H723" s="291"/>
      <c r="I723" s="291"/>
      <c r="J723" s="290"/>
      <c r="K723" s="290"/>
      <c r="L723" s="291"/>
      <c r="M723" s="291"/>
      <c r="N723" s="291"/>
      <c r="O723" s="291"/>
      <c r="P723" s="291"/>
      <c r="Q723" s="291"/>
      <c r="R723" s="3"/>
      <c r="S723" s="3"/>
      <c r="T723" s="3"/>
      <c r="U723" s="3"/>
      <c r="V723" s="3"/>
    </row>
    <row r="724" spans="1:22" ht="15.75" customHeight="1">
      <c r="A724" s="290"/>
      <c r="B724" s="291"/>
      <c r="C724" s="291"/>
      <c r="D724" s="291"/>
      <c r="E724" s="291"/>
      <c r="F724" s="291"/>
      <c r="G724" s="291"/>
      <c r="H724" s="291"/>
      <c r="I724" s="291"/>
      <c r="J724" s="290"/>
      <c r="K724" s="290"/>
      <c r="L724" s="291"/>
      <c r="M724" s="291"/>
      <c r="N724" s="291"/>
      <c r="O724" s="291"/>
      <c r="P724" s="291"/>
      <c r="Q724" s="291"/>
      <c r="R724" s="3"/>
      <c r="S724" s="3"/>
      <c r="T724" s="3"/>
      <c r="U724" s="3"/>
      <c r="V724" s="3"/>
    </row>
    <row r="725" spans="1:22" ht="15.75" customHeight="1">
      <c r="A725" s="290"/>
      <c r="B725" s="291"/>
      <c r="C725" s="291"/>
      <c r="D725" s="291"/>
      <c r="E725" s="291"/>
      <c r="F725" s="291"/>
      <c r="G725" s="291"/>
      <c r="H725" s="291"/>
      <c r="I725" s="291"/>
      <c r="J725" s="290"/>
      <c r="K725" s="290"/>
      <c r="L725" s="291"/>
      <c r="M725" s="291"/>
      <c r="N725" s="291"/>
      <c r="O725" s="291"/>
      <c r="P725" s="291"/>
      <c r="Q725" s="291"/>
      <c r="R725" s="3"/>
      <c r="S725" s="3"/>
      <c r="T725" s="3"/>
      <c r="U725" s="3"/>
      <c r="V725" s="3"/>
    </row>
    <row r="726" spans="1:22" ht="15.75" customHeight="1">
      <c r="A726" s="290"/>
      <c r="B726" s="291"/>
      <c r="C726" s="291"/>
      <c r="D726" s="291"/>
      <c r="E726" s="291"/>
      <c r="F726" s="291"/>
      <c r="G726" s="291"/>
      <c r="H726" s="291"/>
      <c r="I726" s="291"/>
      <c r="J726" s="290"/>
      <c r="K726" s="290"/>
      <c r="L726" s="291"/>
      <c r="M726" s="291"/>
      <c r="N726" s="291"/>
      <c r="O726" s="291"/>
      <c r="P726" s="291"/>
      <c r="Q726" s="291"/>
      <c r="R726" s="3"/>
      <c r="S726" s="3"/>
      <c r="T726" s="3"/>
      <c r="U726" s="3"/>
      <c r="V726" s="3"/>
    </row>
    <row r="727" spans="1:22" ht="15.75" customHeight="1">
      <c r="A727" s="290"/>
      <c r="B727" s="291"/>
      <c r="C727" s="291"/>
      <c r="D727" s="291"/>
      <c r="E727" s="291"/>
      <c r="F727" s="291"/>
      <c r="G727" s="291"/>
      <c r="H727" s="291"/>
      <c r="I727" s="291"/>
      <c r="J727" s="290"/>
      <c r="K727" s="290"/>
      <c r="L727" s="291"/>
      <c r="M727" s="291"/>
      <c r="N727" s="291"/>
      <c r="O727" s="291"/>
      <c r="P727" s="291"/>
      <c r="Q727" s="291"/>
      <c r="R727" s="3"/>
      <c r="S727" s="3"/>
      <c r="T727" s="3"/>
      <c r="U727" s="3"/>
      <c r="V727" s="3"/>
    </row>
    <row r="728" spans="1:22" ht="15.75" customHeight="1">
      <c r="A728" s="290"/>
      <c r="B728" s="291"/>
      <c r="C728" s="291"/>
      <c r="D728" s="291"/>
      <c r="E728" s="291"/>
      <c r="F728" s="291"/>
      <c r="G728" s="291"/>
      <c r="H728" s="291"/>
      <c r="I728" s="291"/>
      <c r="J728" s="290"/>
      <c r="K728" s="290"/>
      <c r="L728" s="291"/>
      <c r="M728" s="291"/>
      <c r="N728" s="291"/>
      <c r="O728" s="291"/>
      <c r="P728" s="291"/>
      <c r="Q728" s="291"/>
      <c r="R728" s="3"/>
      <c r="S728" s="3"/>
      <c r="T728" s="3"/>
      <c r="U728" s="3"/>
      <c r="V728" s="3"/>
    </row>
    <row r="729" spans="1:22" ht="15.75" customHeight="1">
      <c r="A729" s="290"/>
      <c r="B729" s="291"/>
      <c r="C729" s="291"/>
      <c r="D729" s="291"/>
      <c r="E729" s="291"/>
      <c r="F729" s="291"/>
      <c r="G729" s="291"/>
      <c r="H729" s="291"/>
      <c r="I729" s="291"/>
      <c r="J729" s="290"/>
      <c r="K729" s="290"/>
      <c r="L729" s="291"/>
      <c r="M729" s="291"/>
      <c r="N729" s="291"/>
      <c r="O729" s="291"/>
      <c r="P729" s="291"/>
      <c r="Q729" s="291"/>
      <c r="R729" s="3"/>
      <c r="S729" s="3"/>
      <c r="T729" s="3"/>
      <c r="U729" s="3"/>
      <c r="V729" s="3"/>
    </row>
    <row r="730" spans="1:22" ht="15.75" customHeight="1">
      <c r="A730" s="290"/>
      <c r="B730" s="291"/>
      <c r="C730" s="291"/>
      <c r="D730" s="291"/>
      <c r="E730" s="291"/>
      <c r="F730" s="291"/>
      <c r="G730" s="291"/>
      <c r="H730" s="291"/>
      <c r="I730" s="291"/>
      <c r="J730" s="290"/>
      <c r="K730" s="290"/>
      <c r="L730" s="291"/>
      <c r="M730" s="291"/>
      <c r="N730" s="291"/>
      <c r="O730" s="291"/>
      <c r="P730" s="291"/>
      <c r="Q730" s="291"/>
      <c r="R730" s="3"/>
      <c r="S730" s="3"/>
      <c r="T730" s="3"/>
      <c r="U730" s="3"/>
      <c r="V730" s="3"/>
    </row>
    <row r="731" spans="1:22" ht="15.75" customHeight="1">
      <c r="A731" s="290"/>
      <c r="B731" s="291"/>
      <c r="C731" s="291"/>
      <c r="D731" s="291"/>
      <c r="E731" s="291"/>
      <c r="F731" s="291"/>
      <c r="G731" s="291"/>
      <c r="H731" s="291"/>
      <c r="I731" s="291"/>
      <c r="J731" s="290"/>
      <c r="K731" s="290"/>
      <c r="L731" s="291"/>
      <c r="M731" s="291"/>
      <c r="N731" s="291"/>
      <c r="O731" s="291"/>
      <c r="P731" s="291"/>
      <c r="Q731" s="291"/>
      <c r="R731" s="3"/>
      <c r="S731" s="3"/>
      <c r="T731" s="3"/>
      <c r="U731" s="3"/>
      <c r="V731" s="3"/>
    </row>
    <row r="732" spans="1:22" ht="15.75" customHeight="1">
      <c r="A732" s="290"/>
      <c r="B732" s="291"/>
      <c r="C732" s="291"/>
      <c r="D732" s="291"/>
      <c r="E732" s="291"/>
      <c r="F732" s="291"/>
      <c r="G732" s="291"/>
      <c r="H732" s="291"/>
      <c r="I732" s="291"/>
      <c r="J732" s="290"/>
      <c r="K732" s="290"/>
      <c r="L732" s="291"/>
      <c r="M732" s="291"/>
      <c r="N732" s="291"/>
      <c r="O732" s="291"/>
      <c r="P732" s="291"/>
      <c r="Q732" s="291"/>
      <c r="R732" s="3"/>
      <c r="S732" s="3"/>
      <c r="T732" s="3"/>
      <c r="U732" s="3"/>
      <c r="V732" s="3"/>
    </row>
    <row r="733" spans="1:22" ht="15.75" customHeight="1">
      <c r="A733" s="290"/>
      <c r="B733" s="291"/>
      <c r="C733" s="291"/>
      <c r="D733" s="291"/>
      <c r="E733" s="291"/>
      <c r="F733" s="291"/>
      <c r="G733" s="291"/>
      <c r="H733" s="291"/>
      <c r="I733" s="291"/>
      <c r="J733" s="290"/>
      <c r="K733" s="290"/>
      <c r="L733" s="291"/>
      <c r="M733" s="291"/>
      <c r="N733" s="291"/>
      <c r="O733" s="291"/>
      <c r="P733" s="291"/>
      <c r="Q733" s="291"/>
      <c r="R733" s="3"/>
      <c r="S733" s="3"/>
      <c r="T733" s="3"/>
      <c r="U733" s="3"/>
      <c r="V733" s="3"/>
    </row>
    <row r="734" spans="1:22" ht="15.75" customHeight="1">
      <c r="A734" s="290"/>
      <c r="B734" s="291"/>
      <c r="C734" s="291"/>
      <c r="D734" s="291"/>
      <c r="E734" s="291"/>
      <c r="F734" s="291"/>
      <c r="G734" s="291"/>
      <c r="H734" s="291"/>
      <c r="I734" s="291"/>
      <c r="J734" s="290"/>
      <c r="K734" s="290"/>
      <c r="L734" s="291"/>
      <c r="M734" s="291"/>
      <c r="N734" s="291"/>
      <c r="O734" s="291"/>
      <c r="P734" s="291"/>
      <c r="Q734" s="291"/>
      <c r="R734" s="3"/>
      <c r="S734" s="3"/>
      <c r="T734" s="3"/>
      <c r="U734" s="3"/>
      <c r="V734" s="3"/>
    </row>
    <row r="735" spans="1:22" ht="15.75" customHeight="1">
      <c r="A735" s="290"/>
      <c r="B735" s="291"/>
      <c r="C735" s="291"/>
      <c r="D735" s="291"/>
      <c r="E735" s="291"/>
      <c r="F735" s="291"/>
      <c r="G735" s="291"/>
      <c r="H735" s="291"/>
      <c r="I735" s="291"/>
      <c r="J735" s="290"/>
      <c r="K735" s="290"/>
      <c r="L735" s="291"/>
      <c r="M735" s="291"/>
      <c r="N735" s="291"/>
      <c r="O735" s="291"/>
      <c r="P735" s="291"/>
      <c r="Q735" s="291"/>
      <c r="R735" s="3"/>
      <c r="S735" s="3"/>
      <c r="T735" s="3"/>
      <c r="U735" s="3"/>
      <c r="V735" s="3"/>
    </row>
    <row r="736" spans="1:22" ht="15.75" customHeight="1">
      <c r="A736" s="290"/>
      <c r="B736" s="291"/>
      <c r="C736" s="291"/>
      <c r="D736" s="291"/>
      <c r="E736" s="291"/>
      <c r="F736" s="291"/>
      <c r="G736" s="291"/>
      <c r="H736" s="291"/>
      <c r="I736" s="291"/>
      <c r="J736" s="290"/>
      <c r="K736" s="290"/>
      <c r="L736" s="291"/>
      <c r="M736" s="291"/>
      <c r="N736" s="291"/>
      <c r="O736" s="291"/>
      <c r="P736" s="291"/>
      <c r="Q736" s="291"/>
      <c r="R736" s="3"/>
      <c r="S736" s="3"/>
      <c r="T736" s="3"/>
      <c r="U736" s="3"/>
      <c r="V736" s="3"/>
    </row>
    <row r="737" spans="1:22" ht="15.75" customHeight="1">
      <c r="A737" s="290"/>
      <c r="B737" s="291"/>
      <c r="C737" s="291"/>
      <c r="D737" s="291"/>
      <c r="E737" s="291"/>
      <c r="F737" s="291"/>
      <c r="G737" s="291"/>
      <c r="H737" s="291"/>
      <c r="I737" s="291"/>
      <c r="J737" s="290"/>
      <c r="K737" s="290"/>
      <c r="L737" s="291"/>
      <c r="M737" s="291"/>
      <c r="N737" s="291"/>
      <c r="O737" s="291"/>
      <c r="P737" s="291"/>
      <c r="Q737" s="291"/>
      <c r="R737" s="3"/>
      <c r="S737" s="3"/>
      <c r="T737" s="3"/>
      <c r="U737" s="3"/>
      <c r="V737" s="3"/>
    </row>
    <row r="738" spans="1:22" ht="15.75" customHeight="1">
      <c r="A738" s="290"/>
      <c r="B738" s="291"/>
      <c r="C738" s="291"/>
      <c r="D738" s="291"/>
      <c r="E738" s="291"/>
      <c r="F738" s="291"/>
      <c r="G738" s="291"/>
      <c r="H738" s="291"/>
      <c r="I738" s="291"/>
      <c r="J738" s="290"/>
      <c r="K738" s="290"/>
      <c r="L738" s="291"/>
      <c r="M738" s="291"/>
      <c r="N738" s="291"/>
      <c r="O738" s="291"/>
      <c r="P738" s="291"/>
      <c r="Q738" s="291"/>
      <c r="R738" s="3"/>
      <c r="S738" s="3"/>
      <c r="T738" s="3"/>
      <c r="U738" s="3"/>
      <c r="V738" s="3"/>
    </row>
    <row r="739" spans="1:22" ht="15.75" customHeight="1">
      <c r="A739" s="290"/>
      <c r="B739" s="291"/>
      <c r="C739" s="291"/>
      <c r="D739" s="291"/>
      <c r="E739" s="291"/>
      <c r="F739" s="291"/>
      <c r="G739" s="291"/>
      <c r="H739" s="291"/>
      <c r="I739" s="291"/>
      <c r="J739" s="290"/>
      <c r="K739" s="290"/>
      <c r="L739" s="291"/>
      <c r="M739" s="291"/>
      <c r="N739" s="291"/>
      <c r="O739" s="291"/>
      <c r="P739" s="291"/>
      <c r="Q739" s="291"/>
      <c r="R739" s="3"/>
      <c r="S739" s="3"/>
      <c r="T739" s="3"/>
      <c r="U739" s="3"/>
      <c r="V739" s="3"/>
    </row>
    <row r="740" spans="1:22" ht="15.75" customHeight="1">
      <c r="A740" s="290"/>
      <c r="B740" s="291"/>
      <c r="C740" s="291"/>
      <c r="D740" s="291"/>
      <c r="E740" s="291"/>
      <c r="F740" s="291"/>
      <c r="G740" s="291"/>
      <c r="H740" s="291"/>
      <c r="I740" s="291"/>
      <c r="J740" s="290"/>
      <c r="K740" s="290"/>
      <c r="L740" s="291"/>
      <c r="M740" s="291"/>
      <c r="N740" s="291"/>
      <c r="O740" s="291"/>
      <c r="P740" s="291"/>
      <c r="Q740" s="291"/>
      <c r="R740" s="3"/>
      <c r="S740" s="3"/>
      <c r="T740" s="3"/>
      <c r="U740" s="3"/>
      <c r="V740" s="3"/>
    </row>
    <row r="741" spans="1:22" ht="15.75" customHeight="1">
      <c r="A741" s="290"/>
      <c r="B741" s="291"/>
      <c r="C741" s="291"/>
      <c r="D741" s="291"/>
      <c r="E741" s="291"/>
      <c r="F741" s="291"/>
      <c r="G741" s="291"/>
      <c r="H741" s="291"/>
      <c r="I741" s="291"/>
      <c r="J741" s="290"/>
      <c r="K741" s="290"/>
      <c r="L741" s="291"/>
      <c r="M741" s="291"/>
      <c r="N741" s="291"/>
      <c r="O741" s="291"/>
      <c r="P741" s="291"/>
      <c r="Q741" s="291"/>
      <c r="R741" s="3"/>
      <c r="S741" s="3"/>
      <c r="T741" s="3"/>
      <c r="U741" s="3"/>
      <c r="V741" s="3"/>
    </row>
    <row r="742" spans="1:22" ht="15.75" customHeight="1">
      <c r="A742" s="290"/>
      <c r="B742" s="291"/>
      <c r="C742" s="291"/>
      <c r="D742" s="291"/>
      <c r="E742" s="291"/>
      <c r="F742" s="291"/>
      <c r="G742" s="291"/>
      <c r="H742" s="291"/>
      <c r="I742" s="291"/>
      <c r="J742" s="290"/>
      <c r="K742" s="290"/>
      <c r="L742" s="291"/>
      <c r="M742" s="291"/>
      <c r="N742" s="291"/>
      <c r="O742" s="291"/>
      <c r="P742" s="291"/>
      <c r="Q742" s="291"/>
      <c r="R742" s="3"/>
      <c r="S742" s="3"/>
      <c r="T742" s="3"/>
      <c r="U742" s="3"/>
      <c r="V742" s="3"/>
    </row>
    <row r="743" spans="1:22" ht="15.75" customHeight="1">
      <c r="A743" s="290"/>
      <c r="B743" s="291"/>
      <c r="C743" s="291"/>
      <c r="D743" s="291"/>
      <c r="E743" s="291"/>
      <c r="F743" s="291"/>
      <c r="G743" s="291"/>
      <c r="H743" s="291"/>
      <c r="I743" s="291"/>
      <c r="J743" s="290"/>
      <c r="K743" s="290"/>
      <c r="L743" s="291"/>
      <c r="M743" s="291"/>
      <c r="N743" s="291"/>
      <c r="O743" s="291"/>
      <c r="P743" s="291"/>
      <c r="Q743" s="291"/>
      <c r="R743" s="3"/>
      <c r="S743" s="3"/>
      <c r="T743" s="3"/>
      <c r="U743" s="3"/>
      <c r="V743" s="3"/>
    </row>
    <row r="744" spans="1:22" ht="15.75" customHeight="1">
      <c r="A744" s="290"/>
      <c r="B744" s="291"/>
      <c r="C744" s="291"/>
      <c r="D744" s="291"/>
      <c r="E744" s="291"/>
      <c r="F744" s="291"/>
      <c r="G744" s="291"/>
      <c r="H744" s="291"/>
      <c r="I744" s="291"/>
      <c r="J744" s="290"/>
      <c r="K744" s="290"/>
      <c r="L744" s="291"/>
      <c r="M744" s="291"/>
      <c r="N744" s="291"/>
      <c r="O744" s="291"/>
      <c r="P744" s="291"/>
      <c r="Q744" s="291"/>
      <c r="R744" s="3"/>
      <c r="S744" s="3"/>
      <c r="T744" s="3"/>
      <c r="U744" s="3"/>
      <c r="V744" s="3"/>
    </row>
    <row r="745" spans="1:22" ht="15.75" customHeight="1">
      <c r="A745" s="290"/>
      <c r="B745" s="291"/>
      <c r="C745" s="291"/>
      <c r="D745" s="291"/>
      <c r="E745" s="291"/>
      <c r="F745" s="291"/>
      <c r="G745" s="291"/>
      <c r="H745" s="291"/>
      <c r="I745" s="291"/>
      <c r="J745" s="290"/>
      <c r="K745" s="290"/>
      <c r="L745" s="291"/>
      <c r="M745" s="291"/>
      <c r="N745" s="291"/>
      <c r="O745" s="291"/>
      <c r="P745" s="291"/>
      <c r="Q745" s="291"/>
      <c r="R745" s="3"/>
      <c r="S745" s="3"/>
      <c r="T745" s="3"/>
      <c r="U745" s="3"/>
      <c r="V745" s="3"/>
    </row>
    <row r="746" spans="1:22" ht="15.75" customHeight="1">
      <c r="A746" s="290"/>
      <c r="B746" s="291"/>
      <c r="C746" s="291"/>
      <c r="D746" s="291"/>
      <c r="E746" s="291"/>
      <c r="F746" s="291"/>
      <c r="G746" s="291"/>
      <c r="H746" s="291"/>
      <c r="I746" s="291"/>
      <c r="J746" s="290"/>
      <c r="K746" s="290"/>
      <c r="L746" s="291"/>
      <c r="M746" s="291"/>
      <c r="N746" s="291"/>
      <c r="O746" s="291"/>
      <c r="P746" s="291"/>
      <c r="Q746" s="291"/>
      <c r="R746" s="3"/>
      <c r="S746" s="3"/>
      <c r="T746" s="3"/>
      <c r="U746" s="3"/>
      <c r="V746" s="3"/>
    </row>
    <row r="747" spans="1:22" ht="15.75" customHeight="1">
      <c r="A747" s="290"/>
      <c r="B747" s="291"/>
      <c r="C747" s="291"/>
      <c r="D747" s="291"/>
      <c r="E747" s="291"/>
      <c r="F747" s="291"/>
      <c r="G747" s="291"/>
      <c r="H747" s="291"/>
      <c r="I747" s="291"/>
      <c r="J747" s="290"/>
      <c r="K747" s="290"/>
      <c r="L747" s="291"/>
      <c r="M747" s="291"/>
      <c r="N747" s="291"/>
      <c r="O747" s="291"/>
      <c r="P747" s="291"/>
      <c r="Q747" s="291"/>
      <c r="R747" s="3"/>
      <c r="S747" s="3"/>
      <c r="T747" s="3"/>
      <c r="U747" s="3"/>
      <c r="V747" s="3"/>
    </row>
    <row r="748" spans="1:22" ht="15.75" customHeight="1">
      <c r="A748" s="290"/>
      <c r="B748" s="291"/>
      <c r="C748" s="291"/>
      <c r="D748" s="291"/>
      <c r="E748" s="291"/>
      <c r="F748" s="291"/>
      <c r="G748" s="291"/>
      <c r="H748" s="291"/>
      <c r="I748" s="291"/>
      <c r="J748" s="290"/>
      <c r="K748" s="290"/>
      <c r="L748" s="291"/>
      <c r="M748" s="291"/>
      <c r="N748" s="291"/>
      <c r="O748" s="291"/>
      <c r="P748" s="291"/>
      <c r="Q748" s="291"/>
      <c r="R748" s="3"/>
      <c r="S748" s="3"/>
      <c r="T748" s="3"/>
      <c r="U748" s="3"/>
      <c r="V748" s="3"/>
    </row>
    <row r="749" spans="1:22" ht="15.75" customHeight="1">
      <c r="A749" s="290"/>
      <c r="B749" s="291"/>
      <c r="C749" s="291"/>
      <c r="D749" s="291"/>
      <c r="E749" s="291"/>
      <c r="F749" s="291"/>
      <c r="G749" s="291"/>
      <c r="H749" s="291"/>
      <c r="I749" s="291"/>
      <c r="J749" s="290"/>
      <c r="K749" s="290"/>
      <c r="L749" s="291"/>
      <c r="M749" s="291"/>
      <c r="N749" s="291"/>
      <c r="O749" s="291"/>
      <c r="P749" s="291"/>
      <c r="Q749" s="291"/>
      <c r="R749" s="3"/>
      <c r="S749" s="3"/>
      <c r="T749" s="3"/>
      <c r="U749" s="3"/>
      <c r="V749" s="3"/>
    </row>
    <row r="750" spans="1:22" ht="15.75" customHeight="1">
      <c r="A750" s="290"/>
      <c r="B750" s="291"/>
      <c r="C750" s="291"/>
      <c r="D750" s="291"/>
      <c r="E750" s="291"/>
      <c r="F750" s="291"/>
      <c r="G750" s="291"/>
      <c r="H750" s="291"/>
      <c r="I750" s="291"/>
      <c r="J750" s="290"/>
      <c r="K750" s="290"/>
      <c r="L750" s="291"/>
      <c r="M750" s="291"/>
      <c r="N750" s="291"/>
      <c r="O750" s="291"/>
      <c r="P750" s="291"/>
      <c r="Q750" s="291"/>
      <c r="R750" s="3"/>
      <c r="S750" s="3"/>
      <c r="T750" s="3"/>
      <c r="U750" s="3"/>
      <c r="V750" s="3"/>
    </row>
    <row r="751" spans="1:22" ht="15.75" customHeight="1">
      <c r="A751" s="290"/>
      <c r="B751" s="291"/>
      <c r="C751" s="291"/>
      <c r="D751" s="291"/>
      <c r="E751" s="291"/>
      <c r="F751" s="291"/>
      <c r="G751" s="291"/>
      <c r="H751" s="291"/>
      <c r="I751" s="291"/>
      <c r="J751" s="290"/>
      <c r="K751" s="290"/>
      <c r="L751" s="291"/>
      <c r="M751" s="291"/>
      <c r="N751" s="291"/>
      <c r="O751" s="291"/>
      <c r="P751" s="291"/>
      <c r="Q751" s="291"/>
      <c r="R751" s="3"/>
      <c r="S751" s="3"/>
      <c r="T751" s="3"/>
      <c r="U751" s="3"/>
      <c r="V751" s="3"/>
    </row>
    <row r="752" spans="1:22" ht="15.75" customHeight="1">
      <c r="A752" s="290"/>
      <c r="B752" s="291"/>
      <c r="C752" s="291"/>
      <c r="D752" s="291"/>
      <c r="E752" s="291"/>
      <c r="F752" s="291"/>
      <c r="G752" s="291"/>
      <c r="H752" s="291"/>
      <c r="I752" s="291"/>
      <c r="J752" s="290"/>
      <c r="K752" s="290"/>
      <c r="L752" s="291"/>
      <c r="M752" s="291"/>
      <c r="N752" s="291"/>
      <c r="O752" s="291"/>
      <c r="P752" s="291"/>
      <c r="Q752" s="291"/>
      <c r="R752" s="3"/>
      <c r="S752" s="3"/>
      <c r="T752" s="3"/>
      <c r="U752" s="3"/>
      <c r="V752" s="3"/>
    </row>
    <row r="753" spans="1:22" ht="15.75" customHeight="1">
      <c r="A753" s="290"/>
      <c r="B753" s="291"/>
      <c r="C753" s="291"/>
      <c r="D753" s="291"/>
      <c r="E753" s="291"/>
      <c r="F753" s="291"/>
      <c r="G753" s="291"/>
      <c r="H753" s="291"/>
      <c r="I753" s="291"/>
      <c r="J753" s="290"/>
      <c r="K753" s="290"/>
      <c r="L753" s="291"/>
      <c r="M753" s="291"/>
      <c r="N753" s="291"/>
      <c r="O753" s="291"/>
      <c r="P753" s="291"/>
      <c r="Q753" s="291"/>
      <c r="R753" s="3"/>
      <c r="S753" s="3"/>
      <c r="T753" s="3"/>
      <c r="U753" s="3"/>
      <c r="V753" s="3"/>
    </row>
    <row r="754" spans="1:22" ht="15.75" customHeight="1">
      <c r="A754" s="290"/>
      <c r="B754" s="291"/>
      <c r="C754" s="291"/>
      <c r="D754" s="291"/>
      <c r="E754" s="291"/>
      <c r="F754" s="291"/>
      <c r="G754" s="291"/>
      <c r="H754" s="291"/>
      <c r="I754" s="291"/>
      <c r="J754" s="290"/>
      <c r="K754" s="290"/>
      <c r="L754" s="291"/>
      <c r="M754" s="291"/>
      <c r="N754" s="291"/>
      <c r="O754" s="291"/>
      <c r="P754" s="291"/>
      <c r="Q754" s="291"/>
      <c r="R754" s="3"/>
      <c r="S754" s="3"/>
      <c r="T754" s="3"/>
      <c r="U754" s="3"/>
      <c r="V754" s="3"/>
    </row>
    <row r="755" spans="1:22" ht="15.75" customHeight="1">
      <c r="A755" s="290"/>
      <c r="B755" s="291"/>
      <c r="C755" s="291"/>
      <c r="D755" s="291"/>
      <c r="E755" s="291"/>
      <c r="F755" s="291"/>
      <c r="G755" s="291"/>
      <c r="H755" s="291"/>
      <c r="I755" s="291"/>
      <c r="J755" s="290"/>
      <c r="K755" s="290"/>
      <c r="L755" s="291"/>
      <c r="M755" s="291"/>
      <c r="N755" s="291"/>
      <c r="O755" s="291"/>
      <c r="P755" s="291"/>
      <c r="Q755" s="291"/>
      <c r="R755" s="3"/>
      <c r="S755" s="3"/>
      <c r="T755" s="3"/>
      <c r="U755" s="3"/>
      <c r="V755" s="3"/>
    </row>
    <row r="756" spans="1:22" ht="15.75" customHeight="1">
      <c r="A756" s="290"/>
      <c r="B756" s="291"/>
      <c r="C756" s="291"/>
      <c r="D756" s="291"/>
      <c r="E756" s="291"/>
      <c r="F756" s="291"/>
      <c r="G756" s="291"/>
      <c r="H756" s="291"/>
      <c r="I756" s="291"/>
      <c r="J756" s="290"/>
      <c r="K756" s="290"/>
      <c r="L756" s="291"/>
      <c r="M756" s="291"/>
      <c r="N756" s="291"/>
      <c r="O756" s="291"/>
      <c r="P756" s="291"/>
      <c r="Q756" s="291"/>
      <c r="R756" s="3"/>
      <c r="S756" s="3"/>
      <c r="T756" s="3"/>
      <c r="U756" s="3"/>
      <c r="V756" s="3"/>
    </row>
    <row r="757" spans="1:22" ht="15.75" customHeight="1">
      <c r="A757" s="290"/>
      <c r="B757" s="291"/>
      <c r="C757" s="291"/>
      <c r="D757" s="291"/>
      <c r="E757" s="291"/>
      <c r="F757" s="291"/>
      <c r="G757" s="291"/>
      <c r="H757" s="291"/>
      <c r="I757" s="291"/>
      <c r="J757" s="290"/>
      <c r="K757" s="290"/>
      <c r="L757" s="291"/>
      <c r="M757" s="291"/>
      <c r="N757" s="291"/>
      <c r="O757" s="291"/>
      <c r="P757" s="291"/>
      <c r="Q757" s="291"/>
      <c r="R757" s="3"/>
      <c r="S757" s="3"/>
      <c r="T757" s="3"/>
      <c r="U757" s="3"/>
      <c r="V757" s="3"/>
    </row>
    <row r="758" spans="1:22" ht="15.75" customHeight="1">
      <c r="A758" s="290"/>
      <c r="B758" s="291"/>
      <c r="C758" s="291"/>
      <c r="D758" s="291"/>
      <c r="E758" s="291"/>
      <c r="F758" s="291"/>
      <c r="G758" s="291"/>
      <c r="H758" s="291"/>
      <c r="I758" s="291"/>
      <c r="J758" s="290"/>
      <c r="K758" s="290"/>
      <c r="L758" s="291"/>
      <c r="M758" s="291"/>
      <c r="N758" s="291"/>
      <c r="O758" s="291"/>
      <c r="P758" s="291"/>
      <c r="Q758" s="291"/>
      <c r="R758" s="3"/>
      <c r="S758" s="3"/>
      <c r="T758" s="3"/>
      <c r="U758" s="3"/>
      <c r="V758" s="3"/>
    </row>
    <row r="759" spans="1:22" ht="15.75" customHeight="1">
      <c r="A759" s="290"/>
      <c r="B759" s="291"/>
      <c r="C759" s="291"/>
      <c r="D759" s="291"/>
      <c r="E759" s="291"/>
      <c r="F759" s="291"/>
      <c r="G759" s="291"/>
      <c r="H759" s="291"/>
      <c r="I759" s="291"/>
      <c r="J759" s="290"/>
      <c r="K759" s="290"/>
      <c r="L759" s="291"/>
      <c r="M759" s="291"/>
      <c r="N759" s="291"/>
      <c r="O759" s="291"/>
      <c r="P759" s="291"/>
      <c r="Q759" s="291"/>
      <c r="R759" s="3"/>
      <c r="S759" s="3"/>
      <c r="T759" s="3"/>
      <c r="U759" s="3"/>
      <c r="V759" s="3"/>
    </row>
    <row r="760" spans="1:22" ht="15.75" customHeight="1">
      <c r="N760" s="287"/>
      <c r="O760" s="287"/>
      <c r="P760" s="287"/>
      <c r="Q760" s="287"/>
      <c r="S760" s="287"/>
    </row>
    <row r="761" spans="1:22" ht="15.75" customHeight="1">
      <c r="N761" s="287"/>
      <c r="O761" s="287"/>
      <c r="P761" s="287"/>
      <c r="Q761" s="287"/>
      <c r="S761" s="287"/>
    </row>
    <row r="762" spans="1:22" ht="15.75" customHeight="1">
      <c r="N762" s="287"/>
      <c r="O762" s="287"/>
      <c r="P762" s="287"/>
      <c r="Q762" s="287"/>
      <c r="S762" s="287"/>
    </row>
    <row r="763" spans="1:22" ht="15.75" customHeight="1">
      <c r="N763" s="287"/>
      <c r="O763" s="287"/>
      <c r="P763" s="287"/>
      <c r="Q763" s="287"/>
      <c r="S763" s="287"/>
    </row>
    <row r="764" spans="1:22" ht="15.75" customHeight="1">
      <c r="N764" s="287"/>
      <c r="O764" s="287"/>
      <c r="P764" s="287"/>
      <c r="Q764" s="287"/>
      <c r="S764" s="287"/>
    </row>
    <row r="765" spans="1:22" ht="15.75" customHeight="1">
      <c r="N765" s="287"/>
      <c r="O765" s="287"/>
      <c r="P765" s="287"/>
      <c r="Q765" s="287"/>
      <c r="S765" s="287"/>
    </row>
    <row r="766" spans="1:22" ht="15.75" customHeight="1">
      <c r="N766" s="287"/>
      <c r="O766" s="287"/>
      <c r="P766" s="287"/>
      <c r="Q766" s="287"/>
      <c r="S766" s="287"/>
    </row>
    <row r="767" spans="1:22" ht="15.75" customHeight="1">
      <c r="N767" s="287"/>
      <c r="O767" s="287"/>
      <c r="P767" s="287"/>
      <c r="Q767" s="287"/>
      <c r="S767" s="287"/>
    </row>
    <row r="768" spans="1:22" ht="15.75" customHeight="1">
      <c r="N768" s="287"/>
      <c r="O768" s="287"/>
      <c r="P768" s="287"/>
      <c r="Q768" s="287"/>
      <c r="S768" s="287"/>
    </row>
    <row r="769" spans="14:19" ht="15.75" customHeight="1">
      <c r="N769" s="287"/>
      <c r="O769" s="287"/>
      <c r="P769" s="287"/>
      <c r="Q769" s="287"/>
      <c r="S769" s="287"/>
    </row>
    <row r="770" spans="14:19" ht="15.75" customHeight="1">
      <c r="N770" s="287"/>
      <c r="O770" s="287"/>
      <c r="P770" s="287"/>
      <c r="Q770" s="287"/>
      <c r="S770" s="287"/>
    </row>
    <row r="771" spans="14:19" ht="15.75" customHeight="1">
      <c r="N771" s="287"/>
      <c r="O771" s="287"/>
      <c r="P771" s="287"/>
      <c r="Q771" s="287"/>
      <c r="S771" s="287"/>
    </row>
    <row r="772" spans="14:19" ht="15.75" customHeight="1">
      <c r="N772" s="287"/>
      <c r="O772" s="287"/>
      <c r="P772" s="287"/>
      <c r="Q772" s="287"/>
      <c r="S772" s="287"/>
    </row>
    <row r="773" spans="14:19" ht="15.75" customHeight="1">
      <c r="N773" s="287"/>
      <c r="O773" s="287"/>
      <c r="P773" s="287"/>
      <c r="Q773" s="287"/>
      <c r="S773" s="287"/>
    </row>
    <row r="774" spans="14:19" ht="15.75" customHeight="1">
      <c r="N774" s="287"/>
      <c r="O774" s="287"/>
      <c r="P774" s="287"/>
      <c r="Q774" s="287"/>
      <c r="S774" s="287"/>
    </row>
    <row r="775" spans="14:19" ht="15.75" customHeight="1">
      <c r="N775" s="287"/>
      <c r="O775" s="287"/>
      <c r="P775" s="287"/>
      <c r="Q775" s="287"/>
      <c r="S775" s="287"/>
    </row>
    <row r="776" spans="14:19" ht="15.75" customHeight="1">
      <c r="N776" s="287"/>
      <c r="O776" s="287"/>
      <c r="P776" s="287"/>
      <c r="Q776" s="287"/>
      <c r="S776" s="287"/>
    </row>
    <row r="777" spans="14:19" ht="15.75" customHeight="1">
      <c r="N777" s="287"/>
      <c r="O777" s="287"/>
      <c r="P777" s="287"/>
      <c r="Q777" s="287"/>
      <c r="S777" s="287"/>
    </row>
    <row r="778" spans="14:19" ht="15.75" customHeight="1">
      <c r="N778" s="287"/>
      <c r="O778" s="287"/>
      <c r="P778" s="287"/>
      <c r="Q778" s="287"/>
      <c r="S778" s="287"/>
    </row>
    <row r="779" spans="14:19" ht="15.75" customHeight="1">
      <c r="N779" s="287"/>
      <c r="O779" s="287"/>
      <c r="P779" s="287"/>
      <c r="Q779" s="287"/>
      <c r="S779" s="287"/>
    </row>
    <row r="780" spans="14:19" ht="15.75" customHeight="1">
      <c r="N780" s="287"/>
      <c r="O780" s="287"/>
      <c r="P780" s="287"/>
      <c r="Q780" s="287"/>
      <c r="S780" s="287"/>
    </row>
    <row r="781" spans="14:19" ht="15.75" customHeight="1">
      <c r="N781" s="287"/>
      <c r="O781" s="287"/>
      <c r="P781" s="287"/>
      <c r="Q781" s="287"/>
      <c r="S781" s="287"/>
    </row>
    <row r="782" spans="14:19" ht="15.75" customHeight="1">
      <c r="N782" s="287"/>
      <c r="O782" s="287"/>
      <c r="P782" s="287"/>
      <c r="Q782" s="287"/>
      <c r="S782" s="287"/>
    </row>
    <row r="783" spans="14:19" ht="15.75" customHeight="1">
      <c r="N783" s="287"/>
      <c r="O783" s="287"/>
      <c r="P783" s="287"/>
      <c r="Q783" s="287"/>
      <c r="S783" s="287"/>
    </row>
    <row r="784" spans="14:19" ht="15.75" customHeight="1">
      <c r="N784" s="287"/>
      <c r="O784" s="287"/>
      <c r="P784" s="287"/>
      <c r="Q784" s="287"/>
      <c r="S784" s="287"/>
    </row>
    <row r="785" spans="14:19" ht="15.75" customHeight="1">
      <c r="N785" s="287"/>
      <c r="O785" s="287"/>
      <c r="P785" s="287"/>
      <c r="Q785" s="287"/>
      <c r="S785" s="287"/>
    </row>
    <row r="786" spans="14:19" ht="15.75" customHeight="1">
      <c r="N786" s="287"/>
      <c r="O786" s="287"/>
      <c r="P786" s="287"/>
      <c r="Q786" s="287"/>
      <c r="S786" s="287"/>
    </row>
    <row r="787" spans="14:19" ht="15.75" customHeight="1">
      <c r="N787" s="287"/>
      <c r="O787" s="287"/>
      <c r="P787" s="287"/>
      <c r="Q787" s="287"/>
      <c r="S787" s="287"/>
    </row>
    <row r="788" spans="14:19" ht="15.75" customHeight="1">
      <c r="N788" s="287"/>
      <c r="O788" s="287"/>
      <c r="P788" s="287"/>
      <c r="Q788" s="287"/>
      <c r="S788" s="287"/>
    </row>
    <row r="789" spans="14:19" ht="15.75" customHeight="1">
      <c r="N789" s="287"/>
      <c r="O789" s="287"/>
      <c r="P789" s="287"/>
      <c r="Q789" s="287"/>
      <c r="S789" s="287"/>
    </row>
    <row r="790" spans="14:19" ht="15.75" customHeight="1">
      <c r="N790" s="287"/>
      <c r="O790" s="287"/>
      <c r="P790" s="287"/>
      <c r="Q790" s="287"/>
      <c r="S790" s="287"/>
    </row>
    <row r="791" spans="14:19" ht="15.75" customHeight="1">
      <c r="N791" s="287"/>
      <c r="O791" s="287"/>
      <c r="P791" s="287"/>
      <c r="Q791" s="287"/>
      <c r="S791" s="287"/>
    </row>
    <row r="792" spans="14:19" ht="15.75" customHeight="1">
      <c r="N792" s="287"/>
      <c r="O792" s="287"/>
      <c r="P792" s="287"/>
      <c r="Q792" s="287"/>
      <c r="S792" s="287"/>
    </row>
    <row r="793" spans="14:19" ht="15.75" customHeight="1">
      <c r="N793" s="287"/>
      <c r="O793" s="287"/>
      <c r="P793" s="287"/>
      <c r="Q793" s="287"/>
      <c r="S793" s="287"/>
    </row>
    <row r="794" spans="14:19" ht="15.75" customHeight="1">
      <c r="N794" s="287"/>
      <c r="O794" s="287"/>
      <c r="P794" s="287"/>
      <c r="Q794" s="287"/>
      <c r="S794" s="287"/>
    </row>
    <row r="795" spans="14:19" ht="15.75" customHeight="1">
      <c r="N795" s="287"/>
      <c r="O795" s="287"/>
      <c r="P795" s="287"/>
      <c r="Q795" s="287"/>
      <c r="S795" s="287"/>
    </row>
    <row r="796" spans="14:19" ht="15.75" customHeight="1">
      <c r="N796" s="287"/>
      <c r="O796" s="287"/>
      <c r="P796" s="287"/>
      <c r="Q796" s="287"/>
      <c r="S796" s="287"/>
    </row>
    <row r="797" spans="14:19" ht="15.75" customHeight="1">
      <c r="N797" s="287"/>
      <c r="O797" s="287"/>
      <c r="P797" s="287"/>
      <c r="Q797" s="287"/>
      <c r="S797" s="287"/>
    </row>
    <row r="798" spans="14:19" ht="15.75" customHeight="1">
      <c r="N798" s="287"/>
      <c r="O798" s="287"/>
      <c r="P798" s="287"/>
      <c r="Q798" s="287"/>
      <c r="S798" s="287"/>
    </row>
    <row r="799" spans="14:19" ht="15.75" customHeight="1">
      <c r="N799" s="287"/>
      <c r="O799" s="287"/>
      <c r="P799" s="287"/>
      <c r="Q799" s="287"/>
      <c r="S799" s="287"/>
    </row>
    <row r="800" spans="14:19" ht="15.75" customHeight="1">
      <c r="N800" s="287"/>
      <c r="O800" s="287"/>
      <c r="P800" s="287"/>
      <c r="Q800" s="287"/>
      <c r="S800" s="287"/>
    </row>
    <row r="801" spans="14:19" ht="15.75" customHeight="1">
      <c r="N801" s="287"/>
      <c r="O801" s="287"/>
      <c r="P801" s="287"/>
      <c r="Q801" s="287"/>
      <c r="S801" s="287"/>
    </row>
    <row r="802" spans="14:19" ht="15.75" customHeight="1">
      <c r="N802" s="287"/>
      <c r="O802" s="287"/>
      <c r="P802" s="287"/>
      <c r="Q802" s="287"/>
      <c r="S802" s="287"/>
    </row>
    <row r="803" spans="14:19" ht="15.75" customHeight="1">
      <c r="N803" s="287"/>
      <c r="O803" s="287"/>
      <c r="P803" s="287"/>
      <c r="Q803" s="287"/>
      <c r="S803" s="287"/>
    </row>
    <row r="804" spans="14:19" ht="15.75" customHeight="1">
      <c r="N804" s="287"/>
      <c r="O804" s="287"/>
      <c r="P804" s="287"/>
      <c r="Q804" s="287"/>
      <c r="S804" s="287"/>
    </row>
    <row r="805" spans="14:19" ht="15.75" customHeight="1">
      <c r="N805" s="287"/>
      <c r="O805" s="287"/>
      <c r="P805" s="287"/>
      <c r="Q805" s="287"/>
      <c r="S805" s="287"/>
    </row>
    <row r="806" spans="14:19" ht="15.75" customHeight="1">
      <c r="N806" s="287"/>
      <c r="O806" s="287"/>
      <c r="P806" s="287"/>
      <c r="Q806" s="287"/>
      <c r="S806" s="287"/>
    </row>
    <row r="807" spans="14:19" ht="15.75" customHeight="1">
      <c r="N807" s="287"/>
      <c r="O807" s="287"/>
      <c r="P807" s="287"/>
      <c r="Q807" s="287"/>
      <c r="S807" s="287"/>
    </row>
    <row r="808" spans="14:19" ht="15.75" customHeight="1">
      <c r="N808" s="287"/>
      <c r="O808" s="287"/>
      <c r="P808" s="287"/>
      <c r="Q808" s="287"/>
      <c r="S808" s="287"/>
    </row>
    <row r="809" spans="14:19" ht="15.75" customHeight="1">
      <c r="N809" s="287"/>
      <c r="O809" s="287"/>
      <c r="P809" s="287"/>
      <c r="Q809" s="287"/>
      <c r="S809" s="287"/>
    </row>
    <row r="810" spans="14:19" ht="15.75" customHeight="1">
      <c r="N810" s="287"/>
      <c r="O810" s="287"/>
      <c r="P810" s="287"/>
      <c r="Q810" s="287"/>
      <c r="S810" s="287"/>
    </row>
    <row r="811" spans="14:19" ht="15.75" customHeight="1">
      <c r="N811" s="287"/>
      <c r="O811" s="287"/>
      <c r="P811" s="287"/>
      <c r="Q811" s="287"/>
      <c r="S811" s="287"/>
    </row>
    <row r="812" spans="14:19" ht="15.75" customHeight="1">
      <c r="N812" s="287"/>
      <c r="O812" s="287"/>
      <c r="P812" s="287"/>
      <c r="Q812" s="287"/>
      <c r="S812" s="287"/>
    </row>
    <row r="813" spans="14:19" ht="15.75" customHeight="1">
      <c r="N813" s="287"/>
      <c r="O813" s="287"/>
      <c r="P813" s="287"/>
      <c r="Q813" s="287"/>
      <c r="S813" s="287"/>
    </row>
    <row r="814" spans="14:19" ht="15.75" customHeight="1">
      <c r="N814" s="287"/>
      <c r="O814" s="287"/>
      <c r="P814" s="287"/>
      <c r="Q814" s="287"/>
      <c r="S814" s="287"/>
    </row>
    <row r="815" spans="14:19" ht="15.75" customHeight="1">
      <c r="N815" s="287"/>
      <c r="O815" s="287"/>
      <c r="P815" s="287"/>
      <c r="Q815" s="287"/>
      <c r="S815" s="287"/>
    </row>
    <row r="816" spans="14:19" ht="15.75" customHeight="1">
      <c r="N816" s="287"/>
      <c r="O816" s="287"/>
      <c r="P816" s="287"/>
      <c r="Q816" s="287"/>
      <c r="S816" s="287"/>
    </row>
    <row r="817" spans="14:19" ht="15.75" customHeight="1">
      <c r="N817" s="287"/>
      <c r="O817" s="287"/>
      <c r="P817" s="287"/>
      <c r="Q817" s="287"/>
      <c r="S817" s="287"/>
    </row>
    <row r="818" spans="14:19" ht="15.75" customHeight="1">
      <c r="N818" s="287"/>
      <c r="O818" s="287"/>
      <c r="P818" s="287"/>
      <c r="Q818" s="287"/>
      <c r="S818" s="287"/>
    </row>
    <row r="819" spans="14:19" ht="15.75" customHeight="1">
      <c r="N819" s="287"/>
      <c r="O819" s="287"/>
      <c r="P819" s="287"/>
      <c r="Q819" s="287"/>
      <c r="S819" s="287"/>
    </row>
    <row r="820" spans="14:19" ht="15.75" customHeight="1">
      <c r="N820" s="287"/>
      <c r="O820" s="287"/>
      <c r="P820" s="287"/>
      <c r="Q820" s="287"/>
      <c r="S820" s="287"/>
    </row>
    <row r="821" spans="14:19" ht="15.75" customHeight="1">
      <c r="N821" s="287"/>
      <c r="O821" s="287"/>
      <c r="P821" s="287"/>
      <c r="Q821" s="287"/>
      <c r="S821" s="287"/>
    </row>
    <row r="822" spans="14:19" ht="15.75" customHeight="1">
      <c r="N822" s="287"/>
      <c r="O822" s="287"/>
      <c r="P822" s="287"/>
      <c r="Q822" s="287"/>
      <c r="S822" s="287"/>
    </row>
    <row r="823" spans="14:19" ht="15.75" customHeight="1">
      <c r="N823" s="287"/>
      <c r="O823" s="287"/>
      <c r="P823" s="287"/>
      <c r="Q823" s="287"/>
      <c r="S823" s="287"/>
    </row>
    <row r="824" spans="14:19" ht="15.75" customHeight="1">
      <c r="N824" s="287"/>
      <c r="O824" s="287"/>
      <c r="P824" s="287"/>
      <c r="Q824" s="287"/>
      <c r="S824" s="287"/>
    </row>
    <row r="825" spans="14:19" ht="15.75" customHeight="1">
      <c r="N825" s="287"/>
      <c r="O825" s="287"/>
      <c r="P825" s="287"/>
      <c r="Q825" s="287"/>
      <c r="S825" s="287"/>
    </row>
    <row r="826" spans="14:19" ht="15.75" customHeight="1">
      <c r="N826" s="287"/>
      <c r="O826" s="287"/>
      <c r="P826" s="287"/>
      <c r="Q826" s="287"/>
      <c r="S826" s="287"/>
    </row>
    <row r="827" spans="14:19" ht="15.75" customHeight="1">
      <c r="N827" s="287"/>
      <c r="O827" s="287"/>
      <c r="P827" s="287"/>
      <c r="Q827" s="287"/>
      <c r="S827" s="287"/>
    </row>
    <row r="828" spans="14:19" ht="15.75" customHeight="1">
      <c r="N828" s="287"/>
      <c r="O828" s="287"/>
      <c r="P828" s="287"/>
      <c r="Q828" s="287"/>
      <c r="S828" s="287"/>
    </row>
    <row r="829" spans="14:19" ht="15.75" customHeight="1">
      <c r="N829" s="287"/>
      <c r="O829" s="287"/>
      <c r="P829" s="287"/>
      <c r="Q829" s="287"/>
      <c r="S829" s="287"/>
    </row>
    <row r="830" spans="14:19" ht="15.75" customHeight="1">
      <c r="N830" s="287"/>
      <c r="O830" s="287"/>
      <c r="P830" s="287"/>
      <c r="Q830" s="287"/>
      <c r="S830" s="287"/>
    </row>
    <row r="831" spans="14:19" ht="15.75" customHeight="1">
      <c r="N831" s="287"/>
      <c r="O831" s="287"/>
      <c r="P831" s="287"/>
      <c r="Q831" s="287"/>
      <c r="S831" s="287"/>
    </row>
    <row r="832" spans="14:19" ht="15.75" customHeight="1">
      <c r="N832" s="287"/>
      <c r="O832" s="287"/>
      <c r="P832" s="287"/>
      <c r="Q832" s="287"/>
      <c r="S832" s="287"/>
    </row>
    <row r="833" spans="14:19" ht="15.75" customHeight="1">
      <c r="N833" s="287"/>
      <c r="O833" s="287"/>
      <c r="P833" s="287"/>
      <c r="Q833" s="287"/>
      <c r="S833" s="287"/>
    </row>
    <row r="834" spans="14:19" ht="15.75" customHeight="1">
      <c r="N834" s="287"/>
      <c r="O834" s="287"/>
      <c r="P834" s="287"/>
      <c r="Q834" s="287"/>
      <c r="S834" s="287"/>
    </row>
    <row r="835" spans="14:19" ht="15.75" customHeight="1">
      <c r="N835" s="287"/>
      <c r="O835" s="287"/>
      <c r="P835" s="287"/>
      <c r="Q835" s="287"/>
      <c r="S835" s="287"/>
    </row>
    <row r="836" spans="14:19" ht="15.75" customHeight="1">
      <c r="N836" s="287"/>
      <c r="O836" s="287"/>
      <c r="P836" s="287"/>
      <c r="Q836" s="287"/>
      <c r="S836" s="287"/>
    </row>
    <row r="837" spans="14:19" ht="15.75" customHeight="1">
      <c r="N837" s="287"/>
      <c r="O837" s="287"/>
      <c r="P837" s="287"/>
      <c r="Q837" s="287"/>
      <c r="S837" s="287"/>
    </row>
    <row r="838" spans="14:19" ht="15.75" customHeight="1">
      <c r="N838" s="287"/>
      <c r="O838" s="287"/>
      <c r="P838" s="287"/>
      <c r="Q838" s="287"/>
      <c r="S838" s="287"/>
    </row>
    <row r="839" spans="14:19" ht="15.75" customHeight="1">
      <c r="N839" s="287"/>
      <c r="O839" s="287"/>
      <c r="P839" s="287"/>
      <c r="Q839" s="287"/>
      <c r="S839" s="287"/>
    </row>
    <row r="840" spans="14:19" ht="15.75" customHeight="1">
      <c r="N840" s="287"/>
      <c r="O840" s="287"/>
      <c r="P840" s="287"/>
      <c r="Q840" s="287"/>
      <c r="S840" s="287"/>
    </row>
    <row r="841" spans="14:19" ht="15.75" customHeight="1">
      <c r="N841" s="287"/>
      <c r="O841" s="287"/>
      <c r="P841" s="287"/>
      <c r="Q841" s="287"/>
      <c r="S841" s="287"/>
    </row>
    <row r="842" spans="14:19" ht="15.75" customHeight="1">
      <c r="N842" s="287"/>
      <c r="O842" s="287"/>
      <c r="P842" s="287"/>
      <c r="Q842" s="287"/>
      <c r="S842" s="287"/>
    </row>
    <row r="843" spans="14:19" ht="15.75" customHeight="1">
      <c r="N843" s="287"/>
      <c r="O843" s="287"/>
      <c r="P843" s="287"/>
      <c r="Q843" s="287"/>
      <c r="S843" s="287"/>
    </row>
    <row r="844" spans="14:19" ht="15.75" customHeight="1">
      <c r="N844" s="287"/>
      <c r="O844" s="287"/>
      <c r="P844" s="287"/>
      <c r="Q844" s="287"/>
      <c r="S844" s="287"/>
    </row>
    <row r="845" spans="14:19" ht="15.75" customHeight="1">
      <c r="N845" s="287"/>
      <c r="O845" s="287"/>
      <c r="P845" s="287"/>
      <c r="Q845" s="287"/>
      <c r="S845" s="287"/>
    </row>
    <row r="846" spans="14:19" ht="15.75" customHeight="1">
      <c r="N846" s="287"/>
      <c r="O846" s="287"/>
      <c r="P846" s="287"/>
      <c r="Q846" s="287"/>
      <c r="S846" s="287"/>
    </row>
    <row r="847" spans="14:19" ht="15.75" customHeight="1">
      <c r="N847" s="287"/>
      <c r="O847" s="287"/>
      <c r="P847" s="287"/>
      <c r="Q847" s="287"/>
      <c r="S847" s="287"/>
    </row>
    <row r="848" spans="14:19" ht="15.75" customHeight="1">
      <c r="N848" s="287"/>
      <c r="O848" s="287"/>
      <c r="P848" s="287"/>
      <c r="Q848" s="287"/>
      <c r="S848" s="287"/>
    </row>
    <row r="849" spans="14:19" ht="15.75" customHeight="1">
      <c r="N849" s="287"/>
      <c r="O849" s="287"/>
      <c r="P849" s="287"/>
      <c r="Q849" s="287"/>
      <c r="S849" s="287"/>
    </row>
    <row r="850" spans="14:19" ht="15.75" customHeight="1">
      <c r="N850" s="287"/>
      <c r="O850" s="287"/>
      <c r="P850" s="287"/>
      <c r="Q850" s="287"/>
      <c r="S850" s="287"/>
    </row>
    <row r="851" spans="14:19" ht="15.75" customHeight="1">
      <c r="N851" s="287"/>
      <c r="O851" s="287"/>
      <c r="P851" s="287"/>
      <c r="Q851" s="287"/>
      <c r="S851" s="287"/>
    </row>
    <row r="852" spans="14:19" ht="15.75" customHeight="1">
      <c r="N852" s="287"/>
      <c r="O852" s="287"/>
      <c r="P852" s="287"/>
      <c r="Q852" s="287"/>
      <c r="S852" s="287"/>
    </row>
    <row r="853" spans="14:19" ht="15.75" customHeight="1">
      <c r="N853" s="287"/>
      <c r="O853" s="287"/>
      <c r="P853" s="287"/>
      <c r="Q853" s="287"/>
      <c r="S853" s="287"/>
    </row>
    <row r="854" spans="14:19" ht="15.75" customHeight="1">
      <c r="N854" s="287"/>
      <c r="O854" s="287"/>
      <c r="P854" s="287"/>
      <c r="Q854" s="287"/>
      <c r="S854" s="287"/>
    </row>
    <row r="855" spans="14:19" ht="15.75" customHeight="1">
      <c r="N855" s="287"/>
      <c r="O855" s="287"/>
      <c r="P855" s="287"/>
      <c r="Q855" s="287"/>
      <c r="S855" s="287"/>
    </row>
    <row r="856" spans="14:19" ht="15.75" customHeight="1">
      <c r="N856" s="287"/>
      <c r="O856" s="287"/>
      <c r="P856" s="287"/>
      <c r="Q856" s="287"/>
      <c r="S856" s="287"/>
    </row>
    <row r="857" spans="14:19" ht="15.75" customHeight="1">
      <c r="N857" s="287"/>
      <c r="O857" s="287"/>
      <c r="P857" s="287"/>
      <c r="Q857" s="287"/>
      <c r="S857" s="287"/>
    </row>
    <row r="858" spans="14:19" ht="15.75" customHeight="1">
      <c r="N858" s="287"/>
      <c r="O858" s="287"/>
      <c r="P858" s="287"/>
      <c r="Q858" s="287"/>
      <c r="S858" s="287"/>
    </row>
    <row r="859" spans="14:19" ht="15.75" customHeight="1">
      <c r="N859" s="287"/>
      <c r="O859" s="287"/>
      <c r="P859" s="287"/>
      <c r="Q859" s="287"/>
      <c r="S859" s="287"/>
    </row>
    <row r="860" spans="14:19" ht="15.75" customHeight="1">
      <c r="N860" s="287"/>
      <c r="O860" s="287"/>
      <c r="P860" s="287"/>
      <c r="Q860" s="287"/>
      <c r="S860" s="287"/>
    </row>
    <row r="861" spans="14:19" ht="15.75" customHeight="1">
      <c r="N861" s="287"/>
      <c r="O861" s="287"/>
      <c r="P861" s="287"/>
      <c r="Q861" s="287"/>
      <c r="S861" s="287"/>
    </row>
    <row r="862" spans="14:19" ht="15.75" customHeight="1">
      <c r="N862" s="287"/>
      <c r="O862" s="287"/>
      <c r="P862" s="287"/>
      <c r="Q862" s="287"/>
      <c r="S862" s="287"/>
    </row>
    <row r="863" spans="14:19" ht="15.75" customHeight="1">
      <c r="N863" s="287"/>
      <c r="O863" s="287"/>
      <c r="P863" s="287"/>
      <c r="Q863" s="287"/>
      <c r="S863" s="287"/>
    </row>
    <row r="864" spans="14:19" ht="15.75" customHeight="1">
      <c r="N864" s="287"/>
      <c r="O864" s="287"/>
      <c r="P864" s="287"/>
      <c r="Q864" s="287"/>
      <c r="S864" s="287"/>
    </row>
    <row r="865" spans="14:19" ht="15.75" customHeight="1">
      <c r="N865" s="287"/>
      <c r="O865" s="287"/>
      <c r="P865" s="287"/>
      <c r="Q865" s="287"/>
      <c r="S865" s="287"/>
    </row>
    <row r="866" spans="14:19" ht="15.75" customHeight="1">
      <c r="N866" s="287"/>
      <c r="O866" s="287"/>
      <c r="P866" s="287"/>
      <c r="Q866" s="287"/>
      <c r="S866" s="287"/>
    </row>
    <row r="867" spans="14:19" ht="15.75" customHeight="1">
      <c r="N867" s="287"/>
      <c r="O867" s="287"/>
      <c r="P867" s="287"/>
      <c r="Q867" s="287"/>
      <c r="S867" s="287"/>
    </row>
    <row r="868" spans="14:19" ht="15.75" customHeight="1">
      <c r="N868" s="287"/>
      <c r="O868" s="287"/>
      <c r="P868" s="287"/>
      <c r="Q868" s="287"/>
      <c r="S868" s="287"/>
    </row>
    <row r="869" spans="14:19" ht="15.75" customHeight="1">
      <c r="N869" s="287"/>
      <c r="O869" s="287"/>
      <c r="P869" s="287"/>
      <c r="Q869" s="287"/>
      <c r="S869" s="287"/>
    </row>
    <row r="870" spans="14:19" ht="15.75" customHeight="1">
      <c r="N870" s="287"/>
      <c r="O870" s="287"/>
      <c r="P870" s="287"/>
      <c r="Q870" s="287"/>
      <c r="S870" s="287"/>
    </row>
    <row r="871" spans="14:19" ht="15.75" customHeight="1">
      <c r="N871" s="287"/>
      <c r="O871" s="287"/>
      <c r="P871" s="287"/>
      <c r="Q871" s="287"/>
      <c r="S871" s="287"/>
    </row>
    <row r="872" spans="14:19" ht="15.75" customHeight="1">
      <c r="N872" s="287"/>
      <c r="O872" s="287"/>
      <c r="P872" s="287"/>
      <c r="Q872" s="287"/>
      <c r="S872" s="287"/>
    </row>
    <row r="873" spans="14:19" ht="15.75" customHeight="1">
      <c r="N873" s="287"/>
      <c r="O873" s="287"/>
      <c r="P873" s="287"/>
      <c r="Q873" s="287"/>
      <c r="S873" s="287"/>
    </row>
    <row r="874" spans="14:19" ht="15.75" customHeight="1">
      <c r="N874" s="287"/>
      <c r="O874" s="287"/>
      <c r="P874" s="287"/>
      <c r="Q874" s="287"/>
      <c r="S874" s="287"/>
    </row>
    <row r="875" spans="14:19" ht="15.75" customHeight="1">
      <c r="N875" s="287"/>
      <c r="O875" s="287"/>
      <c r="P875" s="287"/>
      <c r="Q875" s="287"/>
      <c r="S875" s="287"/>
    </row>
    <row r="876" spans="14:19" ht="15.75" customHeight="1">
      <c r="N876" s="287"/>
      <c r="O876" s="287"/>
      <c r="P876" s="287"/>
      <c r="Q876" s="287"/>
      <c r="S876" s="287"/>
    </row>
    <row r="877" spans="14:19" ht="15.75" customHeight="1">
      <c r="N877" s="287"/>
      <c r="O877" s="287"/>
      <c r="P877" s="287"/>
      <c r="Q877" s="287"/>
      <c r="S877" s="287"/>
    </row>
    <row r="878" spans="14:19" ht="15.75" customHeight="1">
      <c r="N878" s="287"/>
      <c r="O878" s="287"/>
      <c r="P878" s="287"/>
      <c r="Q878" s="287"/>
      <c r="S878" s="287"/>
    </row>
    <row r="879" spans="14:19" ht="15.75" customHeight="1">
      <c r="N879" s="287"/>
      <c r="O879" s="287"/>
      <c r="P879" s="287"/>
      <c r="Q879" s="287"/>
      <c r="S879" s="287"/>
    </row>
    <row r="880" spans="14:19" ht="15.75" customHeight="1">
      <c r="N880" s="287"/>
      <c r="O880" s="287"/>
      <c r="P880" s="287"/>
      <c r="Q880" s="287"/>
      <c r="S880" s="287"/>
    </row>
    <row r="881" spans="14:19" ht="15.75" customHeight="1">
      <c r="N881" s="287"/>
      <c r="O881" s="287"/>
      <c r="P881" s="287"/>
      <c r="Q881" s="287"/>
      <c r="S881" s="287"/>
    </row>
    <row r="882" spans="14:19" ht="15.75" customHeight="1">
      <c r="N882" s="287"/>
      <c r="O882" s="287"/>
      <c r="P882" s="287"/>
      <c r="Q882" s="287"/>
      <c r="S882" s="287"/>
    </row>
    <row r="883" spans="14:19" ht="15.75" customHeight="1">
      <c r="N883" s="287"/>
      <c r="O883" s="287"/>
      <c r="P883" s="287"/>
      <c r="Q883" s="287"/>
      <c r="S883" s="287"/>
    </row>
    <row r="884" spans="14:19" ht="15.75" customHeight="1">
      <c r="N884" s="287"/>
      <c r="O884" s="287"/>
      <c r="P884" s="287"/>
      <c r="Q884" s="287"/>
      <c r="S884" s="287"/>
    </row>
    <row r="885" spans="14:19" ht="15.75" customHeight="1">
      <c r="N885" s="287"/>
      <c r="O885" s="287"/>
      <c r="P885" s="287"/>
      <c r="Q885" s="287"/>
      <c r="S885" s="287"/>
    </row>
    <row r="886" spans="14:19" ht="15.75" customHeight="1">
      <c r="N886" s="287"/>
      <c r="O886" s="287"/>
      <c r="P886" s="287"/>
      <c r="Q886" s="287"/>
      <c r="S886" s="287"/>
    </row>
    <row r="887" spans="14:19" ht="15.75" customHeight="1">
      <c r="N887" s="287"/>
      <c r="O887" s="287"/>
      <c r="P887" s="287"/>
      <c r="Q887" s="287"/>
      <c r="S887" s="287"/>
    </row>
    <row r="888" spans="14:19" ht="15.75" customHeight="1">
      <c r="N888" s="287"/>
      <c r="O888" s="287"/>
      <c r="P888" s="287"/>
      <c r="Q888" s="287"/>
      <c r="S888" s="287"/>
    </row>
    <row r="889" spans="14:19" ht="15.75" customHeight="1">
      <c r="N889" s="287"/>
      <c r="O889" s="287"/>
      <c r="P889" s="287"/>
      <c r="Q889" s="287"/>
      <c r="S889" s="287"/>
    </row>
    <row r="890" spans="14:19" ht="15.75" customHeight="1">
      <c r="N890" s="287"/>
      <c r="O890" s="287"/>
      <c r="P890" s="287"/>
      <c r="Q890" s="287"/>
      <c r="S890" s="287"/>
    </row>
    <row r="891" spans="14:19" ht="15.75" customHeight="1">
      <c r="N891" s="287"/>
      <c r="O891" s="287"/>
      <c r="P891" s="287"/>
      <c r="Q891" s="287"/>
      <c r="S891" s="287"/>
    </row>
    <row r="892" spans="14:19" ht="15.75" customHeight="1">
      <c r="N892" s="287"/>
      <c r="O892" s="287"/>
      <c r="P892" s="287"/>
      <c r="Q892" s="287"/>
      <c r="S892" s="287"/>
    </row>
    <row r="893" spans="14:19" ht="15.75" customHeight="1">
      <c r="N893" s="287"/>
      <c r="O893" s="287"/>
      <c r="P893" s="287"/>
      <c r="Q893" s="287"/>
      <c r="S893" s="287"/>
    </row>
    <row r="894" spans="14:19" ht="15.75" customHeight="1">
      <c r="N894" s="287"/>
      <c r="O894" s="287"/>
      <c r="P894" s="287"/>
      <c r="Q894" s="287"/>
      <c r="S894" s="287"/>
    </row>
    <row r="895" spans="14:19" ht="15.75" customHeight="1">
      <c r="N895" s="287"/>
      <c r="O895" s="287"/>
      <c r="P895" s="287"/>
      <c r="Q895" s="287"/>
      <c r="S895" s="287"/>
    </row>
    <row r="896" spans="14:19" ht="15.75" customHeight="1">
      <c r="N896" s="287"/>
      <c r="O896" s="287"/>
      <c r="P896" s="287"/>
      <c r="Q896" s="287"/>
      <c r="S896" s="287"/>
    </row>
    <row r="897" spans="14:19" ht="15.75" customHeight="1">
      <c r="N897" s="287"/>
      <c r="O897" s="287"/>
      <c r="P897" s="287"/>
      <c r="Q897" s="287"/>
      <c r="S897" s="287"/>
    </row>
    <row r="898" spans="14:19" ht="15.75" customHeight="1">
      <c r="N898" s="287"/>
      <c r="O898" s="287"/>
      <c r="P898" s="287"/>
      <c r="Q898" s="287"/>
      <c r="S898" s="287"/>
    </row>
    <row r="899" spans="14:19" ht="15.75" customHeight="1">
      <c r="N899" s="287"/>
      <c r="O899" s="287"/>
      <c r="P899" s="287"/>
      <c r="Q899" s="287"/>
      <c r="S899" s="287"/>
    </row>
    <row r="900" spans="14:19" ht="15.75" customHeight="1">
      <c r="N900" s="287"/>
      <c r="O900" s="287"/>
      <c r="P900" s="287"/>
      <c r="Q900" s="287"/>
      <c r="S900" s="287"/>
    </row>
    <row r="901" spans="14:19" ht="15.75" customHeight="1">
      <c r="N901" s="287"/>
      <c r="O901" s="287"/>
      <c r="P901" s="287"/>
      <c r="Q901" s="287"/>
      <c r="S901" s="287"/>
    </row>
    <row r="902" spans="14:19" ht="15.75" customHeight="1">
      <c r="N902" s="287"/>
      <c r="O902" s="287"/>
      <c r="P902" s="287"/>
      <c r="Q902" s="287"/>
      <c r="S902" s="287"/>
    </row>
    <row r="903" spans="14:19" ht="15.75" customHeight="1">
      <c r="N903" s="287"/>
      <c r="O903" s="287"/>
      <c r="P903" s="287"/>
      <c r="Q903" s="287"/>
      <c r="S903" s="287"/>
    </row>
    <row r="904" spans="14:19" ht="15.75" customHeight="1">
      <c r="N904" s="287"/>
      <c r="O904" s="287"/>
      <c r="P904" s="287"/>
      <c r="Q904" s="287"/>
      <c r="S904" s="287"/>
    </row>
    <row r="905" spans="14:19" ht="15.75" customHeight="1">
      <c r="N905" s="287"/>
      <c r="O905" s="287"/>
      <c r="P905" s="287"/>
      <c r="Q905" s="287"/>
      <c r="S905" s="287"/>
    </row>
    <row r="906" spans="14:19" ht="15.75" customHeight="1">
      <c r="N906" s="287"/>
      <c r="O906" s="287"/>
      <c r="P906" s="287"/>
      <c r="Q906" s="287"/>
      <c r="S906" s="287"/>
    </row>
    <row r="907" spans="14:19" ht="15.75" customHeight="1">
      <c r="N907" s="287"/>
      <c r="O907" s="287"/>
      <c r="P907" s="287"/>
      <c r="Q907" s="287"/>
      <c r="S907" s="287"/>
    </row>
    <row r="908" spans="14:19" ht="15.75" customHeight="1">
      <c r="N908" s="287"/>
      <c r="O908" s="287"/>
      <c r="P908" s="287"/>
      <c r="Q908" s="287"/>
      <c r="S908" s="287"/>
    </row>
    <row r="909" spans="14:19" ht="15.75" customHeight="1">
      <c r="N909" s="287"/>
      <c r="O909" s="287"/>
      <c r="P909" s="287"/>
      <c r="Q909" s="287"/>
      <c r="S909" s="287"/>
    </row>
    <row r="910" spans="14:19" ht="15.75" customHeight="1">
      <c r="N910" s="287"/>
      <c r="O910" s="287"/>
      <c r="P910" s="287"/>
      <c r="Q910" s="287"/>
      <c r="S910" s="287"/>
    </row>
    <row r="911" spans="14:19" ht="15.75" customHeight="1">
      <c r="N911" s="287"/>
      <c r="O911" s="287"/>
      <c r="P911" s="287"/>
      <c r="Q911" s="287"/>
      <c r="S911" s="287"/>
    </row>
    <row r="912" spans="14:19" ht="15.75" customHeight="1">
      <c r="N912" s="287"/>
      <c r="O912" s="287"/>
      <c r="P912" s="287"/>
      <c r="Q912" s="287"/>
      <c r="S912" s="287"/>
    </row>
    <row r="913" spans="14:19" ht="15.75" customHeight="1">
      <c r="N913" s="287"/>
      <c r="O913" s="287"/>
      <c r="P913" s="287"/>
      <c r="Q913" s="287"/>
      <c r="S913" s="287"/>
    </row>
    <row r="914" spans="14:19" ht="15.75" customHeight="1">
      <c r="N914" s="287"/>
      <c r="O914" s="287"/>
      <c r="P914" s="287"/>
      <c r="Q914" s="287"/>
      <c r="S914" s="287"/>
    </row>
    <row r="915" spans="14:19" ht="15.75" customHeight="1">
      <c r="N915" s="287"/>
      <c r="O915" s="287"/>
      <c r="P915" s="287"/>
      <c r="Q915" s="287"/>
      <c r="S915" s="287"/>
    </row>
    <row r="916" spans="14:19" ht="15.75" customHeight="1">
      <c r="N916" s="287"/>
      <c r="O916" s="287"/>
      <c r="P916" s="287"/>
      <c r="Q916" s="287"/>
      <c r="S916" s="287"/>
    </row>
    <row r="917" spans="14:19" ht="15.75" customHeight="1">
      <c r="N917" s="287"/>
      <c r="O917" s="287"/>
      <c r="P917" s="287"/>
      <c r="Q917" s="287"/>
      <c r="S917" s="287"/>
    </row>
    <row r="918" spans="14:19" ht="15.75" customHeight="1">
      <c r="N918" s="287"/>
      <c r="O918" s="287"/>
      <c r="P918" s="287"/>
      <c r="Q918" s="287"/>
      <c r="S918" s="287"/>
    </row>
    <row r="919" spans="14:19" ht="15.75" customHeight="1">
      <c r="N919" s="287"/>
      <c r="O919" s="287"/>
      <c r="P919" s="287"/>
      <c r="Q919" s="287"/>
      <c r="S919" s="287"/>
    </row>
    <row r="920" spans="14:19" ht="15.75" customHeight="1">
      <c r="N920" s="287"/>
      <c r="O920" s="287"/>
      <c r="P920" s="287"/>
      <c r="Q920" s="287"/>
      <c r="S920" s="287"/>
    </row>
    <row r="921" spans="14:19" ht="15.75" customHeight="1">
      <c r="N921" s="287"/>
      <c r="O921" s="287"/>
      <c r="P921" s="287"/>
      <c r="Q921" s="287"/>
      <c r="S921" s="287"/>
    </row>
    <row r="922" spans="14:19" ht="15.75" customHeight="1">
      <c r="N922" s="287"/>
      <c r="O922" s="287"/>
      <c r="P922" s="287"/>
      <c r="Q922" s="287"/>
      <c r="S922" s="287"/>
    </row>
    <row r="923" spans="14:19" ht="15.75" customHeight="1">
      <c r="N923" s="287"/>
      <c r="O923" s="287"/>
      <c r="P923" s="287"/>
      <c r="Q923" s="287"/>
      <c r="S923" s="287"/>
    </row>
    <row r="924" spans="14:19" ht="15.75" customHeight="1">
      <c r="N924" s="287"/>
      <c r="O924" s="287"/>
      <c r="P924" s="287"/>
      <c r="Q924" s="287"/>
      <c r="S924" s="287"/>
    </row>
    <row r="925" spans="14:19" ht="15.75" customHeight="1">
      <c r="N925" s="287"/>
      <c r="O925" s="287"/>
      <c r="P925" s="287"/>
      <c r="Q925" s="287"/>
      <c r="S925" s="287"/>
    </row>
    <row r="926" spans="14:19" ht="15.75" customHeight="1">
      <c r="N926" s="287"/>
      <c r="O926" s="287"/>
      <c r="P926" s="287"/>
      <c r="Q926" s="287"/>
      <c r="S926" s="287"/>
    </row>
    <row r="927" spans="14:19" ht="15.75" customHeight="1">
      <c r="N927" s="287"/>
      <c r="O927" s="287"/>
      <c r="P927" s="287"/>
      <c r="Q927" s="287"/>
      <c r="S927" s="287"/>
    </row>
    <row r="928" spans="14:19" ht="15.75" customHeight="1">
      <c r="N928" s="287"/>
      <c r="O928" s="287"/>
      <c r="P928" s="287"/>
      <c r="Q928" s="287"/>
      <c r="S928" s="287"/>
    </row>
    <row r="929" spans="14:19" ht="15.75" customHeight="1">
      <c r="N929" s="287"/>
      <c r="O929" s="287"/>
      <c r="P929" s="287"/>
      <c r="Q929" s="287"/>
      <c r="S929" s="287"/>
    </row>
    <row r="930" spans="14:19" ht="15.75" customHeight="1">
      <c r="N930" s="287"/>
      <c r="O930" s="287"/>
      <c r="P930" s="287"/>
      <c r="Q930" s="287"/>
      <c r="S930" s="287"/>
    </row>
    <row r="931" spans="14:19" ht="15.75" customHeight="1">
      <c r="N931" s="287"/>
      <c r="O931" s="287"/>
      <c r="P931" s="287"/>
      <c r="Q931" s="287"/>
      <c r="S931" s="287"/>
    </row>
    <row r="932" spans="14:19" ht="15.75" customHeight="1">
      <c r="N932" s="287"/>
      <c r="O932" s="287"/>
      <c r="P932" s="287"/>
      <c r="Q932" s="287"/>
      <c r="S932" s="287"/>
    </row>
    <row r="933" spans="14:19" ht="15.75" customHeight="1">
      <c r="N933" s="287"/>
      <c r="O933" s="287"/>
      <c r="P933" s="287"/>
      <c r="Q933" s="287"/>
      <c r="S933" s="287"/>
    </row>
    <row r="934" spans="14:19" ht="15.75" customHeight="1">
      <c r="N934" s="287"/>
      <c r="O934" s="287"/>
      <c r="P934" s="287"/>
      <c r="Q934" s="287"/>
      <c r="S934" s="287"/>
    </row>
    <row r="935" spans="14:19" ht="15.75" customHeight="1">
      <c r="N935" s="287"/>
      <c r="O935" s="287"/>
      <c r="P935" s="287"/>
      <c r="Q935" s="287"/>
      <c r="S935" s="287"/>
    </row>
    <row r="936" spans="14:19" ht="15.75" customHeight="1">
      <c r="N936" s="287"/>
      <c r="O936" s="287"/>
      <c r="P936" s="287"/>
      <c r="Q936" s="287"/>
      <c r="S936" s="287"/>
    </row>
    <row r="937" spans="14:19" ht="15.75" customHeight="1">
      <c r="N937" s="287"/>
      <c r="O937" s="287"/>
      <c r="P937" s="287"/>
      <c r="Q937" s="287"/>
      <c r="S937" s="287"/>
    </row>
    <row r="938" spans="14:19" ht="15.75" customHeight="1">
      <c r="N938" s="287"/>
      <c r="O938" s="287"/>
      <c r="P938" s="287"/>
      <c r="Q938" s="287"/>
      <c r="S938" s="287"/>
    </row>
    <row r="939" spans="14:19" ht="15.75" customHeight="1">
      <c r="N939" s="287"/>
      <c r="O939" s="287"/>
      <c r="P939" s="287"/>
      <c r="Q939" s="287"/>
      <c r="S939" s="287"/>
    </row>
    <row r="940" spans="14:19" ht="15.75" customHeight="1">
      <c r="N940" s="287"/>
      <c r="O940" s="287"/>
      <c r="P940" s="287"/>
      <c r="Q940" s="287"/>
      <c r="S940" s="287"/>
    </row>
    <row r="941" spans="14:19" ht="15.75" customHeight="1">
      <c r="N941" s="287"/>
      <c r="O941" s="287"/>
      <c r="P941" s="287"/>
      <c r="Q941" s="287"/>
      <c r="S941" s="287"/>
    </row>
    <row r="942" spans="14:19" ht="15.75" customHeight="1">
      <c r="N942" s="287"/>
      <c r="O942" s="287"/>
      <c r="P942" s="287"/>
      <c r="Q942" s="287"/>
      <c r="S942" s="287"/>
    </row>
    <row r="943" spans="14:19" ht="15.75" customHeight="1">
      <c r="N943" s="287"/>
      <c r="O943" s="287"/>
      <c r="P943" s="287"/>
      <c r="Q943" s="287"/>
      <c r="S943" s="287"/>
    </row>
    <row r="944" spans="14:19" ht="15.75" customHeight="1">
      <c r="N944" s="287"/>
      <c r="O944" s="287"/>
      <c r="P944" s="287"/>
      <c r="Q944" s="287"/>
      <c r="S944" s="287"/>
    </row>
    <row r="945" spans="14:19" ht="15.75" customHeight="1">
      <c r="N945" s="287"/>
      <c r="O945" s="287"/>
      <c r="P945" s="287"/>
      <c r="Q945" s="287"/>
      <c r="S945" s="287"/>
    </row>
    <row r="946" spans="14:19" ht="15.75" customHeight="1">
      <c r="N946" s="287"/>
      <c r="O946" s="287"/>
      <c r="P946" s="287"/>
      <c r="Q946" s="287"/>
      <c r="S946" s="287"/>
    </row>
    <row r="947" spans="14:19" ht="15.75" customHeight="1">
      <c r="N947" s="287"/>
      <c r="O947" s="287"/>
      <c r="P947" s="287"/>
      <c r="Q947" s="287"/>
      <c r="S947" s="287"/>
    </row>
    <row r="948" spans="14:19" ht="15.75" customHeight="1">
      <c r="N948" s="287"/>
      <c r="O948" s="287"/>
      <c r="P948" s="287"/>
      <c r="Q948" s="287"/>
      <c r="S948" s="287"/>
    </row>
    <row r="949" spans="14:19" ht="15.75" customHeight="1">
      <c r="N949" s="287"/>
      <c r="O949" s="287"/>
      <c r="P949" s="287"/>
      <c r="Q949" s="287"/>
      <c r="S949" s="287"/>
    </row>
    <row r="950" spans="14:19" ht="15.75" customHeight="1">
      <c r="N950" s="287"/>
      <c r="O950" s="287"/>
      <c r="P950" s="287"/>
      <c r="Q950" s="287"/>
      <c r="S950" s="287"/>
    </row>
    <row r="951" spans="14:19" ht="15.75" customHeight="1">
      <c r="N951" s="287"/>
      <c r="O951" s="287"/>
      <c r="P951" s="287"/>
      <c r="Q951" s="287"/>
      <c r="S951" s="287"/>
    </row>
    <row r="952" spans="14:19" ht="15.75" customHeight="1">
      <c r="N952" s="287"/>
      <c r="O952" s="287"/>
      <c r="P952" s="287"/>
      <c r="Q952" s="287"/>
      <c r="S952" s="287"/>
    </row>
    <row r="953" spans="14:19" ht="15.75" customHeight="1">
      <c r="N953" s="287"/>
      <c r="O953" s="287"/>
      <c r="P953" s="287"/>
      <c r="Q953" s="287"/>
      <c r="S953" s="287"/>
    </row>
    <row r="954" spans="14:19" ht="15.75" customHeight="1">
      <c r="N954" s="287"/>
      <c r="O954" s="287"/>
      <c r="P954" s="287"/>
      <c r="Q954" s="287"/>
      <c r="S954" s="287"/>
    </row>
    <row r="955" spans="14:19" ht="15.75" customHeight="1">
      <c r="N955" s="287"/>
      <c r="O955" s="287"/>
      <c r="P955" s="287"/>
      <c r="Q955" s="287"/>
      <c r="S955" s="287"/>
    </row>
    <row r="956" spans="14:19" ht="15.75" customHeight="1">
      <c r="N956" s="287"/>
      <c r="O956" s="287"/>
      <c r="P956" s="287"/>
      <c r="Q956" s="287"/>
      <c r="S956" s="287"/>
    </row>
    <row r="957" spans="14:19" ht="15.75" customHeight="1">
      <c r="N957" s="287"/>
      <c r="O957" s="287"/>
      <c r="P957" s="287"/>
      <c r="Q957" s="287"/>
      <c r="S957" s="287"/>
    </row>
    <row r="958" spans="14:19" ht="15.75" customHeight="1">
      <c r="N958" s="287"/>
      <c r="O958" s="287"/>
      <c r="P958" s="287"/>
      <c r="Q958" s="287"/>
      <c r="S958" s="287"/>
    </row>
    <row r="959" spans="14:19" ht="15.75" customHeight="1">
      <c r="N959" s="287"/>
      <c r="O959" s="287"/>
      <c r="P959" s="287"/>
      <c r="Q959" s="287"/>
      <c r="S959" s="287"/>
    </row>
    <row r="960" spans="14:19" ht="15.75" customHeight="1">
      <c r="N960" s="287"/>
      <c r="O960" s="287"/>
      <c r="P960" s="287"/>
      <c r="Q960" s="287"/>
      <c r="S960" s="287"/>
    </row>
    <row r="961" spans="14:19" ht="15.75" customHeight="1">
      <c r="N961" s="287"/>
      <c r="O961" s="287"/>
      <c r="P961" s="287"/>
      <c r="Q961" s="287"/>
      <c r="S961" s="287"/>
    </row>
    <row r="962" spans="14:19" ht="15.75" customHeight="1">
      <c r="N962" s="287"/>
      <c r="O962" s="287"/>
      <c r="P962" s="287"/>
      <c r="Q962" s="287"/>
      <c r="S962" s="287"/>
    </row>
    <row r="963" spans="14:19" ht="15.75" customHeight="1">
      <c r="N963" s="287"/>
      <c r="O963" s="287"/>
      <c r="P963" s="287"/>
      <c r="Q963" s="287"/>
      <c r="S963" s="287"/>
    </row>
    <row r="964" spans="14:19" ht="15.75" customHeight="1">
      <c r="N964" s="287"/>
      <c r="O964" s="287"/>
      <c r="P964" s="287"/>
      <c r="Q964" s="287"/>
      <c r="S964" s="287"/>
    </row>
    <row r="965" spans="14:19" ht="15.75" customHeight="1">
      <c r="N965" s="287"/>
      <c r="O965" s="287"/>
      <c r="P965" s="287"/>
      <c r="Q965" s="287"/>
      <c r="S965" s="287"/>
    </row>
    <row r="966" spans="14:19" ht="15.75" customHeight="1">
      <c r="N966" s="287"/>
      <c r="O966" s="287"/>
      <c r="P966" s="287"/>
      <c r="Q966" s="287"/>
      <c r="S966" s="287"/>
    </row>
    <row r="967" spans="14:19" ht="15.75" customHeight="1">
      <c r="N967" s="287"/>
      <c r="O967" s="287"/>
      <c r="P967" s="287"/>
      <c r="Q967" s="287"/>
      <c r="S967" s="287"/>
    </row>
    <row r="968" spans="14:19" ht="15.75" customHeight="1">
      <c r="N968" s="287"/>
      <c r="O968" s="287"/>
      <c r="P968" s="287"/>
      <c r="Q968" s="287"/>
      <c r="S968" s="287"/>
    </row>
    <row r="969" spans="14:19" ht="15.75" customHeight="1">
      <c r="N969" s="287"/>
      <c r="O969" s="287"/>
      <c r="P969" s="287"/>
      <c r="Q969" s="287"/>
      <c r="S969" s="287"/>
    </row>
    <row r="970" spans="14:19" ht="15.75" customHeight="1">
      <c r="N970" s="287"/>
      <c r="O970" s="287"/>
      <c r="P970" s="287"/>
      <c r="Q970" s="287"/>
      <c r="S970" s="287"/>
    </row>
    <row r="971" spans="14:19" ht="15.75" customHeight="1">
      <c r="N971" s="287"/>
      <c r="O971" s="287"/>
      <c r="P971" s="287"/>
      <c r="Q971" s="287"/>
      <c r="S971" s="287"/>
    </row>
    <row r="972" spans="14:19" ht="15.75" customHeight="1">
      <c r="N972" s="287"/>
      <c r="O972" s="287"/>
      <c r="P972" s="287"/>
      <c r="Q972" s="287"/>
      <c r="S972" s="287"/>
    </row>
    <row r="973" spans="14:19" ht="15.75" customHeight="1">
      <c r="N973" s="287"/>
      <c r="O973" s="287"/>
      <c r="P973" s="287"/>
      <c r="Q973" s="287"/>
      <c r="S973" s="287"/>
    </row>
    <row r="974" spans="14:19" ht="15.75" customHeight="1">
      <c r="N974" s="287"/>
      <c r="O974" s="287"/>
      <c r="P974" s="287"/>
      <c r="Q974" s="287"/>
      <c r="S974" s="287"/>
    </row>
    <row r="975" spans="14:19" ht="15.75" customHeight="1">
      <c r="N975" s="287"/>
      <c r="O975" s="287"/>
      <c r="P975" s="287"/>
      <c r="Q975" s="287"/>
      <c r="S975" s="287"/>
    </row>
    <row r="976" spans="14:19" ht="15.75" customHeight="1">
      <c r="N976" s="287"/>
      <c r="O976" s="287"/>
      <c r="P976" s="287"/>
      <c r="Q976" s="287"/>
      <c r="S976" s="287"/>
    </row>
    <row r="977" spans="14:19" ht="15.75" customHeight="1">
      <c r="N977" s="287"/>
      <c r="O977" s="287"/>
      <c r="P977" s="287"/>
      <c r="Q977" s="287"/>
      <c r="S977" s="287"/>
    </row>
    <row r="978" spans="14:19" ht="15.75" customHeight="1">
      <c r="N978" s="287"/>
      <c r="O978" s="287"/>
      <c r="P978" s="287"/>
      <c r="Q978" s="287"/>
      <c r="S978" s="287"/>
    </row>
    <row r="979" spans="14:19" ht="15.75" customHeight="1">
      <c r="N979" s="287"/>
      <c r="O979" s="287"/>
      <c r="P979" s="287"/>
      <c r="Q979" s="287"/>
      <c r="S979" s="287"/>
    </row>
    <row r="980" spans="14:19" ht="15.75" customHeight="1">
      <c r="N980" s="287"/>
      <c r="O980" s="287"/>
      <c r="P980" s="287"/>
      <c r="Q980" s="287"/>
      <c r="S980" s="287"/>
    </row>
    <row r="981" spans="14:19" ht="15.75" customHeight="1">
      <c r="N981" s="287"/>
      <c r="O981" s="287"/>
      <c r="P981" s="287"/>
      <c r="Q981" s="287"/>
      <c r="S981" s="287"/>
    </row>
    <row r="982" spans="14:19" ht="15.75" customHeight="1">
      <c r="N982" s="287"/>
      <c r="O982" s="287"/>
      <c r="P982" s="287"/>
      <c r="Q982" s="287"/>
      <c r="S982" s="287"/>
    </row>
    <row r="983" spans="14:19" ht="15.75" customHeight="1">
      <c r="N983" s="287"/>
      <c r="O983" s="287"/>
      <c r="P983" s="287"/>
      <c r="Q983" s="287"/>
      <c r="S983" s="287"/>
    </row>
    <row r="984" spans="14:19" ht="15.75" customHeight="1">
      <c r="N984" s="287"/>
      <c r="O984" s="287"/>
      <c r="P984" s="287"/>
      <c r="Q984" s="287"/>
      <c r="S984" s="287"/>
    </row>
    <row r="985" spans="14:19" ht="15.75" customHeight="1">
      <c r="N985" s="287"/>
      <c r="O985" s="287"/>
      <c r="P985" s="287"/>
      <c r="Q985" s="287"/>
      <c r="S985" s="287"/>
    </row>
    <row r="986" spans="14:19" ht="15.75" customHeight="1">
      <c r="N986" s="287"/>
      <c r="O986" s="287"/>
      <c r="P986" s="287"/>
      <c r="Q986" s="287"/>
      <c r="S986" s="287"/>
    </row>
    <row r="987" spans="14:19" ht="15.75" customHeight="1">
      <c r="N987" s="287"/>
      <c r="O987" s="287"/>
      <c r="P987" s="287"/>
      <c r="Q987" s="287"/>
      <c r="S987" s="287"/>
    </row>
    <row r="988" spans="14:19" ht="15.75" customHeight="1">
      <c r="N988" s="287"/>
      <c r="O988" s="287"/>
      <c r="P988" s="287"/>
      <c r="Q988" s="287"/>
      <c r="S988" s="287"/>
    </row>
    <row r="989" spans="14:19" ht="15.75" customHeight="1">
      <c r="N989" s="287"/>
      <c r="O989" s="287"/>
      <c r="P989" s="287"/>
      <c r="Q989" s="287"/>
      <c r="S989" s="287"/>
    </row>
    <row r="990" spans="14:19" ht="15.75" customHeight="1">
      <c r="N990" s="287"/>
      <c r="O990" s="287"/>
      <c r="P990" s="287"/>
      <c r="Q990" s="287"/>
      <c r="S990" s="287"/>
    </row>
    <row r="991" spans="14:19" ht="15.75" customHeight="1">
      <c r="N991" s="287"/>
      <c r="O991" s="287"/>
      <c r="P991" s="287"/>
      <c r="Q991" s="287"/>
      <c r="S991" s="287"/>
    </row>
    <row r="992" spans="14:19" ht="15.75" customHeight="1">
      <c r="N992" s="287"/>
      <c r="O992" s="287"/>
      <c r="P992" s="287"/>
      <c r="Q992" s="287"/>
      <c r="S992" s="287"/>
    </row>
    <row r="993" spans="14:19" ht="15.75" customHeight="1">
      <c r="N993" s="287"/>
      <c r="O993" s="287"/>
      <c r="P993" s="287"/>
      <c r="Q993" s="287"/>
      <c r="S993" s="287"/>
    </row>
    <row r="994" spans="14:19" ht="15.75" customHeight="1">
      <c r="N994" s="287"/>
      <c r="O994" s="287"/>
      <c r="P994" s="287"/>
      <c r="Q994" s="287"/>
      <c r="S994" s="287"/>
    </row>
    <row r="995" spans="14:19" ht="15.75" customHeight="1">
      <c r="N995" s="287"/>
      <c r="O995" s="287"/>
      <c r="P995" s="287"/>
      <c r="Q995" s="287"/>
      <c r="S995" s="287"/>
    </row>
    <row r="996" spans="14:19" ht="15.75" customHeight="1">
      <c r="N996" s="287"/>
      <c r="O996" s="287"/>
      <c r="P996" s="287"/>
      <c r="Q996" s="287"/>
      <c r="S996" s="287"/>
    </row>
    <row r="997" spans="14:19" ht="15.75" customHeight="1">
      <c r="N997" s="287"/>
      <c r="O997" s="287"/>
      <c r="P997" s="287"/>
      <c r="Q997" s="287"/>
      <c r="S997" s="287"/>
    </row>
    <row r="998" spans="14:19" ht="15.75" customHeight="1">
      <c r="N998" s="287"/>
      <c r="O998" s="287"/>
      <c r="P998" s="287"/>
      <c r="Q998" s="287"/>
      <c r="S998" s="287"/>
    </row>
    <row r="999" spans="14:19" ht="15.75" customHeight="1">
      <c r="N999" s="287"/>
      <c r="O999" s="287"/>
      <c r="P999" s="287"/>
      <c r="Q999" s="287"/>
      <c r="S999" s="287"/>
    </row>
    <row r="1000" spans="14:19" ht="15.75" customHeight="1">
      <c r="N1000" s="287"/>
      <c r="O1000" s="287"/>
      <c r="P1000" s="287"/>
      <c r="Q1000" s="287"/>
      <c r="S1000" s="287"/>
    </row>
    <row r="1001" spans="14:19" ht="15.75" customHeight="1">
      <c r="N1001" s="287"/>
      <c r="O1001" s="287"/>
      <c r="P1001" s="287"/>
      <c r="Q1001" s="287"/>
      <c r="S1001" s="287"/>
    </row>
    <row r="1002" spans="14:19" ht="15.75" customHeight="1">
      <c r="N1002" s="287"/>
      <c r="O1002" s="287"/>
      <c r="P1002" s="287"/>
      <c r="Q1002" s="287"/>
      <c r="S1002" s="287"/>
    </row>
    <row r="1003" spans="14:19" ht="15.75" customHeight="1">
      <c r="N1003" s="287"/>
      <c r="O1003" s="287"/>
      <c r="P1003" s="287"/>
      <c r="Q1003" s="287"/>
      <c r="S1003" s="287"/>
    </row>
    <row r="1004" spans="14:19" ht="15.75" customHeight="1">
      <c r="N1004" s="287"/>
      <c r="O1004" s="287"/>
      <c r="P1004" s="287"/>
      <c r="Q1004" s="287"/>
      <c r="S1004" s="287"/>
    </row>
    <row r="1005" spans="14:19" ht="15.75" customHeight="1">
      <c r="N1005" s="287"/>
      <c r="O1005" s="287"/>
      <c r="P1005" s="287"/>
      <c r="Q1005" s="287"/>
      <c r="S1005" s="287"/>
    </row>
    <row r="1006" spans="14:19" ht="15.75" customHeight="1">
      <c r="N1006" s="287"/>
      <c r="O1006" s="287"/>
      <c r="P1006" s="287"/>
      <c r="Q1006" s="287"/>
      <c r="S1006" s="287"/>
    </row>
    <row r="1007" spans="14:19" ht="15.75" customHeight="1">
      <c r="N1007" s="287"/>
      <c r="O1007" s="287"/>
      <c r="P1007" s="287"/>
      <c r="Q1007" s="287"/>
      <c r="S1007" s="287"/>
    </row>
  </sheetData>
  <autoFilter ref="A5:R559">
    <filterColumn colId="17">
      <customFilters>
        <customFilter val="*okres*"/>
      </customFilters>
    </filterColumn>
  </autoFilter>
  <mergeCells count="9">
    <mergeCell ref="U4:V4"/>
    <mergeCell ref="B4:C4"/>
    <mergeCell ref="D4:E4"/>
    <mergeCell ref="F4:G4"/>
    <mergeCell ref="H4:I4"/>
    <mergeCell ref="N4:O4"/>
    <mergeCell ref="P4:Q4"/>
    <mergeCell ref="L4:M4"/>
    <mergeCell ref="J4:K4"/>
  </mergeCells>
  <conditionalFormatting sqref="B539:B559 N576:N1007 B6:E65 E539:G559 A560:B1007 C539:D1007 N563:N564 A5:C5 B4:C4 N480:N560 O560:Q1007 S4:S559 B66:G537 H254:H479 S1:V3 T6:V559 T4:T5 L6:M78 L80:M103 L105:M135 L137:M254 I352:I479 L256:M377 L379:M392 L394:M424 N6:Q559 H480:I559 L426:M523 L525:M559 E560:M1007 A1:M3">
    <cfRule type="cellIs" dxfId="1526" priority="444" stopIfTrue="1" operator="equal">
      <formula>0</formula>
    </cfRule>
  </conditionalFormatting>
  <conditionalFormatting sqref="B539:B559 N576:N1007 B6:E65 E539:G559 A560:B1007 C539:D1007 N563:N564 A5:C5 B4:C4 B66:G537 N480:N560 N6:Q6 O560:Q1007 S4:S559 H254:H479 O480:O559 N7:O479 P7:Q559 S1:V3 T6:V559 T4:T5 L6:M78 L80:M103 L105:M135 L137:M254 I352:I479 L256:M377 L379:M392 L394:M424 H480:I559 L426:M523 L525:M559 E560:M1007 A1:M3">
    <cfRule type="cellIs" dxfId="1525" priority="445" stopIfTrue="1" operator="equal">
      <formula>0</formula>
    </cfRule>
  </conditionalFormatting>
  <conditionalFormatting sqref="B539:G559 B6:E65">
    <cfRule type="cellIs" dxfId="1524" priority="446" stopIfTrue="1" operator="equal">
      <formula>0</formula>
    </cfRule>
  </conditionalFormatting>
  <conditionalFormatting sqref="A544">
    <cfRule type="containsText" dxfId="1523" priority="447" stopIfTrue="1" operator="containsText" text="okres">
      <formula>NOT(ISERROR(SEARCH(("okres"),(A544))))</formula>
    </cfRule>
  </conditionalFormatting>
  <conditionalFormatting sqref="A544">
    <cfRule type="containsText" dxfId="1522" priority="448" stopIfTrue="1" operator="containsText" text="kraj">
      <formula>NOT(ISERROR(SEARCH(("kraj"),(A544))))</formula>
    </cfRule>
  </conditionalFormatting>
  <conditionalFormatting sqref="A6">
    <cfRule type="expression" dxfId="1521" priority="449" stopIfTrue="1">
      <formula>"délka(B5)=3"</formula>
    </cfRule>
  </conditionalFormatting>
  <conditionalFormatting sqref="A6">
    <cfRule type="containsText" dxfId="1520" priority="450" stopIfTrue="1" operator="containsText" text="okres">
      <formula>NOT(ISERROR(SEARCH(("okres"),(A6))))</formula>
    </cfRule>
  </conditionalFormatting>
  <conditionalFormatting sqref="A6">
    <cfRule type="containsText" dxfId="1519" priority="451" stopIfTrue="1" operator="containsText" text="kraj">
      <formula>NOT(ISERROR(SEARCH(("kraj"),(A6))))</formula>
    </cfRule>
  </conditionalFormatting>
  <conditionalFormatting sqref="A7">
    <cfRule type="containsText" dxfId="1518" priority="452" stopIfTrue="1" operator="containsText" text="okres">
      <formula>NOT(ISERROR(SEARCH(("okres"),(A7))))</formula>
    </cfRule>
  </conditionalFormatting>
  <conditionalFormatting sqref="A7">
    <cfRule type="containsText" dxfId="1517" priority="453" stopIfTrue="1" operator="containsText" text="kraj">
      <formula>NOT(ISERROR(SEARCH(("kraj"),(A7))))</formula>
    </cfRule>
  </conditionalFormatting>
  <conditionalFormatting sqref="A13">
    <cfRule type="containsText" dxfId="1516" priority="454" stopIfTrue="1" operator="containsText" text="okres">
      <formula>NOT(ISERROR(SEARCH(("okres"),(A13))))</formula>
    </cfRule>
  </conditionalFormatting>
  <conditionalFormatting sqref="A13">
    <cfRule type="containsText" dxfId="1515" priority="455" stopIfTrue="1" operator="containsText" text="kraj">
      <formula>NOT(ISERROR(SEARCH(("kraj"),(A13))))</formula>
    </cfRule>
  </conditionalFormatting>
  <conditionalFormatting sqref="A17">
    <cfRule type="containsText" dxfId="1514" priority="456" stopIfTrue="1" operator="containsText" text="okres">
      <formula>NOT(ISERROR(SEARCH(("okres"),(A17))))</formula>
    </cfRule>
  </conditionalFormatting>
  <conditionalFormatting sqref="A17">
    <cfRule type="containsText" dxfId="1513" priority="457" stopIfTrue="1" operator="containsText" text="kraj">
      <formula>NOT(ISERROR(SEARCH(("kraj"),(A17))))</formula>
    </cfRule>
  </conditionalFormatting>
  <conditionalFormatting sqref="A25">
    <cfRule type="containsText" dxfId="1512" priority="458" stopIfTrue="1" operator="containsText" text="okres">
      <formula>NOT(ISERROR(SEARCH(("okres"),(A25))))</formula>
    </cfRule>
  </conditionalFormatting>
  <conditionalFormatting sqref="A25">
    <cfRule type="containsText" dxfId="1511" priority="459" stopIfTrue="1" operator="containsText" text="kraj">
      <formula>NOT(ISERROR(SEARCH(("kraj"),(A25))))</formula>
    </cfRule>
  </conditionalFormatting>
  <conditionalFormatting sqref="A31">
    <cfRule type="containsText" dxfId="1510" priority="460" stopIfTrue="1" operator="containsText" text="okres">
      <formula>NOT(ISERROR(SEARCH(("okres"),(A31))))</formula>
    </cfRule>
  </conditionalFormatting>
  <conditionalFormatting sqref="A31">
    <cfRule type="containsText" dxfId="1509" priority="461" stopIfTrue="1" operator="containsText" text="kraj">
      <formula>NOT(ISERROR(SEARCH(("kraj"),(A31))))</formula>
    </cfRule>
  </conditionalFormatting>
  <conditionalFormatting sqref="A43">
    <cfRule type="containsText" dxfId="1508" priority="462" stopIfTrue="1" operator="containsText" text="okres">
      <formula>NOT(ISERROR(SEARCH(("okres"),(A43))))</formula>
    </cfRule>
  </conditionalFormatting>
  <conditionalFormatting sqref="A43">
    <cfRule type="containsText" dxfId="1507" priority="463" stopIfTrue="1" operator="containsText" text="kraj">
      <formula>NOT(ISERROR(SEARCH(("kraj"),(A43))))</formula>
    </cfRule>
  </conditionalFormatting>
  <conditionalFormatting sqref="A50">
    <cfRule type="containsText" dxfId="1506" priority="464" stopIfTrue="1" operator="containsText" text="okres">
      <formula>NOT(ISERROR(SEARCH(("okres"),(A50))))</formula>
    </cfRule>
  </conditionalFormatting>
  <conditionalFormatting sqref="A50">
    <cfRule type="containsText" dxfId="1505" priority="465" stopIfTrue="1" operator="containsText" text="kraj">
      <formula>NOT(ISERROR(SEARCH(("kraj"),(A50))))</formula>
    </cfRule>
  </conditionalFormatting>
  <conditionalFormatting sqref="A56">
    <cfRule type="containsText" dxfId="1504" priority="466" stopIfTrue="1" operator="containsText" text="okres">
      <formula>NOT(ISERROR(SEARCH(("okres"),(A56))))</formula>
    </cfRule>
  </conditionalFormatting>
  <conditionalFormatting sqref="A56">
    <cfRule type="containsText" dxfId="1503" priority="467" stopIfTrue="1" operator="containsText" text="kraj">
      <formula>NOT(ISERROR(SEARCH(("kraj"),(A56))))</formula>
    </cfRule>
  </conditionalFormatting>
  <conditionalFormatting sqref="A65">
    <cfRule type="containsText" dxfId="1502" priority="468" stopIfTrue="1" operator="containsText" text="okres">
      <formula>NOT(ISERROR(SEARCH(("okres"),(A65))))</formula>
    </cfRule>
  </conditionalFormatting>
  <conditionalFormatting sqref="A65">
    <cfRule type="containsText" dxfId="1501" priority="469" stopIfTrue="1" operator="containsText" text="kraj">
      <formula>NOT(ISERROR(SEARCH(("kraj"),(A65))))</formula>
    </cfRule>
  </conditionalFormatting>
  <conditionalFormatting sqref="A66">
    <cfRule type="containsText" dxfId="1500" priority="470" stopIfTrue="1" operator="containsText" text="okres">
      <formula>NOT(ISERROR(SEARCH(("okres"),(A66))))</formula>
    </cfRule>
  </conditionalFormatting>
  <conditionalFormatting sqref="A66">
    <cfRule type="containsText" dxfId="1499" priority="471" stopIfTrue="1" operator="containsText" text="kraj">
      <formula>NOT(ISERROR(SEARCH(("kraj"),(A66))))</formula>
    </cfRule>
  </conditionalFormatting>
  <conditionalFormatting sqref="A71">
    <cfRule type="containsText" dxfId="1498" priority="472" stopIfTrue="1" operator="containsText" text="okres">
      <formula>NOT(ISERROR(SEARCH(("okres"),(A71))))</formula>
    </cfRule>
  </conditionalFormatting>
  <conditionalFormatting sqref="A71">
    <cfRule type="containsText" dxfId="1497" priority="473" stopIfTrue="1" operator="containsText" text="kraj">
      <formula>NOT(ISERROR(SEARCH(("kraj"),(A71))))</formula>
    </cfRule>
  </conditionalFormatting>
  <conditionalFormatting sqref="A85">
    <cfRule type="containsText" dxfId="1496" priority="474" stopIfTrue="1" operator="containsText" text="okres">
      <formula>NOT(ISERROR(SEARCH(("okres"),(A85))))</formula>
    </cfRule>
  </conditionalFormatting>
  <conditionalFormatting sqref="A85">
    <cfRule type="containsText" dxfId="1495" priority="475" stopIfTrue="1" operator="containsText" text="kraj">
      <formula>NOT(ISERROR(SEARCH(("kraj"),(A85))))</formula>
    </cfRule>
  </conditionalFormatting>
  <conditionalFormatting sqref="A98">
    <cfRule type="containsText" dxfId="1494" priority="476" stopIfTrue="1" operator="containsText" text="okres">
      <formula>NOT(ISERROR(SEARCH(("okres"),(A98))))</formula>
    </cfRule>
  </conditionalFormatting>
  <conditionalFormatting sqref="A98">
    <cfRule type="containsText" dxfId="1493" priority="477" stopIfTrue="1" operator="containsText" text="kraj">
      <formula>NOT(ISERROR(SEARCH(("kraj"),(A98))))</formula>
    </cfRule>
  </conditionalFormatting>
  <conditionalFormatting sqref="A105">
    <cfRule type="containsText" dxfId="1492" priority="478" stopIfTrue="1" operator="containsText" text="okres">
      <formula>NOT(ISERROR(SEARCH(("okres"),(A105))))</formula>
    </cfRule>
  </conditionalFormatting>
  <conditionalFormatting sqref="A105">
    <cfRule type="containsText" dxfId="1491" priority="479" stopIfTrue="1" operator="containsText" text="kraj">
      <formula>NOT(ISERROR(SEARCH(("kraj"),(A105))))</formula>
    </cfRule>
  </conditionalFormatting>
  <conditionalFormatting sqref="A111">
    <cfRule type="containsText" dxfId="1490" priority="480" stopIfTrue="1" operator="containsText" text="okres">
      <formula>NOT(ISERROR(SEARCH(("okres"),(A111))))</formula>
    </cfRule>
  </conditionalFormatting>
  <conditionalFormatting sqref="A111">
    <cfRule type="containsText" dxfId="1489" priority="481" stopIfTrue="1" operator="containsText" text="kraj">
      <formula>NOT(ISERROR(SEARCH(("kraj"),(A111))))</formula>
    </cfRule>
  </conditionalFormatting>
  <conditionalFormatting sqref="A117">
    <cfRule type="containsText" dxfId="1488" priority="482" stopIfTrue="1" operator="containsText" text="okres">
      <formula>NOT(ISERROR(SEARCH(("okres"),(A117))))</formula>
    </cfRule>
  </conditionalFormatting>
  <conditionalFormatting sqref="A117">
    <cfRule type="containsText" dxfId="1487" priority="483" stopIfTrue="1" operator="containsText" text="kraj">
      <formula>NOT(ISERROR(SEARCH(("kraj"),(A117))))</formula>
    </cfRule>
  </conditionalFormatting>
  <conditionalFormatting sqref="A125">
    <cfRule type="containsText" dxfId="1486" priority="484" stopIfTrue="1" operator="containsText" text="okres">
      <formula>NOT(ISERROR(SEARCH(("okres"),(A125))))</formula>
    </cfRule>
  </conditionalFormatting>
  <conditionalFormatting sqref="A125">
    <cfRule type="containsText" dxfId="1485" priority="485" stopIfTrue="1" operator="containsText" text="kraj">
      <formula>NOT(ISERROR(SEARCH(("kraj"),(A125))))</formula>
    </cfRule>
  </conditionalFormatting>
  <conditionalFormatting sqref="A137">
    <cfRule type="containsText" dxfId="1484" priority="486" stopIfTrue="1" operator="containsText" text="okres">
      <formula>NOT(ISERROR(SEARCH(("okres"),(A137))))</formula>
    </cfRule>
  </conditionalFormatting>
  <conditionalFormatting sqref="A137">
    <cfRule type="containsText" dxfId="1483" priority="487" stopIfTrue="1" operator="containsText" text="kraj">
      <formula>NOT(ISERROR(SEARCH(("kraj"),(A137))))</formula>
    </cfRule>
  </conditionalFormatting>
  <conditionalFormatting sqref="A144">
    <cfRule type="containsText" dxfId="1482" priority="488" stopIfTrue="1" operator="containsText" text="okres">
      <formula>NOT(ISERROR(SEARCH(("okres"),(A144))))</formula>
    </cfRule>
  </conditionalFormatting>
  <conditionalFormatting sqref="A144">
    <cfRule type="containsText" dxfId="1481" priority="489" stopIfTrue="1" operator="containsText" text="kraj">
      <formula>NOT(ISERROR(SEARCH(("kraj"),(A144))))</formula>
    </cfRule>
  </conditionalFormatting>
  <conditionalFormatting sqref="A150">
    <cfRule type="containsText" dxfId="1480" priority="490" stopIfTrue="1" operator="containsText" text="okres">
      <formula>NOT(ISERROR(SEARCH(("okres"),(A150))))</formula>
    </cfRule>
  </conditionalFormatting>
  <conditionalFormatting sqref="A150">
    <cfRule type="containsText" dxfId="1479" priority="491" stopIfTrue="1" operator="containsText" text="kraj">
      <formula>NOT(ISERROR(SEARCH(("kraj"),(A150))))</formula>
    </cfRule>
  </conditionalFormatting>
  <conditionalFormatting sqref="A168">
    <cfRule type="containsText" dxfId="1478" priority="492" stopIfTrue="1" operator="containsText" text="okres">
      <formula>NOT(ISERROR(SEARCH(("okres"),(A168))))</formula>
    </cfRule>
  </conditionalFormatting>
  <conditionalFormatting sqref="A168">
    <cfRule type="containsText" dxfId="1477" priority="493" stopIfTrue="1" operator="containsText" text="kraj">
      <formula>NOT(ISERROR(SEARCH(("kraj"),(A168))))</formula>
    </cfRule>
  </conditionalFormatting>
  <conditionalFormatting sqref="A173">
    <cfRule type="containsText" dxfId="1476" priority="494" stopIfTrue="1" operator="containsText" text="okres">
      <formula>NOT(ISERROR(SEARCH(("okres"),(A173))))</formula>
    </cfRule>
  </conditionalFormatting>
  <conditionalFormatting sqref="A173">
    <cfRule type="containsText" dxfId="1475" priority="495" stopIfTrue="1" operator="containsText" text="kraj">
      <formula>NOT(ISERROR(SEARCH(("kraj"),(A173))))</formula>
    </cfRule>
  </conditionalFormatting>
  <conditionalFormatting sqref="A181">
    <cfRule type="containsText" dxfId="1474" priority="496" stopIfTrue="1" operator="containsText" text="okres">
      <formula>NOT(ISERROR(SEARCH(("okres"),(A181))))</formula>
    </cfRule>
  </conditionalFormatting>
  <conditionalFormatting sqref="A181">
    <cfRule type="containsText" dxfId="1473" priority="497" stopIfTrue="1" operator="containsText" text="kraj">
      <formula>NOT(ISERROR(SEARCH(("kraj"),(A181))))</formula>
    </cfRule>
  </conditionalFormatting>
  <conditionalFormatting sqref="A182">
    <cfRule type="containsText" dxfId="1472" priority="498" stopIfTrue="1" operator="containsText" text="okres">
      <formula>NOT(ISERROR(SEARCH(("okres"),(A182))))</formula>
    </cfRule>
  </conditionalFormatting>
  <conditionalFormatting sqref="A182">
    <cfRule type="containsText" dxfId="1471" priority="499" stopIfTrue="1" operator="containsText" text="kraj">
      <formula>NOT(ISERROR(SEARCH(("kraj"),(A182))))</formula>
    </cfRule>
  </conditionalFormatting>
  <conditionalFormatting sqref="A187">
    <cfRule type="containsText" dxfId="1470" priority="500" stopIfTrue="1" operator="containsText" text="okres">
      <formula>NOT(ISERROR(SEARCH(("okres"),(A187))))</formula>
    </cfRule>
  </conditionalFormatting>
  <conditionalFormatting sqref="A187">
    <cfRule type="containsText" dxfId="1469" priority="501" stopIfTrue="1" operator="containsText" text="kraj">
      <formula>NOT(ISERROR(SEARCH(("kraj"),(A187))))</formula>
    </cfRule>
  </conditionalFormatting>
  <conditionalFormatting sqref="A193">
    <cfRule type="containsText" dxfId="1468" priority="502" stopIfTrue="1" operator="containsText" text="okres">
      <formula>NOT(ISERROR(SEARCH(("okres"),(A193))))</formula>
    </cfRule>
  </conditionalFormatting>
  <conditionalFormatting sqref="A193">
    <cfRule type="containsText" dxfId="1467" priority="503" stopIfTrue="1" operator="containsText" text="kraj">
      <formula>NOT(ISERROR(SEARCH(("kraj"),(A193))))</formula>
    </cfRule>
  </conditionalFormatting>
  <conditionalFormatting sqref="A202">
    <cfRule type="containsText" dxfId="1466" priority="504" stopIfTrue="1" operator="containsText" text="okres">
      <formula>NOT(ISERROR(SEARCH(("okres"),(A202))))</formula>
    </cfRule>
  </conditionalFormatting>
  <conditionalFormatting sqref="A202">
    <cfRule type="containsText" dxfId="1465" priority="505" stopIfTrue="1" operator="containsText" text="kraj">
      <formula>NOT(ISERROR(SEARCH(("kraj"),(A202))))</formula>
    </cfRule>
  </conditionalFormatting>
  <conditionalFormatting sqref="A208">
    <cfRule type="containsText" dxfId="1464" priority="506" stopIfTrue="1" operator="containsText" text="okres">
      <formula>NOT(ISERROR(SEARCH(("okres"),(A208))))</formula>
    </cfRule>
  </conditionalFormatting>
  <conditionalFormatting sqref="A208">
    <cfRule type="containsText" dxfId="1463" priority="507" stopIfTrue="1" operator="containsText" text="kraj">
      <formula>NOT(ISERROR(SEARCH(("kraj"),(A208))))</formula>
    </cfRule>
  </conditionalFormatting>
  <conditionalFormatting sqref="A227">
    <cfRule type="containsText" dxfId="1462" priority="508" stopIfTrue="1" operator="containsText" text="okres">
      <formula>NOT(ISERROR(SEARCH(("okres"),(A227))))</formula>
    </cfRule>
  </conditionalFormatting>
  <conditionalFormatting sqref="A227">
    <cfRule type="containsText" dxfId="1461" priority="509" stopIfTrue="1" operator="containsText" text="kraj">
      <formula>NOT(ISERROR(SEARCH(("kraj"),(A227))))</formula>
    </cfRule>
  </conditionalFormatting>
  <conditionalFormatting sqref="A238">
    <cfRule type="containsText" dxfId="1460" priority="510" stopIfTrue="1" operator="containsText" text="okres">
      <formula>NOT(ISERROR(SEARCH(("okres"),(A238))))</formula>
    </cfRule>
  </conditionalFormatting>
  <conditionalFormatting sqref="A238">
    <cfRule type="containsText" dxfId="1459" priority="511" stopIfTrue="1" operator="containsText" text="kraj">
      <formula>NOT(ISERROR(SEARCH(("kraj"),(A238))))</formula>
    </cfRule>
  </conditionalFormatting>
  <conditionalFormatting sqref="A244">
    <cfRule type="containsText" dxfId="1458" priority="512" stopIfTrue="1" operator="containsText" text="okres">
      <formula>NOT(ISERROR(SEARCH(("okres"),(A244))))</formula>
    </cfRule>
  </conditionalFormatting>
  <conditionalFormatting sqref="A244">
    <cfRule type="containsText" dxfId="1457" priority="513" stopIfTrue="1" operator="containsText" text="kraj">
      <formula>NOT(ISERROR(SEARCH(("kraj"),(A244))))</formula>
    </cfRule>
  </conditionalFormatting>
  <conditionalFormatting sqref="A250">
    <cfRule type="containsText" dxfId="1456" priority="514" stopIfTrue="1" operator="containsText" text="okres">
      <formula>NOT(ISERROR(SEARCH(("okres"),(A250))))</formula>
    </cfRule>
  </conditionalFormatting>
  <conditionalFormatting sqref="A250">
    <cfRule type="containsText" dxfId="1455" priority="515" stopIfTrue="1" operator="containsText" text="kraj">
      <formula>NOT(ISERROR(SEARCH(("kraj"),(A250))))</formula>
    </cfRule>
  </conditionalFormatting>
  <conditionalFormatting sqref="A236">
    <cfRule type="containsText" dxfId="1454" priority="516" stopIfTrue="1" operator="containsText" text="okres">
      <formula>NOT(ISERROR(SEARCH(("okres"),(A236))))</formula>
    </cfRule>
  </conditionalFormatting>
  <conditionalFormatting sqref="A236">
    <cfRule type="containsText" dxfId="1453" priority="517" stopIfTrue="1" operator="containsText" text="kraj">
      <formula>NOT(ISERROR(SEARCH(("kraj"),(A236))))</formula>
    </cfRule>
  </conditionalFormatting>
  <conditionalFormatting sqref="A291">
    <cfRule type="containsText" dxfId="1452" priority="520" stopIfTrue="1" operator="containsText" text="okres">
      <formula>NOT(ISERROR(SEARCH(("okres"),(A291))))</formula>
    </cfRule>
  </conditionalFormatting>
  <conditionalFormatting sqref="A291">
    <cfRule type="containsText" dxfId="1451" priority="521" stopIfTrue="1" operator="containsText" text="kraj">
      <formula>NOT(ISERROR(SEARCH(("kraj"),(A291))))</formula>
    </cfRule>
  </conditionalFormatting>
  <conditionalFormatting sqref="A282">
    <cfRule type="containsText" dxfId="1450" priority="522" stopIfTrue="1" operator="containsText" text="okres">
      <formula>NOT(ISERROR(SEARCH(("okres"),(A282))))</formula>
    </cfRule>
  </conditionalFormatting>
  <conditionalFormatting sqref="A282">
    <cfRule type="containsText" dxfId="1449" priority="523" stopIfTrue="1" operator="containsText" text="kraj">
      <formula>NOT(ISERROR(SEARCH(("kraj"),(A282))))</formula>
    </cfRule>
  </conditionalFormatting>
  <conditionalFormatting sqref="A302">
    <cfRule type="containsText" dxfId="1448" priority="524" stopIfTrue="1" operator="containsText" text="okres">
      <formula>NOT(ISERROR(SEARCH(("okres"),(A302))))</formula>
    </cfRule>
  </conditionalFormatting>
  <conditionalFormatting sqref="A302">
    <cfRule type="containsText" dxfId="1447" priority="525" stopIfTrue="1" operator="containsText" text="kraj">
      <formula>NOT(ISERROR(SEARCH(("kraj"),(A302))))</formula>
    </cfRule>
  </conditionalFormatting>
  <conditionalFormatting sqref="A286">
    <cfRule type="containsText" dxfId="1446" priority="526" stopIfTrue="1" operator="containsText" text="okres">
      <formula>NOT(ISERROR(SEARCH(("okres"),(A286))))</formula>
    </cfRule>
  </conditionalFormatting>
  <conditionalFormatting sqref="A286">
    <cfRule type="containsText" dxfId="1445" priority="527" stopIfTrue="1" operator="containsText" text="kraj">
      <formula>NOT(ISERROR(SEARCH(("kraj"),(A286))))</formula>
    </cfRule>
  </conditionalFormatting>
  <conditionalFormatting sqref="A308">
    <cfRule type="containsText" dxfId="1444" priority="528" stopIfTrue="1" operator="containsText" text="okres">
      <formula>NOT(ISERROR(SEARCH(("okres"),(A308))))</formula>
    </cfRule>
  </conditionalFormatting>
  <conditionalFormatting sqref="A308">
    <cfRule type="containsText" dxfId="1443" priority="529" stopIfTrue="1" operator="containsText" text="kraj">
      <formula>NOT(ISERROR(SEARCH(("kraj"),(A308))))</formula>
    </cfRule>
  </conditionalFormatting>
  <conditionalFormatting sqref="A324">
    <cfRule type="containsText" dxfId="1442" priority="530" stopIfTrue="1" operator="containsText" text="okres">
      <formula>NOT(ISERROR(SEARCH(("okres"),(A324))))</formula>
    </cfRule>
  </conditionalFormatting>
  <conditionalFormatting sqref="A324">
    <cfRule type="containsText" dxfId="1441" priority="531" stopIfTrue="1" operator="containsText" text="kraj">
      <formula>NOT(ISERROR(SEARCH(("kraj"),(A324))))</formula>
    </cfRule>
  </conditionalFormatting>
  <conditionalFormatting sqref="A315">
    <cfRule type="containsText" dxfId="1440" priority="532" stopIfTrue="1" operator="containsText" text="okres">
      <formula>NOT(ISERROR(SEARCH(("okres"),(A315))))</formula>
    </cfRule>
  </conditionalFormatting>
  <conditionalFormatting sqref="A315">
    <cfRule type="containsText" dxfId="1439" priority="533" stopIfTrue="1" operator="containsText" text="kraj">
      <formula>NOT(ISERROR(SEARCH(("kraj"),(A315))))</formula>
    </cfRule>
  </conditionalFormatting>
  <conditionalFormatting sqref="A337">
    <cfRule type="containsText" dxfId="1438" priority="534" stopIfTrue="1" operator="containsText" text="okres">
      <formula>NOT(ISERROR(SEARCH(("okres"),(A337))))</formula>
    </cfRule>
  </conditionalFormatting>
  <conditionalFormatting sqref="A337">
    <cfRule type="containsText" dxfId="1437" priority="535" stopIfTrue="1" operator="containsText" text="kraj">
      <formula>NOT(ISERROR(SEARCH(("kraj"),(A337))))</formula>
    </cfRule>
  </conditionalFormatting>
  <conditionalFormatting sqref="A343">
    <cfRule type="containsText" dxfId="1436" priority="536" stopIfTrue="1" operator="containsText" text="okres">
      <formula>NOT(ISERROR(SEARCH(("okres"),(A343))))</formula>
    </cfRule>
  </conditionalFormatting>
  <conditionalFormatting sqref="A343">
    <cfRule type="containsText" dxfId="1435" priority="537" stopIfTrue="1" operator="containsText" text="kraj">
      <formula>NOT(ISERROR(SEARCH(("kraj"),(A343))))</formula>
    </cfRule>
  </conditionalFormatting>
  <conditionalFormatting sqref="A367">
    <cfRule type="containsText" dxfId="1434" priority="538" stopIfTrue="1" operator="containsText" text="okres">
      <formula>NOT(ISERROR(SEARCH(("okres"),(A367))))</formula>
    </cfRule>
  </conditionalFormatting>
  <conditionalFormatting sqref="A367">
    <cfRule type="containsText" dxfId="1433" priority="539" stopIfTrue="1" operator="containsText" text="kraj">
      <formula>NOT(ISERROR(SEARCH(("kraj"),(A367))))</formula>
    </cfRule>
  </conditionalFormatting>
  <conditionalFormatting sqref="A374">
    <cfRule type="containsText" dxfId="1432" priority="540" stopIfTrue="1" operator="containsText" text="okres">
      <formula>NOT(ISERROR(SEARCH(("okres"),(A374))))</formula>
    </cfRule>
  </conditionalFormatting>
  <conditionalFormatting sqref="A374">
    <cfRule type="containsText" dxfId="1431" priority="541" stopIfTrue="1" operator="containsText" text="kraj">
      <formula>NOT(ISERROR(SEARCH(("kraj"),(A374))))</formula>
    </cfRule>
  </conditionalFormatting>
  <conditionalFormatting sqref="A361">
    <cfRule type="containsText" dxfId="1430" priority="542" stopIfTrue="1" operator="containsText" text="okres">
      <formula>NOT(ISERROR(SEARCH(("okres"),(A361))))</formula>
    </cfRule>
  </conditionalFormatting>
  <conditionalFormatting sqref="A361">
    <cfRule type="containsText" dxfId="1429" priority="543" stopIfTrue="1" operator="containsText" text="kraj">
      <formula>NOT(ISERROR(SEARCH(("kraj"),(A361))))</formula>
    </cfRule>
  </conditionalFormatting>
  <conditionalFormatting sqref="A388">
    <cfRule type="containsText" dxfId="1428" priority="544" stopIfTrue="1" operator="containsText" text="okres">
      <formula>NOT(ISERROR(SEARCH(("okres"),(A388))))</formula>
    </cfRule>
  </conditionalFormatting>
  <conditionalFormatting sqref="A388">
    <cfRule type="containsText" dxfId="1427" priority="545" stopIfTrue="1" operator="containsText" text="kraj">
      <formula>NOT(ISERROR(SEARCH(("kraj"),(A388))))</formula>
    </cfRule>
  </conditionalFormatting>
  <conditionalFormatting sqref="A397">
    <cfRule type="containsText" dxfId="1426" priority="546" stopIfTrue="1" operator="containsText" text="okres">
      <formula>NOT(ISERROR(SEARCH(("okres"),(A397))))</formula>
    </cfRule>
  </conditionalFormatting>
  <conditionalFormatting sqref="A397">
    <cfRule type="containsText" dxfId="1425" priority="547" stopIfTrue="1" operator="containsText" text="kraj">
      <formula>NOT(ISERROR(SEARCH(("kraj"),(A397))))</formula>
    </cfRule>
  </conditionalFormatting>
  <conditionalFormatting sqref="A405">
    <cfRule type="containsText" dxfId="1424" priority="548" stopIfTrue="1" operator="containsText" text="okres">
      <formula>NOT(ISERROR(SEARCH(("okres"),(A405))))</formula>
    </cfRule>
  </conditionalFormatting>
  <conditionalFormatting sqref="A405">
    <cfRule type="containsText" dxfId="1423" priority="549" stopIfTrue="1" operator="containsText" text="kraj">
      <formula>NOT(ISERROR(SEARCH(("kraj"),(A405))))</formula>
    </cfRule>
  </conditionalFormatting>
  <conditionalFormatting sqref="A420">
    <cfRule type="containsText" dxfId="1422" priority="550" stopIfTrue="1" operator="containsText" text="okres">
      <formula>NOT(ISERROR(SEARCH(("okres"),(A420))))</formula>
    </cfRule>
  </conditionalFormatting>
  <conditionalFormatting sqref="A420">
    <cfRule type="containsText" dxfId="1421" priority="551" stopIfTrue="1" operator="containsText" text="kraj">
      <formula>NOT(ISERROR(SEARCH(("kraj"),(A420))))</formula>
    </cfRule>
  </conditionalFormatting>
  <conditionalFormatting sqref="A382">
    <cfRule type="containsText" dxfId="1420" priority="554" stopIfTrue="1" operator="containsText" text="okres">
      <formula>NOT(ISERROR(SEARCH(("okres"),(A382))))</formula>
    </cfRule>
  </conditionalFormatting>
  <conditionalFormatting sqref="A382">
    <cfRule type="containsText" dxfId="1419" priority="555" stopIfTrue="1" operator="containsText" text="kraj">
      <formula>NOT(ISERROR(SEARCH(("kraj"),(A382))))</formula>
    </cfRule>
  </conditionalFormatting>
  <conditionalFormatting sqref="A441">
    <cfRule type="containsText" dxfId="1418" priority="556" stopIfTrue="1" operator="containsText" text="okres">
      <formula>NOT(ISERROR(SEARCH(("okres"),(A441))))</formula>
    </cfRule>
  </conditionalFormatting>
  <conditionalFormatting sqref="A441">
    <cfRule type="containsText" dxfId="1417" priority="557" stopIfTrue="1" operator="containsText" text="kraj">
      <formula>NOT(ISERROR(SEARCH(("kraj"),(A441))))</formula>
    </cfRule>
  </conditionalFormatting>
  <conditionalFormatting sqref="A442">
    <cfRule type="containsText" dxfId="1416" priority="558" stopIfTrue="1" operator="containsText" text="okres">
      <formula>NOT(ISERROR(SEARCH(("okres"),(A442))))</formula>
    </cfRule>
  </conditionalFormatting>
  <conditionalFormatting sqref="A442">
    <cfRule type="containsText" dxfId="1415" priority="559" stopIfTrue="1" operator="containsText" text="kraj">
      <formula>NOT(ISERROR(SEARCH(("kraj"),(A442))))</formula>
    </cfRule>
  </conditionalFormatting>
  <conditionalFormatting sqref="A455">
    <cfRule type="containsText" dxfId="1414" priority="560" stopIfTrue="1" operator="containsText" text="okres">
      <formula>NOT(ISERROR(SEARCH(("okres"),(A455))))</formula>
    </cfRule>
  </conditionalFormatting>
  <conditionalFormatting sqref="A455">
    <cfRule type="containsText" dxfId="1413" priority="561" stopIfTrue="1" operator="containsText" text="kraj">
      <formula>NOT(ISERROR(SEARCH(("kraj"),(A455))))</formula>
    </cfRule>
  </conditionalFormatting>
  <conditionalFormatting sqref="A462">
    <cfRule type="containsText" dxfId="1412" priority="562" stopIfTrue="1" operator="containsText" text="okres">
      <formula>NOT(ISERROR(SEARCH(("okres"),(A462))))</formula>
    </cfRule>
  </conditionalFormatting>
  <conditionalFormatting sqref="A462">
    <cfRule type="containsText" dxfId="1411" priority="563" stopIfTrue="1" operator="containsText" text="kraj">
      <formula>NOT(ISERROR(SEARCH(("kraj"),(A462))))</formula>
    </cfRule>
  </conditionalFormatting>
  <conditionalFormatting sqref="A468">
    <cfRule type="containsText" dxfId="1410" priority="564" stopIfTrue="1" operator="containsText" text="okres">
      <formula>NOT(ISERROR(SEARCH(("okres"),(A468))))</formula>
    </cfRule>
  </conditionalFormatting>
  <conditionalFormatting sqref="A468">
    <cfRule type="containsText" dxfId="1409" priority="565" stopIfTrue="1" operator="containsText" text="kraj">
      <formula>NOT(ISERROR(SEARCH(("kraj"),(A468))))</formula>
    </cfRule>
  </conditionalFormatting>
  <conditionalFormatting sqref="A480">
    <cfRule type="containsText" dxfId="1408" priority="566" stopIfTrue="1" operator="containsText" text="okres">
      <formula>NOT(ISERROR(SEARCH(("okres"),(A480))))</formula>
    </cfRule>
  </conditionalFormatting>
  <conditionalFormatting sqref="A480">
    <cfRule type="containsText" dxfId="1407" priority="567" stopIfTrue="1" operator="containsText" text="kraj">
      <formula>NOT(ISERROR(SEARCH(("kraj"),(A480))))</formula>
    </cfRule>
  </conditionalFormatting>
  <conditionalFormatting sqref="A481">
    <cfRule type="containsText" dxfId="1406" priority="568" stopIfTrue="1" operator="containsText" text="okres">
      <formula>NOT(ISERROR(SEARCH(("okres"),(A481))))</formula>
    </cfRule>
  </conditionalFormatting>
  <conditionalFormatting sqref="A481">
    <cfRule type="containsText" dxfId="1405" priority="569" stopIfTrue="1" operator="containsText" text="kraj">
      <formula>NOT(ISERROR(SEARCH(("kraj"),(A481))))</formula>
    </cfRule>
  </conditionalFormatting>
  <conditionalFormatting sqref="A487">
    <cfRule type="containsText" dxfId="1404" priority="570" stopIfTrue="1" operator="containsText" text="okres">
      <formula>NOT(ISERROR(SEARCH(("okres"),(A487))))</formula>
    </cfRule>
  </conditionalFormatting>
  <conditionalFormatting sqref="A487">
    <cfRule type="containsText" dxfId="1403" priority="571" stopIfTrue="1" operator="containsText" text="kraj">
      <formula>NOT(ISERROR(SEARCH(("kraj"),(A487))))</formula>
    </cfRule>
  </conditionalFormatting>
  <conditionalFormatting sqref="A495">
    <cfRule type="containsText" dxfId="1402" priority="572" stopIfTrue="1" operator="containsText" text="okres">
      <formula>NOT(ISERROR(SEARCH(("okres"),(A495))))</formula>
    </cfRule>
  </conditionalFormatting>
  <conditionalFormatting sqref="A495">
    <cfRule type="containsText" dxfId="1401" priority="573" stopIfTrue="1" operator="containsText" text="kraj">
      <formula>NOT(ISERROR(SEARCH(("kraj"),(A495))))</formula>
    </cfRule>
  </conditionalFormatting>
  <conditionalFormatting sqref="A500">
    <cfRule type="containsText" dxfId="1400" priority="574" stopIfTrue="1" operator="containsText" text="okres">
      <formula>NOT(ISERROR(SEARCH(("okres"),(A500))))</formula>
    </cfRule>
  </conditionalFormatting>
  <conditionalFormatting sqref="A500">
    <cfRule type="containsText" dxfId="1399" priority="575" stopIfTrue="1" operator="containsText" text="kraj">
      <formula>NOT(ISERROR(SEARCH(("kraj"),(A500))))</formula>
    </cfRule>
  </conditionalFormatting>
  <conditionalFormatting sqref="A515">
    <cfRule type="containsText" dxfId="1398" priority="576" stopIfTrue="1" operator="containsText" text="okres">
      <formula>NOT(ISERROR(SEARCH(("okres"),(A515))))</formula>
    </cfRule>
  </conditionalFormatting>
  <conditionalFormatting sqref="A515">
    <cfRule type="containsText" dxfId="1397" priority="577" stopIfTrue="1" operator="containsText" text="kraj">
      <formula>NOT(ISERROR(SEARCH(("kraj"),(A515))))</formula>
    </cfRule>
  </conditionalFormatting>
  <conditionalFormatting sqref="A516">
    <cfRule type="containsText" dxfId="1396" priority="578" stopIfTrue="1" operator="containsText" text="okres">
      <formula>NOT(ISERROR(SEARCH(("okres"),(A516))))</formula>
    </cfRule>
  </conditionalFormatting>
  <conditionalFormatting sqref="A516">
    <cfRule type="containsText" dxfId="1395" priority="579" stopIfTrue="1" operator="containsText" text="kraj">
      <formula>NOT(ISERROR(SEARCH(("kraj"),(A516))))</formula>
    </cfRule>
  </conditionalFormatting>
  <conditionalFormatting sqref="A521">
    <cfRule type="containsText" dxfId="1394" priority="580" stopIfTrue="1" operator="containsText" text="okres">
      <formula>NOT(ISERROR(SEARCH(("okres"),(A521))))</formula>
    </cfRule>
  </conditionalFormatting>
  <conditionalFormatting sqref="A521">
    <cfRule type="containsText" dxfId="1393" priority="581" stopIfTrue="1" operator="containsText" text="kraj">
      <formula>NOT(ISERROR(SEARCH(("kraj"),(A521))))</formula>
    </cfRule>
  </conditionalFormatting>
  <conditionalFormatting sqref="A531">
    <cfRule type="containsText" dxfId="1392" priority="582" stopIfTrue="1" operator="containsText" text="okres">
      <formula>NOT(ISERROR(SEARCH(("okres"),(A531))))</formula>
    </cfRule>
  </conditionalFormatting>
  <conditionalFormatting sqref="A531">
    <cfRule type="containsText" dxfId="1391" priority="583" stopIfTrue="1" operator="containsText" text="kraj">
      <formula>NOT(ISERROR(SEARCH(("kraj"),(A531))))</formula>
    </cfRule>
  </conditionalFormatting>
  <conditionalFormatting sqref="A536">
    <cfRule type="containsText" dxfId="1390" priority="584" stopIfTrue="1" operator="containsText" text="okres">
      <formula>NOT(ISERROR(SEARCH(("okres"),(A536))))</formula>
    </cfRule>
  </conditionalFormatting>
  <conditionalFormatting sqref="A536">
    <cfRule type="containsText" dxfId="1389" priority="585" stopIfTrue="1" operator="containsText" text="kraj">
      <formula>NOT(ISERROR(SEARCH(("kraj"),(A536))))</formula>
    </cfRule>
  </conditionalFormatting>
  <conditionalFormatting sqref="A553">
    <cfRule type="containsText" dxfId="1388" priority="586" stopIfTrue="1" operator="containsText" text="okres">
      <formula>NOT(ISERROR(SEARCH(("okres"),(A553))))</formula>
    </cfRule>
  </conditionalFormatting>
  <conditionalFormatting sqref="A553">
    <cfRule type="containsText" dxfId="1387" priority="587" stopIfTrue="1" operator="containsText" text="kraj">
      <formula>NOT(ISERROR(SEARCH(("kraj"),(A553))))</formula>
    </cfRule>
  </conditionalFormatting>
  <conditionalFormatting sqref="D5:E5">
    <cfRule type="cellIs" dxfId="1386" priority="588" stopIfTrue="1" operator="equal">
      <formula>0</formula>
    </cfRule>
  </conditionalFormatting>
  <conditionalFormatting sqref="D5:E5">
    <cfRule type="cellIs" dxfId="1385" priority="589" stopIfTrue="1" operator="equal">
      <formula>0</formula>
    </cfRule>
  </conditionalFormatting>
  <conditionalFormatting sqref="D4">
    <cfRule type="cellIs" dxfId="1384" priority="590" stopIfTrue="1" operator="equal">
      <formula>0</formula>
    </cfRule>
  </conditionalFormatting>
  <conditionalFormatting sqref="D4">
    <cfRule type="cellIs" dxfId="1383" priority="591" stopIfTrue="1" operator="equal">
      <formula>0</formula>
    </cfRule>
  </conditionalFormatting>
  <conditionalFormatting sqref="D4">
    <cfRule type="containsText" dxfId="1382" priority="592" stopIfTrue="1" operator="containsText" text="okres">
      <formula>NOT(ISERROR(SEARCH(("okres"),(D4))))</formula>
    </cfRule>
  </conditionalFormatting>
  <conditionalFormatting sqref="D4">
    <cfRule type="containsText" dxfId="1381" priority="593" stopIfTrue="1" operator="containsText" text="kraj">
      <formula>NOT(ISERROR(SEARCH(("kraj"),(D4))))</formula>
    </cfRule>
  </conditionalFormatting>
  <conditionalFormatting sqref="N1:N3">
    <cfRule type="cellIs" dxfId="1380" priority="594" stopIfTrue="1" operator="equal">
      <formula>0</formula>
    </cfRule>
  </conditionalFormatting>
  <conditionalFormatting sqref="N1:N3">
    <cfRule type="cellIs" dxfId="1379" priority="595" stopIfTrue="1" operator="equal">
      <formula>0</formula>
    </cfRule>
  </conditionalFormatting>
  <conditionalFormatting sqref="N4">
    <cfRule type="cellIs" dxfId="1378" priority="596" stopIfTrue="1" operator="equal">
      <formula>0</formula>
    </cfRule>
  </conditionalFormatting>
  <conditionalFormatting sqref="N4">
    <cfRule type="cellIs" dxfId="1377" priority="597" stopIfTrue="1" operator="equal">
      <formula>0</formula>
    </cfRule>
  </conditionalFormatting>
  <conditionalFormatting sqref="N4">
    <cfRule type="containsText" dxfId="1376" priority="598" stopIfTrue="1" operator="containsText" text="okres">
      <formula>NOT(ISERROR(SEARCH(("okres"),(N4))))</formula>
    </cfRule>
  </conditionalFormatting>
  <conditionalFormatting sqref="N4">
    <cfRule type="containsText" dxfId="1375" priority="599" stopIfTrue="1" operator="containsText" text="kraj">
      <formula>NOT(ISERROR(SEARCH(("kraj"),(N4))))</formula>
    </cfRule>
  </conditionalFormatting>
  <conditionalFormatting sqref="O1:Q3">
    <cfRule type="cellIs" dxfId="1374" priority="600" stopIfTrue="1" operator="equal">
      <formula>0</formula>
    </cfRule>
  </conditionalFormatting>
  <conditionalFormatting sqref="O1:Q3">
    <cfRule type="cellIs" dxfId="1373" priority="601" stopIfTrue="1" operator="equal">
      <formula>0</formula>
    </cfRule>
  </conditionalFormatting>
  <conditionalFormatting sqref="B538:G538">
    <cfRule type="cellIs" dxfId="1372" priority="602" stopIfTrue="1" operator="equal">
      <formula>0</formula>
    </cfRule>
  </conditionalFormatting>
  <conditionalFormatting sqref="B538:G538">
    <cfRule type="cellIs" dxfId="1371" priority="603" stopIfTrue="1" operator="equal">
      <formula>0</formula>
    </cfRule>
  </conditionalFormatting>
  <conditionalFormatting sqref="B538:G538">
    <cfRule type="cellIs" dxfId="1370" priority="604" stopIfTrue="1" operator="equal">
      <formula>0</formula>
    </cfRule>
  </conditionalFormatting>
  <conditionalFormatting sqref="F5">
    <cfRule type="cellIs" dxfId="1369" priority="605" stopIfTrue="1" operator="equal">
      <formula>0</formula>
    </cfRule>
  </conditionalFormatting>
  <conditionalFormatting sqref="F5">
    <cfRule type="cellIs" dxfId="1368" priority="606" stopIfTrue="1" operator="equal">
      <formula>0</formula>
    </cfRule>
  </conditionalFormatting>
  <conditionalFormatting sqref="F4">
    <cfRule type="cellIs" dxfId="1367" priority="607" stopIfTrue="1" operator="equal">
      <formula>0</formula>
    </cfRule>
  </conditionalFormatting>
  <conditionalFormatting sqref="F4">
    <cfRule type="cellIs" dxfId="1366" priority="608" stopIfTrue="1" operator="equal">
      <formula>0</formula>
    </cfRule>
  </conditionalFormatting>
  <conditionalFormatting sqref="F4">
    <cfRule type="containsText" dxfId="1365" priority="609" stopIfTrue="1" operator="containsText" text="okres">
      <formula>NOT(ISERROR(SEARCH(("okres"),(F4))))</formula>
    </cfRule>
  </conditionalFormatting>
  <conditionalFormatting sqref="F4">
    <cfRule type="containsText" dxfId="1364" priority="610" stopIfTrue="1" operator="containsText" text="kraj">
      <formula>NOT(ISERROR(SEARCH(("kraj"),(F4))))</formula>
    </cfRule>
  </conditionalFormatting>
  <conditionalFormatting sqref="G5">
    <cfRule type="cellIs" dxfId="1363" priority="611" stopIfTrue="1" operator="equal">
      <formula>0</formula>
    </cfRule>
  </conditionalFormatting>
  <conditionalFormatting sqref="G5">
    <cfRule type="cellIs" dxfId="1362" priority="612" stopIfTrue="1" operator="equal">
      <formula>0</formula>
    </cfRule>
  </conditionalFormatting>
  <conditionalFormatting sqref="G6:G8">
    <cfRule type="cellIs" dxfId="1361" priority="613" stopIfTrue="1" operator="equal">
      <formula>0</formula>
    </cfRule>
  </conditionalFormatting>
  <conditionalFormatting sqref="G6:G8">
    <cfRule type="cellIs" dxfId="1360" priority="614" stopIfTrue="1" operator="equal">
      <formula>0</formula>
    </cfRule>
  </conditionalFormatting>
  <conditionalFormatting sqref="G6:G8">
    <cfRule type="cellIs" dxfId="1359" priority="615" stopIfTrue="1" operator="equal">
      <formula>0</formula>
    </cfRule>
  </conditionalFormatting>
  <conditionalFormatting sqref="F6">
    <cfRule type="cellIs" dxfId="1358" priority="616" stopIfTrue="1" operator="equal">
      <formula>0</formula>
    </cfRule>
  </conditionalFormatting>
  <conditionalFormatting sqref="F6">
    <cfRule type="cellIs" dxfId="1357" priority="617" stopIfTrue="1" operator="equal">
      <formula>0</formula>
    </cfRule>
  </conditionalFormatting>
  <conditionalFormatting sqref="F6">
    <cfRule type="cellIs" dxfId="1356" priority="618" stopIfTrue="1" operator="equal">
      <formula>0</formula>
    </cfRule>
  </conditionalFormatting>
  <conditionalFormatting sqref="F7">
    <cfRule type="cellIs" dxfId="1355" priority="619" stopIfTrue="1" operator="equal">
      <formula>0</formula>
    </cfRule>
  </conditionalFormatting>
  <conditionalFormatting sqref="F7">
    <cfRule type="cellIs" dxfId="1354" priority="620" stopIfTrue="1" operator="equal">
      <formula>0</formula>
    </cfRule>
  </conditionalFormatting>
  <conditionalFormatting sqref="F7">
    <cfRule type="cellIs" dxfId="1353" priority="621" stopIfTrue="1" operator="equal">
      <formula>0</formula>
    </cfRule>
  </conditionalFormatting>
  <conditionalFormatting sqref="F8">
    <cfRule type="cellIs" dxfId="1352" priority="622" stopIfTrue="1" operator="equal">
      <formula>0</formula>
    </cfRule>
  </conditionalFormatting>
  <conditionalFormatting sqref="F8">
    <cfRule type="cellIs" dxfId="1351" priority="623" stopIfTrue="1" operator="equal">
      <formula>0</formula>
    </cfRule>
  </conditionalFormatting>
  <conditionalFormatting sqref="F8">
    <cfRule type="cellIs" dxfId="1350" priority="624" stopIfTrue="1" operator="equal">
      <formula>0</formula>
    </cfRule>
  </conditionalFormatting>
  <conditionalFormatting sqref="F9">
    <cfRule type="cellIs" dxfId="1349" priority="625" stopIfTrue="1" operator="equal">
      <formula>0</formula>
    </cfRule>
  </conditionalFormatting>
  <conditionalFormatting sqref="F9">
    <cfRule type="cellIs" dxfId="1348" priority="626" stopIfTrue="1" operator="equal">
      <formula>0</formula>
    </cfRule>
  </conditionalFormatting>
  <conditionalFormatting sqref="F9">
    <cfRule type="cellIs" dxfId="1347" priority="627" stopIfTrue="1" operator="equal">
      <formula>0</formula>
    </cfRule>
  </conditionalFormatting>
  <conditionalFormatting sqref="G9">
    <cfRule type="cellIs" dxfId="1346" priority="628" stopIfTrue="1" operator="equal">
      <formula>0</formula>
    </cfRule>
  </conditionalFormatting>
  <conditionalFormatting sqref="G9">
    <cfRule type="cellIs" dxfId="1345" priority="629" stopIfTrue="1" operator="equal">
      <formula>0</formula>
    </cfRule>
  </conditionalFormatting>
  <conditionalFormatting sqref="G9">
    <cfRule type="cellIs" dxfId="1344" priority="630" stopIfTrue="1" operator="equal">
      <formula>0</formula>
    </cfRule>
  </conditionalFormatting>
  <conditionalFormatting sqref="F10">
    <cfRule type="cellIs" dxfId="1343" priority="631" stopIfTrue="1" operator="equal">
      <formula>0</formula>
    </cfRule>
  </conditionalFormatting>
  <conditionalFormatting sqref="F10">
    <cfRule type="cellIs" dxfId="1342" priority="632" stopIfTrue="1" operator="equal">
      <formula>0</formula>
    </cfRule>
  </conditionalFormatting>
  <conditionalFormatting sqref="F10">
    <cfRule type="cellIs" dxfId="1341" priority="633" stopIfTrue="1" operator="equal">
      <formula>0</formula>
    </cfRule>
  </conditionalFormatting>
  <conditionalFormatting sqref="G10">
    <cfRule type="cellIs" dxfId="1340" priority="634" stopIfTrue="1" operator="equal">
      <formula>0</formula>
    </cfRule>
  </conditionalFormatting>
  <conditionalFormatting sqref="G10">
    <cfRule type="cellIs" dxfId="1339" priority="635" stopIfTrue="1" operator="equal">
      <formula>0</formula>
    </cfRule>
  </conditionalFormatting>
  <conditionalFormatting sqref="G10">
    <cfRule type="cellIs" dxfId="1338" priority="636" stopIfTrue="1" operator="equal">
      <formula>0</formula>
    </cfRule>
  </conditionalFormatting>
  <conditionalFormatting sqref="F11">
    <cfRule type="cellIs" dxfId="1337" priority="637" stopIfTrue="1" operator="equal">
      <formula>0</formula>
    </cfRule>
  </conditionalFormatting>
  <conditionalFormatting sqref="F11">
    <cfRule type="cellIs" dxfId="1336" priority="638" stopIfTrue="1" operator="equal">
      <formula>0</formula>
    </cfRule>
  </conditionalFormatting>
  <conditionalFormatting sqref="F11">
    <cfRule type="cellIs" dxfId="1335" priority="639" stopIfTrue="1" operator="equal">
      <formula>0</formula>
    </cfRule>
  </conditionalFormatting>
  <conditionalFormatting sqref="G11">
    <cfRule type="cellIs" dxfId="1334" priority="640" stopIfTrue="1" operator="equal">
      <formula>0</formula>
    </cfRule>
  </conditionalFormatting>
  <conditionalFormatting sqref="G11">
    <cfRule type="cellIs" dxfId="1333" priority="641" stopIfTrue="1" operator="equal">
      <formula>0</formula>
    </cfRule>
  </conditionalFormatting>
  <conditionalFormatting sqref="G11">
    <cfRule type="cellIs" dxfId="1332" priority="642" stopIfTrue="1" operator="equal">
      <formula>0</formula>
    </cfRule>
  </conditionalFormatting>
  <conditionalFormatting sqref="F12">
    <cfRule type="cellIs" dxfId="1331" priority="643" stopIfTrue="1" operator="equal">
      <formula>0</formula>
    </cfRule>
  </conditionalFormatting>
  <conditionalFormatting sqref="F12">
    <cfRule type="cellIs" dxfId="1330" priority="644" stopIfTrue="1" operator="equal">
      <formula>0</formula>
    </cfRule>
  </conditionalFormatting>
  <conditionalFormatting sqref="F12">
    <cfRule type="cellIs" dxfId="1329" priority="645" stopIfTrue="1" operator="equal">
      <formula>0</formula>
    </cfRule>
  </conditionalFormatting>
  <conditionalFormatting sqref="G12">
    <cfRule type="cellIs" dxfId="1328" priority="646" stopIfTrue="1" operator="equal">
      <formula>0</formula>
    </cfRule>
  </conditionalFormatting>
  <conditionalFormatting sqref="G12">
    <cfRule type="cellIs" dxfId="1327" priority="647" stopIfTrue="1" operator="equal">
      <formula>0</formula>
    </cfRule>
  </conditionalFormatting>
  <conditionalFormatting sqref="G12">
    <cfRule type="cellIs" dxfId="1326" priority="648" stopIfTrue="1" operator="equal">
      <formula>0</formula>
    </cfRule>
  </conditionalFormatting>
  <conditionalFormatting sqref="F13">
    <cfRule type="cellIs" dxfId="1325" priority="649" stopIfTrue="1" operator="equal">
      <formula>0</formula>
    </cfRule>
  </conditionalFormatting>
  <conditionalFormatting sqref="F13">
    <cfRule type="cellIs" dxfId="1324" priority="650" stopIfTrue="1" operator="equal">
      <formula>0</formula>
    </cfRule>
  </conditionalFormatting>
  <conditionalFormatting sqref="F13">
    <cfRule type="cellIs" dxfId="1323" priority="651" stopIfTrue="1" operator="equal">
      <formula>0</formula>
    </cfRule>
  </conditionalFormatting>
  <conditionalFormatting sqref="G13">
    <cfRule type="cellIs" dxfId="1322" priority="652" stopIfTrue="1" operator="equal">
      <formula>0</formula>
    </cfRule>
  </conditionalFormatting>
  <conditionalFormatting sqref="G13">
    <cfRule type="cellIs" dxfId="1321" priority="653" stopIfTrue="1" operator="equal">
      <formula>0</formula>
    </cfRule>
  </conditionalFormatting>
  <conditionalFormatting sqref="G13">
    <cfRule type="cellIs" dxfId="1320" priority="654" stopIfTrue="1" operator="equal">
      <formula>0</formula>
    </cfRule>
  </conditionalFormatting>
  <conditionalFormatting sqref="F14">
    <cfRule type="cellIs" dxfId="1319" priority="655" stopIfTrue="1" operator="equal">
      <formula>0</formula>
    </cfRule>
  </conditionalFormatting>
  <conditionalFormatting sqref="F14">
    <cfRule type="cellIs" dxfId="1318" priority="656" stopIfTrue="1" operator="equal">
      <formula>0</formula>
    </cfRule>
  </conditionalFormatting>
  <conditionalFormatting sqref="F14">
    <cfRule type="cellIs" dxfId="1317" priority="657" stopIfTrue="1" operator="equal">
      <formula>0</formula>
    </cfRule>
  </conditionalFormatting>
  <conditionalFormatting sqref="G14">
    <cfRule type="cellIs" dxfId="1316" priority="658" stopIfTrue="1" operator="equal">
      <formula>0</formula>
    </cfRule>
  </conditionalFormatting>
  <conditionalFormatting sqref="G14">
    <cfRule type="cellIs" dxfId="1315" priority="659" stopIfTrue="1" operator="equal">
      <formula>0</formula>
    </cfRule>
  </conditionalFormatting>
  <conditionalFormatting sqref="G14">
    <cfRule type="cellIs" dxfId="1314" priority="660" stopIfTrue="1" operator="equal">
      <formula>0</formula>
    </cfRule>
  </conditionalFormatting>
  <conditionalFormatting sqref="F15">
    <cfRule type="cellIs" dxfId="1313" priority="661" stopIfTrue="1" operator="equal">
      <formula>0</formula>
    </cfRule>
  </conditionalFormatting>
  <conditionalFormatting sqref="F15">
    <cfRule type="cellIs" dxfId="1312" priority="662" stopIfTrue="1" operator="equal">
      <formula>0</formula>
    </cfRule>
  </conditionalFormatting>
  <conditionalFormatting sqref="F15">
    <cfRule type="cellIs" dxfId="1311" priority="663" stopIfTrue="1" operator="equal">
      <formula>0</formula>
    </cfRule>
  </conditionalFormatting>
  <conditionalFormatting sqref="G15">
    <cfRule type="cellIs" dxfId="1310" priority="664" stopIfTrue="1" operator="equal">
      <formula>0</formula>
    </cfRule>
  </conditionalFormatting>
  <conditionalFormatting sqref="G15">
    <cfRule type="cellIs" dxfId="1309" priority="665" stopIfTrue="1" operator="equal">
      <formula>0</formula>
    </cfRule>
  </conditionalFormatting>
  <conditionalFormatting sqref="G15">
    <cfRule type="cellIs" dxfId="1308" priority="666" stopIfTrue="1" operator="equal">
      <formula>0</formula>
    </cfRule>
  </conditionalFormatting>
  <conditionalFormatting sqref="G16">
    <cfRule type="cellIs" dxfId="1307" priority="667" stopIfTrue="1" operator="equal">
      <formula>0</formula>
    </cfRule>
  </conditionalFormatting>
  <conditionalFormatting sqref="G16">
    <cfRule type="cellIs" dxfId="1306" priority="668" stopIfTrue="1" operator="equal">
      <formula>0</formula>
    </cfRule>
  </conditionalFormatting>
  <conditionalFormatting sqref="G16">
    <cfRule type="cellIs" dxfId="1305" priority="669" stopIfTrue="1" operator="equal">
      <formula>0</formula>
    </cfRule>
  </conditionalFormatting>
  <conditionalFormatting sqref="F16">
    <cfRule type="cellIs" dxfId="1304" priority="670" stopIfTrue="1" operator="equal">
      <formula>0</formula>
    </cfRule>
  </conditionalFormatting>
  <conditionalFormatting sqref="F16">
    <cfRule type="cellIs" dxfId="1303" priority="671" stopIfTrue="1" operator="equal">
      <formula>0</formula>
    </cfRule>
  </conditionalFormatting>
  <conditionalFormatting sqref="F16">
    <cfRule type="cellIs" dxfId="1302" priority="672" stopIfTrue="1" operator="equal">
      <formula>0</formula>
    </cfRule>
  </conditionalFormatting>
  <conditionalFormatting sqref="G17">
    <cfRule type="cellIs" dxfId="1301" priority="673" stopIfTrue="1" operator="equal">
      <formula>0</formula>
    </cfRule>
  </conditionalFormatting>
  <conditionalFormatting sqref="G17">
    <cfRule type="cellIs" dxfId="1300" priority="674" stopIfTrue="1" operator="equal">
      <formula>0</formula>
    </cfRule>
  </conditionalFormatting>
  <conditionalFormatting sqref="G17">
    <cfRule type="cellIs" dxfId="1299" priority="675" stopIfTrue="1" operator="equal">
      <formula>0</formula>
    </cfRule>
  </conditionalFormatting>
  <conditionalFormatting sqref="F17">
    <cfRule type="cellIs" dxfId="1298" priority="676" stopIfTrue="1" operator="equal">
      <formula>0</formula>
    </cfRule>
  </conditionalFormatting>
  <conditionalFormatting sqref="F17">
    <cfRule type="cellIs" dxfId="1297" priority="677" stopIfTrue="1" operator="equal">
      <formula>0</formula>
    </cfRule>
  </conditionalFormatting>
  <conditionalFormatting sqref="F17">
    <cfRule type="cellIs" dxfId="1296" priority="678" stopIfTrue="1" operator="equal">
      <formula>0</formula>
    </cfRule>
  </conditionalFormatting>
  <conditionalFormatting sqref="G18">
    <cfRule type="cellIs" dxfId="1295" priority="679" stopIfTrue="1" operator="equal">
      <formula>0</formula>
    </cfRule>
  </conditionalFormatting>
  <conditionalFormatting sqref="G18">
    <cfRule type="cellIs" dxfId="1294" priority="680" stopIfTrue="1" operator="equal">
      <formula>0</formula>
    </cfRule>
  </conditionalFormatting>
  <conditionalFormatting sqref="G18">
    <cfRule type="cellIs" dxfId="1293" priority="681" stopIfTrue="1" operator="equal">
      <formula>0</formula>
    </cfRule>
  </conditionalFormatting>
  <conditionalFormatting sqref="F18">
    <cfRule type="cellIs" dxfId="1292" priority="682" stopIfTrue="1" operator="equal">
      <formula>0</formula>
    </cfRule>
  </conditionalFormatting>
  <conditionalFormatting sqref="F18">
    <cfRule type="cellIs" dxfId="1291" priority="683" stopIfTrue="1" operator="equal">
      <formula>0</formula>
    </cfRule>
  </conditionalFormatting>
  <conditionalFormatting sqref="F18">
    <cfRule type="cellIs" dxfId="1290" priority="684" stopIfTrue="1" operator="equal">
      <formula>0</formula>
    </cfRule>
  </conditionalFormatting>
  <conditionalFormatting sqref="G19">
    <cfRule type="cellIs" dxfId="1289" priority="685" stopIfTrue="1" operator="equal">
      <formula>0</formula>
    </cfRule>
  </conditionalFormatting>
  <conditionalFormatting sqref="G19">
    <cfRule type="cellIs" dxfId="1288" priority="686" stopIfTrue="1" operator="equal">
      <formula>0</formula>
    </cfRule>
  </conditionalFormatting>
  <conditionalFormatting sqref="G19">
    <cfRule type="cellIs" dxfId="1287" priority="687" stopIfTrue="1" operator="equal">
      <formula>0</formula>
    </cfRule>
  </conditionalFormatting>
  <conditionalFormatting sqref="F19">
    <cfRule type="cellIs" dxfId="1286" priority="688" stopIfTrue="1" operator="equal">
      <formula>0</formula>
    </cfRule>
  </conditionalFormatting>
  <conditionalFormatting sqref="F19">
    <cfRule type="cellIs" dxfId="1285" priority="689" stopIfTrue="1" operator="equal">
      <formula>0</formula>
    </cfRule>
  </conditionalFormatting>
  <conditionalFormatting sqref="F19">
    <cfRule type="cellIs" dxfId="1284" priority="690" stopIfTrue="1" operator="equal">
      <formula>0</formula>
    </cfRule>
  </conditionalFormatting>
  <conditionalFormatting sqref="G20">
    <cfRule type="cellIs" dxfId="1283" priority="691" stopIfTrue="1" operator="equal">
      <formula>0</formula>
    </cfRule>
  </conditionalFormatting>
  <conditionalFormatting sqref="G20">
    <cfRule type="cellIs" dxfId="1282" priority="692" stopIfTrue="1" operator="equal">
      <formula>0</formula>
    </cfRule>
  </conditionalFormatting>
  <conditionalFormatting sqref="G20">
    <cfRule type="cellIs" dxfId="1281" priority="693" stopIfTrue="1" operator="equal">
      <formula>0</formula>
    </cfRule>
  </conditionalFormatting>
  <conditionalFormatting sqref="F20">
    <cfRule type="cellIs" dxfId="1280" priority="694" stopIfTrue="1" operator="equal">
      <formula>0</formula>
    </cfRule>
  </conditionalFormatting>
  <conditionalFormatting sqref="F20">
    <cfRule type="cellIs" dxfId="1279" priority="695" stopIfTrue="1" operator="equal">
      <formula>0</formula>
    </cfRule>
  </conditionalFormatting>
  <conditionalFormatting sqref="F20">
    <cfRule type="cellIs" dxfId="1278" priority="696" stopIfTrue="1" operator="equal">
      <formula>0</formula>
    </cfRule>
  </conditionalFormatting>
  <conditionalFormatting sqref="F21:F22">
    <cfRule type="cellIs" dxfId="1277" priority="697" stopIfTrue="1" operator="equal">
      <formula>0</formula>
    </cfRule>
  </conditionalFormatting>
  <conditionalFormatting sqref="F21:F22">
    <cfRule type="cellIs" dxfId="1276" priority="698" stopIfTrue="1" operator="equal">
      <formula>0</formula>
    </cfRule>
  </conditionalFormatting>
  <conditionalFormatting sqref="F21:F22">
    <cfRule type="cellIs" dxfId="1275" priority="699" stopIfTrue="1" operator="equal">
      <formula>0</formula>
    </cfRule>
  </conditionalFormatting>
  <conditionalFormatting sqref="G21:G22">
    <cfRule type="cellIs" dxfId="1274" priority="700" stopIfTrue="1" operator="equal">
      <formula>0</formula>
    </cfRule>
  </conditionalFormatting>
  <conditionalFormatting sqref="G21:G22">
    <cfRule type="cellIs" dxfId="1273" priority="701" stopIfTrue="1" operator="equal">
      <formula>0</formula>
    </cfRule>
  </conditionalFormatting>
  <conditionalFormatting sqref="G21:G22">
    <cfRule type="cellIs" dxfId="1272" priority="702" stopIfTrue="1" operator="equal">
      <formula>0</formula>
    </cfRule>
  </conditionalFormatting>
  <conditionalFormatting sqref="F23">
    <cfRule type="cellIs" dxfId="1271" priority="703" stopIfTrue="1" operator="equal">
      <formula>0</formula>
    </cfRule>
  </conditionalFormatting>
  <conditionalFormatting sqref="F23">
    <cfRule type="cellIs" dxfId="1270" priority="704" stopIfTrue="1" operator="equal">
      <formula>0</formula>
    </cfRule>
  </conditionalFormatting>
  <conditionalFormatting sqref="F23">
    <cfRule type="cellIs" dxfId="1269" priority="705" stopIfTrue="1" operator="equal">
      <formula>0</formula>
    </cfRule>
  </conditionalFormatting>
  <conditionalFormatting sqref="G23">
    <cfRule type="cellIs" dxfId="1268" priority="706" stopIfTrue="1" operator="equal">
      <formula>0</formula>
    </cfRule>
  </conditionalFormatting>
  <conditionalFormatting sqref="G23">
    <cfRule type="cellIs" dxfId="1267" priority="707" stopIfTrue="1" operator="equal">
      <formula>0</formula>
    </cfRule>
  </conditionalFormatting>
  <conditionalFormatting sqref="G23">
    <cfRule type="cellIs" dxfId="1266" priority="708" stopIfTrue="1" operator="equal">
      <formula>0</formula>
    </cfRule>
  </conditionalFormatting>
  <conditionalFormatting sqref="F24">
    <cfRule type="cellIs" dxfId="1265" priority="709" stopIfTrue="1" operator="equal">
      <formula>0</formula>
    </cfRule>
  </conditionalFormatting>
  <conditionalFormatting sqref="F24">
    <cfRule type="cellIs" dxfId="1264" priority="710" stopIfTrue="1" operator="equal">
      <formula>0</formula>
    </cfRule>
  </conditionalFormatting>
  <conditionalFormatting sqref="F24">
    <cfRule type="cellIs" dxfId="1263" priority="711" stopIfTrue="1" operator="equal">
      <formula>0</formula>
    </cfRule>
  </conditionalFormatting>
  <conditionalFormatting sqref="G24">
    <cfRule type="cellIs" dxfId="1262" priority="712" stopIfTrue="1" operator="equal">
      <formula>0</formula>
    </cfRule>
  </conditionalFormatting>
  <conditionalFormatting sqref="G24">
    <cfRule type="cellIs" dxfId="1261" priority="713" stopIfTrue="1" operator="equal">
      <formula>0</formula>
    </cfRule>
  </conditionalFormatting>
  <conditionalFormatting sqref="G24">
    <cfRule type="cellIs" dxfId="1260" priority="714" stopIfTrue="1" operator="equal">
      <formula>0</formula>
    </cfRule>
  </conditionalFormatting>
  <conditionalFormatting sqref="F25">
    <cfRule type="cellIs" dxfId="1259" priority="715" stopIfTrue="1" operator="equal">
      <formula>0</formula>
    </cfRule>
  </conditionalFormatting>
  <conditionalFormatting sqref="F25">
    <cfRule type="cellIs" dxfId="1258" priority="716" stopIfTrue="1" operator="equal">
      <formula>0</formula>
    </cfRule>
  </conditionalFormatting>
  <conditionalFormatting sqref="F25">
    <cfRule type="cellIs" dxfId="1257" priority="717" stopIfTrue="1" operator="equal">
      <formula>0</formula>
    </cfRule>
  </conditionalFormatting>
  <conditionalFormatting sqref="G25">
    <cfRule type="cellIs" dxfId="1256" priority="718" stopIfTrue="1" operator="equal">
      <formula>0</formula>
    </cfRule>
  </conditionalFormatting>
  <conditionalFormatting sqref="G25">
    <cfRule type="cellIs" dxfId="1255" priority="719" stopIfTrue="1" operator="equal">
      <formula>0</formula>
    </cfRule>
  </conditionalFormatting>
  <conditionalFormatting sqref="G25">
    <cfRule type="cellIs" dxfId="1254" priority="720" stopIfTrue="1" operator="equal">
      <formula>0</formula>
    </cfRule>
  </conditionalFormatting>
  <conditionalFormatting sqref="F26">
    <cfRule type="cellIs" dxfId="1253" priority="721" stopIfTrue="1" operator="equal">
      <formula>0</formula>
    </cfRule>
  </conditionalFormatting>
  <conditionalFormatting sqref="F26">
    <cfRule type="cellIs" dxfId="1252" priority="722" stopIfTrue="1" operator="equal">
      <formula>0</formula>
    </cfRule>
  </conditionalFormatting>
  <conditionalFormatting sqref="F26">
    <cfRule type="cellIs" dxfId="1251" priority="723" stopIfTrue="1" operator="equal">
      <formula>0</formula>
    </cfRule>
  </conditionalFormatting>
  <conditionalFormatting sqref="G26">
    <cfRule type="cellIs" dxfId="1250" priority="724" stopIfTrue="1" operator="equal">
      <formula>0</formula>
    </cfRule>
  </conditionalFormatting>
  <conditionalFormatting sqref="G26">
    <cfRule type="cellIs" dxfId="1249" priority="725" stopIfTrue="1" operator="equal">
      <formula>0</formula>
    </cfRule>
  </conditionalFormatting>
  <conditionalFormatting sqref="G26">
    <cfRule type="cellIs" dxfId="1248" priority="726" stopIfTrue="1" operator="equal">
      <formula>0</formula>
    </cfRule>
  </conditionalFormatting>
  <conditionalFormatting sqref="F27">
    <cfRule type="cellIs" dxfId="1247" priority="727" stopIfTrue="1" operator="equal">
      <formula>0</formula>
    </cfRule>
  </conditionalFormatting>
  <conditionalFormatting sqref="F27">
    <cfRule type="cellIs" dxfId="1246" priority="728" stopIfTrue="1" operator="equal">
      <formula>0</formula>
    </cfRule>
  </conditionalFormatting>
  <conditionalFormatting sqref="F27">
    <cfRule type="cellIs" dxfId="1245" priority="729" stopIfTrue="1" operator="equal">
      <formula>0</formula>
    </cfRule>
  </conditionalFormatting>
  <conditionalFormatting sqref="G27">
    <cfRule type="cellIs" dxfId="1244" priority="730" stopIfTrue="1" operator="equal">
      <formula>0</formula>
    </cfRule>
  </conditionalFormatting>
  <conditionalFormatting sqref="G27">
    <cfRule type="cellIs" dxfId="1243" priority="731" stopIfTrue="1" operator="equal">
      <formula>0</formula>
    </cfRule>
  </conditionalFormatting>
  <conditionalFormatting sqref="G27">
    <cfRule type="cellIs" dxfId="1242" priority="732" stopIfTrue="1" operator="equal">
      <formula>0</formula>
    </cfRule>
  </conditionalFormatting>
  <conditionalFormatting sqref="F28">
    <cfRule type="cellIs" dxfId="1241" priority="733" stopIfTrue="1" operator="equal">
      <formula>0</formula>
    </cfRule>
  </conditionalFormatting>
  <conditionalFormatting sqref="F28">
    <cfRule type="cellIs" dxfId="1240" priority="734" stopIfTrue="1" operator="equal">
      <formula>0</formula>
    </cfRule>
  </conditionalFormatting>
  <conditionalFormatting sqref="F28">
    <cfRule type="cellIs" dxfId="1239" priority="735" stopIfTrue="1" operator="equal">
      <formula>0</formula>
    </cfRule>
  </conditionalFormatting>
  <conditionalFormatting sqref="G28">
    <cfRule type="cellIs" dxfId="1238" priority="736" stopIfTrue="1" operator="equal">
      <formula>0</formula>
    </cfRule>
  </conditionalFormatting>
  <conditionalFormatting sqref="G28">
    <cfRule type="cellIs" dxfId="1237" priority="737" stopIfTrue="1" operator="equal">
      <formula>0</formula>
    </cfRule>
  </conditionalFormatting>
  <conditionalFormatting sqref="G28">
    <cfRule type="cellIs" dxfId="1236" priority="738" stopIfTrue="1" operator="equal">
      <formula>0</formula>
    </cfRule>
  </conditionalFormatting>
  <conditionalFormatting sqref="F29">
    <cfRule type="cellIs" dxfId="1235" priority="739" stopIfTrue="1" operator="equal">
      <formula>0</formula>
    </cfRule>
  </conditionalFormatting>
  <conditionalFormatting sqref="F29">
    <cfRule type="cellIs" dxfId="1234" priority="740" stopIfTrue="1" operator="equal">
      <formula>0</formula>
    </cfRule>
  </conditionalFormatting>
  <conditionalFormatting sqref="F29">
    <cfRule type="cellIs" dxfId="1233" priority="741" stopIfTrue="1" operator="equal">
      <formula>0</formula>
    </cfRule>
  </conditionalFormatting>
  <conditionalFormatting sqref="G29">
    <cfRule type="cellIs" dxfId="1232" priority="742" stopIfTrue="1" operator="equal">
      <formula>0</formula>
    </cfRule>
  </conditionalFormatting>
  <conditionalFormatting sqref="G29">
    <cfRule type="cellIs" dxfId="1231" priority="743" stopIfTrue="1" operator="equal">
      <formula>0</formula>
    </cfRule>
  </conditionalFormatting>
  <conditionalFormatting sqref="G29">
    <cfRule type="cellIs" dxfId="1230" priority="744" stopIfTrue="1" operator="equal">
      <formula>0</formula>
    </cfRule>
  </conditionalFormatting>
  <conditionalFormatting sqref="F30">
    <cfRule type="cellIs" dxfId="1229" priority="745" stopIfTrue="1" operator="equal">
      <formula>0</formula>
    </cfRule>
  </conditionalFormatting>
  <conditionalFormatting sqref="F30">
    <cfRule type="cellIs" dxfId="1228" priority="746" stopIfTrue="1" operator="equal">
      <formula>0</formula>
    </cfRule>
  </conditionalFormatting>
  <conditionalFormatting sqref="F30">
    <cfRule type="cellIs" dxfId="1227" priority="747" stopIfTrue="1" operator="equal">
      <formula>0</formula>
    </cfRule>
  </conditionalFormatting>
  <conditionalFormatting sqref="G30">
    <cfRule type="cellIs" dxfId="1226" priority="748" stopIfTrue="1" operator="equal">
      <formula>0</formula>
    </cfRule>
  </conditionalFormatting>
  <conditionalFormatting sqref="G30">
    <cfRule type="cellIs" dxfId="1225" priority="749" stopIfTrue="1" operator="equal">
      <formula>0</formula>
    </cfRule>
  </conditionalFormatting>
  <conditionalFormatting sqref="G30">
    <cfRule type="cellIs" dxfId="1224" priority="750" stopIfTrue="1" operator="equal">
      <formula>0</formula>
    </cfRule>
  </conditionalFormatting>
  <conditionalFormatting sqref="F31">
    <cfRule type="cellIs" dxfId="1223" priority="751" stopIfTrue="1" operator="equal">
      <formula>0</formula>
    </cfRule>
  </conditionalFormatting>
  <conditionalFormatting sqref="F31">
    <cfRule type="cellIs" dxfId="1222" priority="752" stopIfTrue="1" operator="equal">
      <formula>0</formula>
    </cfRule>
  </conditionalFormatting>
  <conditionalFormatting sqref="F31">
    <cfRule type="cellIs" dxfId="1221" priority="753" stopIfTrue="1" operator="equal">
      <formula>0</formula>
    </cfRule>
  </conditionalFormatting>
  <conditionalFormatting sqref="G31">
    <cfRule type="cellIs" dxfId="1220" priority="754" stopIfTrue="1" operator="equal">
      <formula>0</formula>
    </cfRule>
  </conditionalFormatting>
  <conditionalFormatting sqref="G31">
    <cfRule type="cellIs" dxfId="1219" priority="755" stopIfTrue="1" operator="equal">
      <formula>0</formula>
    </cfRule>
  </conditionalFormatting>
  <conditionalFormatting sqref="G31">
    <cfRule type="cellIs" dxfId="1218" priority="756" stopIfTrue="1" operator="equal">
      <formula>0</formula>
    </cfRule>
  </conditionalFormatting>
  <conditionalFormatting sqref="F32">
    <cfRule type="cellIs" dxfId="1217" priority="757" stopIfTrue="1" operator="equal">
      <formula>0</formula>
    </cfRule>
  </conditionalFormatting>
  <conditionalFormatting sqref="F32">
    <cfRule type="cellIs" dxfId="1216" priority="758" stopIfTrue="1" operator="equal">
      <formula>0</formula>
    </cfRule>
  </conditionalFormatting>
  <conditionalFormatting sqref="F32">
    <cfRule type="cellIs" dxfId="1215" priority="759" stopIfTrue="1" operator="equal">
      <formula>0</formula>
    </cfRule>
  </conditionalFormatting>
  <conditionalFormatting sqref="G32">
    <cfRule type="cellIs" dxfId="1214" priority="760" stopIfTrue="1" operator="equal">
      <formula>0</formula>
    </cfRule>
  </conditionalFormatting>
  <conditionalFormatting sqref="G32">
    <cfRule type="cellIs" dxfId="1213" priority="761" stopIfTrue="1" operator="equal">
      <formula>0</formula>
    </cfRule>
  </conditionalFormatting>
  <conditionalFormatting sqref="G32">
    <cfRule type="cellIs" dxfId="1212" priority="762" stopIfTrue="1" operator="equal">
      <formula>0</formula>
    </cfRule>
  </conditionalFormatting>
  <conditionalFormatting sqref="G33">
    <cfRule type="cellIs" dxfId="1211" priority="763" stopIfTrue="1" operator="equal">
      <formula>0</formula>
    </cfRule>
  </conditionalFormatting>
  <conditionalFormatting sqref="G33">
    <cfRule type="cellIs" dxfId="1210" priority="764" stopIfTrue="1" operator="equal">
      <formula>0</formula>
    </cfRule>
  </conditionalFormatting>
  <conditionalFormatting sqref="G33">
    <cfRule type="cellIs" dxfId="1209" priority="765" stopIfTrue="1" operator="equal">
      <formula>0</formula>
    </cfRule>
  </conditionalFormatting>
  <conditionalFormatting sqref="F33">
    <cfRule type="cellIs" dxfId="1208" priority="766" stopIfTrue="1" operator="equal">
      <formula>0</formula>
    </cfRule>
  </conditionalFormatting>
  <conditionalFormatting sqref="F33">
    <cfRule type="cellIs" dxfId="1207" priority="767" stopIfTrue="1" operator="equal">
      <formula>0</formula>
    </cfRule>
  </conditionalFormatting>
  <conditionalFormatting sqref="F33">
    <cfRule type="cellIs" dxfId="1206" priority="768" stopIfTrue="1" operator="equal">
      <formula>0</formula>
    </cfRule>
  </conditionalFormatting>
  <conditionalFormatting sqref="F34">
    <cfRule type="cellIs" dxfId="1205" priority="769" stopIfTrue="1" operator="equal">
      <formula>0</formula>
    </cfRule>
  </conditionalFormatting>
  <conditionalFormatting sqref="F34">
    <cfRule type="cellIs" dxfId="1204" priority="770" stopIfTrue="1" operator="equal">
      <formula>0</formula>
    </cfRule>
  </conditionalFormatting>
  <conditionalFormatting sqref="F34">
    <cfRule type="cellIs" dxfId="1203" priority="771" stopIfTrue="1" operator="equal">
      <formula>0</formula>
    </cfRule>
  </conditionalFormatting>
  <conditionalFormatting sqref="G34">
    <cfRule type="cellIs" dxfId="1202" priority="772" stopIfTrue="1" operator="equal">
      <formula>0</formula>
    </cfRule>
  </conditionalFormatting>
  <conditionalFormatting sqref="G34">
    <cfRule type="cellIs" dxfId="1201" priority="773" stopIfTrue="1" operator="equal">
      <formula>0</formula>
    </cfRule>
  </conditionalFormatting>
  <conditionalFormatting sqref="G34">
    <cfRule type="cellIs" dxfId="1200" priority="774" stopIfTrue="1" operator="equal">
      <formula>0</formula>
    </cfRule>
  </conditionalFormatting>
  <conditionalFormatting sqref="G35">
    <cfRule type="cellIs" dxfId="1199" priority="775" stopIfTrue="1" operator="equal">
      <formula>0</formula>
    </cfRule>
  </conditionalFormatting>
  <conditionalFormatting sqref="G35">
    <cfRule type="cellIs" dxfId="1198" priority="776" stopIfTrue="1" operator="equal">
      <formula>0</formula>
    </cfRule>
  </conditionalFormatting>
  <conditionalFormatting sqref="G35">
    <cfRule type="cellIs" dxfId="1197" priority="777" stopIfTrue="1" operator="equal">
      <formula>0</formula>
    </cfRule>
  </conditionalFormatting>
  <conditionalFormatting sqref="F35">
    <cfRule type="cellIs" dxfId="1196" priority="778" stopIfTrue="1" operator="equal">
      <formula>0</formula>
    </cfRule>
  </conditionalFormatting>
  <conditionalFormatting sqref="F35">
    <cfRule type="cellIs" dxfId="1195" priority="779" stopIfTrue="1" operator="equal">
      <formula>0</formula>
    </cfRule>
  </conditionalFormatting>
  <conditionalFormatting sqref="F35">
    <cfRule type="cellIs" dxfId="1194" priority="780" stopIfTrue="1" operator="equal">
      <formula>0</formula>
    </cfRule>
  </conditionalFormatting>
  <conditionalFormatting sqref="G36">
    <cfRule type="cellIs" dxfId="1193" priority="781" stopIfTrue="1" operator="equal">
      <formula>0</formula>
    </cfRule>
  </conditionalFormatting>
  <conditionalFormatting sqref="G36">
    <cfRule type="cellIs" dxfId="1192" priority="782" stopIfTrue="1" operator="equal">
      <formula>0</formula>
    </cfRule>
  </conditionalFormatting>
  <conditionalFormatting sqref="G36">
    <cfRule type="cellIs" dxfId="1191" priority="783" stopIfTrue="1" operator="equal">
      <formula>0</formula>
    </cfRule>
  </conditionalFormatting>
  <conditionalFormatting sqref="F36">
    <cfRule type="cellIs" dxfId="1190" priority="784" stopIfTrue="1" operator="equal">
      <formula>0</formula>
    </cfRule>
  </conditionalFormatting>
  <conditionalFormatting sqref="F36">
    <cfRule type="cellIs" dxfId="1189" priority="785" stopIfTrue="1" operator="equal">
      <formula>0</formula>
    </cfRule>
  </conditionalFormatting>
  <conditionalFormatting sqref="F36">
    <cfRule type="cellIs" dxfId="1188" priority="786" stopIfTrue="1" operator="equal">
      <formula>0</formula>
    </cfRule>
  </conditionalFormatting>
  <conditionalFormatting sqref="G37">
    <cfRule type="cellIs" dxfId="1187" priority="787" stopIfTrue="1" operator="equal">
      <formula>0</formula>
    </cfRule>
  </conditionalFormatting>
  <conditionalFormatting sqref="G37">
    <cfRule type="cellIs" dxfId="1186" priority="788" stopIfTrue="1" operator="equal">
      <formula>0</formula>
    </cfRule>
  </conditionalFormatting>
  <conditionalFormatting sqref="G37">
    <cfRule type="cellIs" dxfId="1185" priority="789" stopIfTrue="1" operator="equal">
      <formula>0</formula>
    </cfRule>
  </conditionalFormatting>
  <conditionalFormatting sqref="F37">
    <cfRule type="cellIs" dxfId="1184" priority="790" stopIfTrue="1" operator="equal">
      <formula>0</formula>
    </cfRule>
  </conditionalFormatting>
  <conditionalFormatting sqref="F37">
    <cfRule type="cellIs" dxfId="1183" priority="791" stopIfTrue="1" operator="equal">
      <formula>0</formula>
    </cfRule>
  </conditionalFormatting>
  <conditionalFormatting sqref="F37">
    <cfRule type="cellIs" dxfId="1182" priority="792" stopIfTrue="1" operator="equal">
      <formula>0</formula>
    </cfRule>
  </conditionalFormatting>
  <conditionalFormatting sqref="G38">
    <cfRule type="cellIs" dxfId="1181" priority="793" stopIfTrue="1" operator="equal">
      <formula>0</formula>
    </cfRule>
  </conditionalFormatting>
  <conditionalFormatting sqref="G38">
    <cfRule type="cellIs" dxfId="1180" priority="794" stopIfTrue="1" operator="equal">
      <formula>0</formula>
    </cfRule>
  </conditionalFormatting>
  <conditionalFormatting sqref="G38">
    <cfRule type="cellIs" dxfId="1179" priority="795" stopIfTrue="1" operator="equal">
      <formula>0</formula>
    </cfRule>
  </conditionalFormatting>
  <conditionalFormatting sqref="F38">
    <cfRule type="cellIs" dxfId="1178" priority="796" stopIfTrue="1" operator="equal">
      <formula>0</formula>
    </cfRule>
  </conditionalFormatting>
  <conditionalFormatting sqref="F38">
    <cfRule type="cellIs" dxfId="1177" priority="797" stopIfTrue="1" operator="equal">
      <formula>0</formula>
    </cfRule>
  </conditionalFormatting>
  <conditionalFormatting sqref="F38">
    <cfRule type="cellIs" dxfId="1176" priority="798" stopIfTrue="1" operator="equal">
      <formula>0</formula>
    </cfRule>
  </conditionalFormatting>
  <conditionalFormatting sqref="G39">
    <cfRule type="cellIs" dxfId="1175" priority="799" stopIfTrue="1" operator="equal">
      <formula>0</formula>
    </cfRule>
  </conditionalFormatting>
  <conditionalFormatting sqref="G39">
    <cfRule type="cellIs" dxfId="1174" priority="800" stopIfTrue="1" operator="equal">
      <formula>0</formula>
    </cfRule>
  </conditionalFormatting>
  <conditionalFormatting sqref="G39">
    <cfRule type="cellIs" dxfId="1173" priority="801" stopIfTrue="1" operator="equal">
      <formula>0</formula>
    </cfRule>
  </conditionalFormatting>
  <conditionalFormatting sqref="F39">
    <cfRule type="cellIs" dxfId="1172" priority="802" stopIfTrue="1" operator="equal">
      <formula>0</formula>
    </cfRule>
  </conditionalFormatting>
  <conditionalFormatting sqref="F39">
    <cfRule type="cellIs" dxfId="1171" priority="803" stopIfTrue="1" operator="equal">
      <formula>0</formula>
    </cfRule>
  </conditionalFormatting>
  <conditionalFormatting sqref="F39">
    <cfRule type="cellIs" dxfId="1170" priority="804" stopIfTrue="1" operator="equal">
      <formula>0</formula>
    </cfRule>
  </conditionalFormatting>
  <conditionalFormatting sqref="F40">
    <cfRule type="cellIs" dxfId="1169" priority="805" stopIfTrue="1" operator="equal">
      <formula>0</formula>
    </cfRule>
  </conditionalFormatting>
  <conditionalFormatting sqref="F40">
    <cfRule type="cellIs" dxfId="1168" priority="806" stopIfTrue="1" operator="equal">
      <formula>0</formula>
    </cfRule>
  </conditionalFormatting>
  <conditionalFormatting sqref="F40">
    <cfRule type="cellIs" dxfId="1167" priority="807" stopIfTrue="1" operator="equal">
      <formula>0</formula>
    </cfRule>
  </conditionalFormatting>
  <conditionalFormatting sqref="G40">
    <cfRule type="cellIs" dxfId="1166" priority="808" stopIfTrue="1" operator="equal">
      <formula>0</formula>
    </cfRule>
  </conditionalFormatting>
  <conditionalFormatting sqref="G40">
    <cfRule type="cellIs" dxfId="1165" priority="809" stopIfTrue="1" operator="equal">
      <formula>0</formula>
    </cfRule>
  </conditionalFormatting>
  <conditionalFormatting sqref="G40">
    <cfRule type="cellIs" dxfId="1164" priority="810" stopIfTrue="1" operator="equal">
      <formula>0</formula>
    </cfRule>
  </conditionalFormatting>
  <conditionalFormatting sqref="F41">
    <cfRule type="cellIs" dxfId="1163" priority="811" stopIfTrue="1" operator="equal">
      <formula>0</formula>
    </cfRule>
  </conditionalFormatting>
  <conditionalFormatting sqref="F41">
    <cfRule type="cellIs" dxfId="1162" priority="812" stopIfTrue="1" operator="equal">
      <formula>0</formula>
    </cfRule>
  </conditionalFormatting>
  <conditionalFormatting sqref="F41">
    <cfRule type="cellIs" dxfId="1161" priority="813" stopIfTrue="1" operator="equal">
      <formula>0</formula>
    </cfRule>
  </conditionalFormatting>
  <conditionalFormatting sqref="G41">
    <cfRule type="cellIs" dxfId="1160" priority="814" stopIfTrue="1" operator="equal">
      <formula>0</formula>
    </cfRule>
  </conditionalFormatting>
  <conditionalFormatting sqref="G41">
    <cfRule type="cellIs" dxfId="1159" priority="815" stopIfTrue="1" operator="equal">
      <formula>0</formula>
    </cfRule>
  </conditionalFormatting>
  <conditionalFormatting sqref="G41">
    <cfRule type="cellIs" dxfId="1158" priority="816" stopIfTrue="1" operator="equal">
      <formula>0</formula>
    </cfRule>
  </conditionalFormatting>
  <conditionalFormatting sqref="G42">
    <cfRule type="cellIs" dxfId="1157" priority="817" stopIfTrue="1" operator="equal">
      <formula>0</formula>
    </cfRule>
  </conditionalFormatting>
  <conditionalFormatting sqref="G42">
    <cfRule type="cellIs" dxfId="1156" priority="818" stopIfTrue="1" operator="equal">
      <formula>0</formula>
    </cfRule>
  </conditionalFormatting>
  <conditionalFormatting sqref="G42">
    <cfRule type="cellIs" dxfId="1155" priority="819" stopIfTrue="1" operator="equal">
      <formula>0</formula>
    </cfRule>
  </conditionalFormatting>
  <conditionalFormatting sqref="F42">
    <cfRule type="cellIs" dxfId="1154" priority="820" stopIfTrue="1" operator="equal">
      <formula>0</formula>
    </cfRule>
  </conditionalFormatting>
  <conditionalFormatting sqref="F42">
    <cfRule type="cellIs" dxfId="1153" priority="821" stopIfTrue="1" operator="equal">
      <formula>0</formula>
    </cfRule>
  </conditionalFormatting>
  <conditionalFormatting sqref="F42">
    <cfRule type="cellIs" dxfId="1152" priority="822" stopIfTrue="1" operator="equal">
      <formula>0</formula>
    </cfRule>
  </conditionalFormatting>
  <conditionalFormatting sqref="G43">
    <cfRule type="cellIs" dxfId="1151" priority="823" stopIfTrue="1" operator="equal">
      <formula>0</formula>
    </cfRule>
  </conditionalFormatting>
  <conditionalFormatting sqref="G43">
    <cfRule type="cellIs" dxfId="1150" priority="824" stopIfTrue="1" operator="equal">
      <formula>0</formula>
    </cfRule>
  </conditionalFormatting>
  <conditionalFormatting sqref="G43">
    <cfRule type="cellIs" dxfId="1149" priority="825" stopIfTrue="1" operator="equal">
      <formula>0</formula>
    </cfRule>
  </conditionalFormatting>
  <conditionalFormatting sqref="F43">
    <cfRule type="cellIs" dxfId="1148" priority="826" stopIfTrue="1" operator="equal">
      <formula>0</formula>
    </cfRule>
  </conditionalFormatting>
  <conditionalFormatting sqref="F43">
    <cfRule type="cellIs" dxfId="1147" priority="827" stopIfTrue="1" operator="equal">
      <formula>0</formula>
    </cfRule>
  </conditionalFormatting>
  <conditionalFormatting sqref="F43">
    <cfRule type="cellIs" dxfId="1146" priority="828" stopIfTrue="1" operator="equal">
      <formula>0</formula>
    </cfRule>
  </conditionalFormatting>
  <conditionalFormatting sqref="G44">
    <cfRule type="cellIs" dxfId="1145" priority="829" stopIfTrue="1" operator="equal">
      <formula>0</formula>
    </cfRule>
  </conditionalFormatting>
  <conditionalFormatting sqref="G44">
    <cfRule type="cellIs" dxfId="1144" priority="830" stopIfTrue="1" operator="equal">
      <formula>0</formula>
    </cfRule>
  </conditionalFormatting>
  <conditionalFormatting sqref="G44">
    <cfRule type="cellIs" dxfId="1143" priority="831" stopIfTrue="1" operator="equal">
      <formula>0</formula>
    </cfRule>
  </conditionalFormatting>
  <conditionalFormatting sqref="F44">
    <cfRule type="cellIs" dxfId="1142" priority="832" stopIfTrue="1" operator="equal">
      <formula>0</formula>
    </cfRule>
  </conditionalFormatting>
  <conditionalFormatting sqref="F44">
    <cfRule type="cellIs" dxfId="1141" priority="833" stopIfTrue="1" operator="equal">
      <formula>0</formula>
    </cfRule>
  </conditionalFormatting>
  <conditionalFormatting sqref="F44">
    <cfRule type="cellIs" dxfId="1140" priority="834" stopIfTrue="1" operator="equal">
      <formula>0</formula>
    </cfRule>
  </conditionalFormatting>
  <conditionalFormatting sqref="G45">
    <cfRule type="cellIs" dxfId="1139" priority="835" stopIfTrue="1" operator="equal">
      <formula>0</formula>
    </cfRule>
  </conditionalFormatting>
  <conditionalFormatting sqref="G45">
    <cfRule type="cellIs" dxfId="1138" priority="836" stopIfTrue="1" operator="equal">
      <formula>0</formula>
    </cfRule>
  </conditionalFormatting>
  <conditionalFormatting sqref="G45">
    <cfRule type="cellIs" dxfId="1137" priority="837" stopIfTrue="1" operator="equal">
      <formula>0</formula>
    </cfRule>
  </conditionalFormatting>
  <conditionalFormatting sqref="F45">
    <cfRule type="cellIs" dxfId="1136" priority="838" stopIfTrue="1" operator="equal">
      <formula>0</formula>
    </cfRule>
  </conditionalFormatting>
  <conditionalFormatting sqref="F45">
    <cfRule type="cellIs" dxfId="1135" priority="839" stopIfTrue="1" operator="equal">
      <formula>0</formula>
    </cfRule>
  </conditionalFormatting>
  <conditionalFormatting sqref="F45">
    <cfRule type="cellIs" dxfId="1134" priority="840" stopIfTrue="1" operator="equal">
      <formula>0</formula>
    </cfRule>
  </conditionalFormatting>
  <conditionalFormatting sqref="G46">
    <cfRule type="cellIs" dxfId="1133" priority="841" stopIfTrue="1" operator="equal">
      <formula>0</formula>
    </cfRule>
  </conditionalFormatting>
  <conditionalFormatting sqref="G46">
    <cfRule type="cellIs" dxfId="1132" priority="842" stopIfTrue="1" operator="equal">
      <formula>0</formula>
    </cfRule>
  </conditionalFormatting>
  <conditionalFormatting sqref="G46">
    <cfRule type="cellIs" dxfId="1131" priority="843" stopIfTrue="1" operator="equal">
      <formula>0</formula>
    </cfRule>
  </conditionalFormatting>
  <conditionalFormatting sqref="F46">
    <cfRule type="cellIs" dxfId="1130" priority="844" stopIfTrue="1" operator="equal">
      <formula>0</formula>
    </cfRule>
  </conditionalFormatting>
  <conditionalFormatting sqref="F46">
    <cfRule type="cellIs" dxfId="1129" priority="845" stopIfTrue="1" operator="equal">
      <formula>0</formula>
    </cfRule>
  </conditionalFormatting>
  <conditionalFormatting sqref="F46">
    <cfRule type="cellIs" dxfId="1128" priority="846" stopIfTrue="1" operator="equal">
      <formula>0</formula>
    </cfRule>
  </conditionalFormatting>
  <conditionalFormatting sqref="G47">
    <cfRule type="cellIs" dxfId="1127" priority="847" stopIfTrue="1" operator="equal">
      <formula>0</formula>
    </cfRule>
  </conditionalFormatting>
  <conditionalFormatting sqref="G47">
    <cfRule type="cellIs" dxfId="1126" priority="848" stopIfTrue="1" operator="equal">
      <formula>0</formula>
    </cfRule>
  </conditionalFormatting>
  <conditionalFormatting sqref="G47">
    <cfRule type="cellIs" dxfId="1125" priority="849" stopIfTrue="1" operator="equal">
      <formula>0</formula>
    </cfRule>
  </conditionalFormatting>
  <conditionalFormatting sqref="F47">
    <cfRule type="cellIs" dxfId="1124" priority="850" stopIfTrue="1" operator="equal">
      <formula>0</formula>
    </cfRule>
  </conditionalFormatting>
  <conditionalFormatting sqref="F47">
    <cfRule type="cellIs" dxfId="1123" priority="851" stopIfTrue="1" operator="equal">
      <formula>0</formula>
    </cfRule>
  </conditionalFormatting>
  <conditionalFormatting sqref="F47">
    <cfRule type="cellIs" dxfId="1122" priority="852" stopIfTrue="1" operator="equal">
      <formula>0</formula>
    </cfRule>
  </conditionalFormatting>
  <conditionalFormatting sqref="G48">
    <cfRule type="cellIs" dxfId="1121" priority="853" stopIfTrue="1" operator="equal">
      <formula>0</formula>
    </cfRule>
  </conditionalFormatting>
  <conditionalFormatting sqref="G48">
    <cfRule type="cellIs" dxfId="1120" priority="854" stopIfTrue="1" operator="equal">
      <formula>0</formula>
    </cfRule>
  </conditionalFormatting>
  <conditionalFormatting sqref="G48">
    <cfRule type="cellIs" dxfId="1119" priority="855" stopIfTrue="1" operator="equal">
      <formula>0</formula>
    </cfRule>
  </conditionalFormatting>
  <conditionalFormatting sqref="F48">
    <cfRule type="cellIs" dxfId="1118" priority="856" stopIfTrue="1" operator="equal">
      <formula>0</formula>
    </cfRule>
  </conditionalFormatting>
  <conditionalFormatting sqref="F48">
    <cfRule type="cellIs" dxfId="1117" priority="857" stopIfTrue="1" operator="equal">
      <formula>0</formula>
    </cfRule>
  </conditionalFormatting>
  <conditionalFormatting sqref="F48">
    <cfRule type="cellIs" dxfId="1116" priority="858" stopIfTrue="1" operator="equal">
      <formula>0</formula>
    </cfRule>
  </conditionalFormatting>
  <conditionalFormatting sqref="G49">
    <cfRule type="cellIs" dxfId="1115" priority="859" stopIfTrue="1" operator="equal">
      <formula>0</formula>
    </cfRule>
  </conditionalFormatting>
  <conditionalFormatting sqref="G49">
    <cfRule type="cellIs" dxfId="1114" priority="860" stopIfTrue="1" operator="equal">
      <formula>0</formula>
    </cfRule>
  </conditionalFormatting>
  <conditionalFormatting sqref="G49">
    <cfRule type="cellIs" dxfId="1113" priority="861" stopIfTrue="1" operator="equal">
      <formula>0</formula>
    </cfRule>
  </conditionalFormatting>
  <conditionalFormatting sqref="F49">
    <cfRule type="cellIs" dxfId="1112" priority="862" stopIfTrue="1" operator="equal">
      <formula>0</formula>
    </cfRule>
  </conditionalFormatting>
  <conditionalFormatting sqref="F49">
    <cfRule type="cellIs" dxfId="1111" priority="863" stopIfTrue="1" operator="equal">
      <formula>0</formula>
    </cfRule>
  </conditionalFormatting>
  <conditionalFormatting sqref="F49">
    <cfRule type="cellIs" dxfId="1110" priority="864" stopIfTrue="1" operator="equal">
      <formula>0</formula>
    </cfRule>
  </conditionalFormatting>
  <conditionalFormatting sqref="G50">
    <cfRule type="cellIs" dxfId="1109" priority="865" stopIfTrue="1" operator="equal">
      <formula>0</formula>
    </cfRule>
  </conditionalFormatting>
  <conditionalFormatting sqref="G50">
    <cfRule type="cellIs" dxfId="1108" priority="866" stopIfTrue="1" operator="equal">
      <formula>0</formula>
    </cfRule>
  </conditionalFormatting>
  <conditionalFormatting sqref="G50">
    <cfRule type="cellIs" dxfId="1107" priority="867" stopIfTrue="1" operator="equal">
      <formula>0</formula>
    </cfRule>
  </conditionalFormatting>
  <conditionalFormatting sqref="F50">
    <cfRule type="cellIs" dxfId="1106" priority="868" stopIfTrue="1" operator="equal">
      <formula>0</formula>
    </cfRule>
  </conditionalFormatting>
  <conditionalFormatting sqref="F50">
    <cfRule type="cellIs" dxfId="1105" priority="869" stopIfTrue="1" operator="equal">
      <formula>0</formula>
    </cfRule>
  </conditionalFormatting>
  <conditionalFormatting sqref="F50">
    <cfRule type="cellIs" dxfId="1104" priority="870" stopIfTrue="1" operator="equal">
      <formula>0</formula>
    </cfRule>
  </conditionalFormatting>
  <conditionalFormatting sqref="G51">
    <cfRule type="cellIs" dxfId="1103" priority="871" stopIfTrue="1" operator="equal">
      <formula>0</formula>
    </cfRule>
  </conditionalFormatting>
  <conditionalFormatting sqref="G51">
    <cfRule type="cellIs" dxfId="1102" priority="872" stopIfTrue="1" operator="equal">
      <formula>0</formula>
    </cfRule>
  </conditionalFormatting>
  <conditionalFormatting sqref="G51">
    <cfRule type="cellIs" dxfId="1101" priority="873" stopIfTrue="1" operator="equal">
      <formula>0</formula>
    </cfRule>
  </conditionalFormatting>
  <conditionalFormatting sqref="F51">
    <cfRule type="cellIs" dxfId="1100" priority="874" stopIfTrue="1" operator="equal">
      <formula>0</formula>
    </cfRule>
  </conditionalFormatting>
  <conditionalFormatting sqref="F51">
    <cfRule type="cellIs" dxfId="1099" priority="875" stopIfTrue="1" operator="equal">
      <formula>0</formula>
    </cfRule>
  </conditionalFormatting>
  <conditionalFormatting sqref="F51">
    <cfRule type="cellIs" dxfId="1098" priority="876" stopIfTrue="1" operator="equal">
      <formula>0</formula>
    </cfRule>
  </conditionalFormatting>
  <conditionalFormatting sqref="G52">
    <cfRule type="cellIs" dxfId="1097" priority="877" stopIfTrue="1" operator="equal">
      <formula>0</formula>
    </cfRule>
  </conditionalFormatting>
  <conditionalFormatting sqref="G52">
    <cfRule type="cellIs" dxfId="1096" priority="878" stopIfTrue="1" operator="equal">
      <formula>0</formula>
    </cfRule>
  </conditionalFormatting>
  <conditionalFormatting sqref="G52">
    <cfRule type="cellIs" dxfId="1095" priority="879" stopIfTrue="1" operator="equal">
      <formula>0</formula>
    </cfRule>
  </conditionalFormatting>
  <conditionalFormatting sqref="F52">
    <cfRule type="cellIs" dxfId="1094" priority="880" stopIfTrue="1" operator="equal">
      <formula>0</formula>
    </cfRule>
  </conditionalFormatting>
  <conditionalFormatting sqref="F52">
    <cfRule type="cellIs" dxfId="1093" priority="881" stopIfTrue="1" operator="equal">
      <formula>0</formula>
    </cfRule>
  </conditionalFormatting>
  <conditionalFormatting sqref="F52">
    <cfRule type="cellIs" dxfId="1092" priority="882" stopIfTrue="1" operator="equal">
      <formula>0</formula>
    </cfRule>
  </conditionalFormatting>
  <conditionalFormatting sqref="G53">
    <cfRule type="cellIs" dxfId="1091" priority="883" stopIfTrue="1" operator="equal">
      <formula>0</formula>
    </cfRule>
  </conditionalFormatting>
  <conditionalFormatting sqref="G53">
    <cfRule type="cellIs" dxfId="1090" priority="884" stopIfTrue="1" operator="equal">
      <formula>0</formula>
    </cfRule>
  </conditionalFormatting>
  <conditionalFormatting sqref="G53">
    <cfRule type="cellIs" dxfId="1089" priority="885" stopIfTrue="1" operator="equal">
      <formula>0</formula>
    </cfRule>
  </conditionalFormatting>
  <conditionalFormatting sqref="F53">
    <cfRule type="cellIs" dxfId="1088" priority="886" stopIfTrue="1" operator="equal">
      <formula>0</formula>
    </cfRule>
  </conditionalFormatting>
  <conditionalFormatting sqref="F53">
    <cfRule type="cellIs" dxfId="1087" priority="887" stopIfTrue="1" operator="equal">
      <formula>0</formula>
    </cfRule>
  </conditionalFormatting>
  <conditionalFormatting sqref="F53">
    <cfRule type="cellIs" dxfId="1086" priority="888" stopIfTrue="1" operator="equal">
      <formula>0</formula>
    </cfRule>
  </conditionalFormatting>
  <conditionalFormatting sqref="G54">
    <cfRule type="cellIs" dxfId="1085" priority="889" stopIfTrue="1" operator="equal">
      <formula>0</formula>
    </cfRule>
  </conditionalFormatting>
  <conditionalFormatting sqref="G54">
    <cfRule type="cellIs" dxfId="1084" priority="890" stopIfTrue="1" operator="equal">
      <formula>0</formula>
    </cfRule>
  </conditionalFormatting>
  <conditionalFormatting sqref="G54">
    <cfRule type="cellIs" dxfId="1083" priority="891" stopIfTrue="1" operator="equal">
      <formula>0</formula>
    </cfRule>
  </conditionalFormatting>
  <conditionalFormatting sqref="F54">
    <cfRule type="cellIs" dxfId="1082" priority="892" stopIfTrue="1" operator="equal">
      <formula>0</formula>
    </cfRule>
  </conditionalFormatting>
  <conditionalFormatting sqref="F54">
    <cfRule type="cellIs" dxfId="1081" priority="893" stopIfTrue="1" operator="equal">
      <formula>0</formula>
    </cfRule>
  </conditionalFormatting>
  <conditionalFormatting sqref="F54">
    <cfRule type="cellIs" dxfId="1080" priority="894" stopIfTrue="1" operator="equal">
      <formula>0</formula>
    </cfRule>
  </conditionalFormatting>
  <conditionalFormatting sqref="G55">
    <cfRule type="cellIs" dxfId="1079" priority="895" stopIfTrue="1" operator="equal">
      <formula>0</formula>
    </cfRule>
  </conditionalFormatting>
  <conditionalFormatting sqref="G55">
    <cfRule type="cellIs" dxfId="1078" priority="896" stopIfTrue="1" operator="equal">
      <formula>0</formula>
    </cfRule>
  </conditionalFormatting>
  <conditionalFormatting sqref="G55">
    <cfRule type="cellIs" dxfId="1077" priority="897" stopIfTrue="1" operator="equal">
      <formula>0</formula>
    </cfRule>
  </conditionalFormatting>
  <conditionalFormatting sqref="F55">
    <cfRule type="cellIs" dxfId="1076" priority="898" stopIfTrue="1" operator="equal">
      <formula>0</formula>
    </cfRule>
  </conditionalFormatting>
  <conditionalFormatting sqref="F55">
    <cfRule type="cellIs" dxfId="1075" priority="899" stopIfTrue="1" operator="equal">
      <formula>0</formula>
    </cfRule>
  </conditionalFormatting>
  <conditionalFormatting sqref="F55">
    <cfRule type="cellIs" dxfId="1074" priority="900" stopIfTrue="1" operator="equal">
      <formula>0</formula>
    </cfRule>
  </conditionalFormatting>
  <conditionalFormatting sqref="G56">
    <cfRule type="cellIs" dxfId="1073" priority="901" stopIfTrue="1" operator="equal">
      <formula>0</formula>
    </cfRule>
  </conditionalFormatting>
  <conditionalFormatting sqref="G56">
    <cfRule type="cellIs" dxfId="1072" priority="902" stopIfTrue="1" operator="equal">
      <formula>0</formula>
    </cfRule>
  </conditionalFormatting>
  <conditionalFormatting sqref="G56">
    <cfRule type="cellIs" dxfId="1071" priority="903" stopIfTrue="1" operator="equal">
      <formula>0</formula>
    </cfRule>
  </conditionalFormatting>
  <conditionalFormatting sqref="F56">
    <cfRule type="cellIs" dxfId="1070" priority="904" stopIfTrue="1" operator="equal">
      <formula>0</formula>
    </cfRule>
  </conditionalFormatting>
  <conditionalFormatting sqref="F56">
    <cfRule type="cellIs" dxfId="1069" priority="905" stopIfTrue="1" operator="equal">
      <formula>0</formula>
    </cfRule>
  </conditionalFormatting>
  <conditionalFormatting sqref="F56">
    <cfRule type="cellIs" dxfId="1068" priority="906" stopIfTrue="1" operator="equal">
      <formula>0</formula>
    </cfRule>
  </conditionalFormatting>
  <conditionalFormatting sqref="G57">
    <cfRule type="cellIs" dxfId="1067" priority="907" stopIfTrue="1" operator="equal">
      <formula>0</formula>
    </cfRule>
  </conditionalFormatting>
  <conditionalFormatting sqref="G57">
    <cfRule type="cellIs" dxfId="1066" priority="908" stopIfTrue="1" operator="equal">
      <formula>0</formula>
    </cfRule>
  </conditionalFormatting>
  <conditionalFormatting sqref="G57">
    <cfRule type="cellIs" dxfId="1065" priority="909" stopIfTrue="1" operator="equal">
      <formula>0</formula>
    </cfRule>
  </conditionalFormatting>
  <conditionalFormatting sqref="F57">
    <cfRule type="cellIs" dxfId="1064" priority="910" stopIfTrue="1" operator="equal">
      <formula>0</formula>
    </cfRule>
  </conditionalFormatting>
  <conditionalFormatting sqref="F57">
    <cfRule type="cellIs" dxfId="1063" priority="911" stopIfTrue="1" operator="equal">
      <formula>0</formula>
    </cfRule>
  </conditionalFormatting>
  <conditionalFormatting sqref="F57">
    <cfRule type="cellIs" dxfId="1062" priority="912" stopIfTrue="1" operator="equal">
      <formula>0</formula>
    </cfRule>
  </conditionalFormatting>
  <conditionalFormatting sqref="G58">
    <cfRule type="cellIs" dxfId="1061" priority="913" stopIfTrue="1" operator="equal">
      <formula>0</formula>
    </cfRule>
  </conditionalFormatting>
  <conditionalFormatting sqref="G58">
    <cfRule type="cellIs" dxfId="1060" priority="914" stopIfTrue="1" operator="equal">
      <formula>0</formula>
    </cfRule>
  </conditionalFormatting>
  <conditionalFormatting sqref="G58">
    <cfRule type="cellIs" dxfId="1059" priority="915" stopIfTrue="1" operator="equal">
      <formula>0</formula>
    </cfRule>
  </conditionalFormatting>
  <conditionalFormatting sqref="F58">
    <cfRule type="cellIs" dxfId="1058" priority="916" stopIfTrue="1" operator="equal">
      <formula>0</formula>
    </cfRule>
  </conditionalFormatting>
  <conditionalFormatting sqref="F58">
    <cfRule type="cellIs" dxfId="1057" priority="917" stopIfTrue="1" operator="equal">
      <formula>0</formula>
    </cfRule>
  </conditionalFormatting>
  <conditionalFormatting sqref="F58">
    <cfRule type="cellIs" dxfId="1056" priority="918" stopIfTrue="1" operator="equal">
      <formula>0</formula>
    </cfRule>
  </conditionalFormatting>
  <conditionalFormatting sqref="G59">
    <cfRule type="cellIs" dxfId="1055" priority="919" stopIfTrue="1" operator="equal">
      <formula>0</formula>
    </cfRule>
  </conditionalFormatting>
  <conditionalFormatting sqref="G59">
    <cfRule type="cellIs" dxfId="1054" priority="920" stopIfTrue="1" operator="equal">
      <formula>0</formula>
    </cfRule>
  </conditionalFormatting>
  <conditionalFormatting sqref="G59">
    <cfRule type="cellIs" dxfId="1053" priority="921" stopIfTrue="1" operator="equal">
      <formula>0</formula>
    </cfRule>
  </conditionalFormatting>
  <conditionalFormatting sqref="F59">
    <cfRule type="cellIs" dxfId="1052" priority="922" stopIfTrue="1" operator="equal">
      <formula>0</formula>
    </cfRule>
  </conditionalFormatting>
  <conditionalFormatting sqref="F59">
    <cfRule type="cellIs" dxfId="1051" priority="923" stopIfTrue="1" operator="equal">
      <formula>0</formula>
    </cfRule>
  </conditionalFormatting>
  <conditionalFormatting sqref="F59">
    <cfRule type="cellIs" dxfId="1050" priority="924" stopIfTrue="1" operator="equal">
      <formula>0</formula>
    </cfRule>
  </conditionalFormatting>
  <conditionalFormatting sqref="G60">
    <cfRule type="cellIs" dxfId="1049" priority="925" stopIfTrue="1" operator="equal">
      <formula>0</formula>
    </cfRule>
  </conditionalFormatting>
  <conditionalFormatting sqref="G60">
    <cfRule type="cellIs" dxfId="1048" priority="926" stopIfTrue="1" operator="equal">
      <formula>0</formula>
    </cfRule>
  </conditionalFormatting>
  <conditionalFormatting sqref="G60">
    <cfRule type="cellIs" dxfId="1047" priority="927" stopIfTrue="1" operator="equal">
      <formula>0</formula>
    </cfRule>
  </conditionalFormatting>
  <conditionalFormatting sqref="F60">
    <cfRule type="cellIs" dxfId="1046" priority="928" stopIfTrue="1" operator="equal">
      <formula>0</formula>
    </cfRule>
  </conditionalFormatting>
  <conditionalFormatting sqref="F60">
    <cfRule type="cellIs" dxfId="1045" priority="929" stopIfTrue="1" operator="equal">
      <formula>0</formula>
    </cfRule>
  </conditionalFormatting>
  <conditionalFormatting sqref="F60">
    <cfRule type="cellIs" dxfId="1044" priority="930" stopIfTrue="1" operator="equal">
      <formula>0</formula>
    </cfRule>
  </conditionalFormatting>
  <conditionalFormatting sqref="G61">
    <cfRule type="cellIs" dxfId="1043" priority="931" stopIfTrue="1" operator="equal">
      <formula>0</formula>
    </cfRule>
  </conditionalFormatting>
  <conditionalFormatting sqref="G61">
    <cfRule type="cellIs" dxfId="1042" priority="932" stopIfTrue="1" operator="equal">
      <formula>0</formula>
    </cfRule>
  </conditionalFormatting>
  <conditionalFormatting sqref="G61">
    <cfRule type="cellIs" dxfId="1041" priority="933" stopIfTrue="1" operator="equal">
      <formula>0</formula>
    </cfRule>
  </conditionalFormatting>
  <conditionalFormatting sqref="F61">
    <cfRule type="cellIs" dxfId="1040" priority="934" stopIfTrue="1" operator="equal">
      <formula>0</formula>
    </cfRule>
  </conditionalFormatting>
  <conditionalFormatting sqref="F61">
    <cfRule type="cellIs" dxfId="1039" priority="935" stopIfTrue="1" operator="equal">
      <formula>0</formula>
    </cfRule>
  </conditionalFormatting>
  <conditionalFormatting sqref="F61">
    <cfRule type="cellIs" dxfId="1038" priority="936" stopIfTrue="1" operator="equal">
      <formula>0</formula>
    </cfRule>
  </conditionalFormatting>
  <conditionalFormatting sqref="G62">
    <cfRule type="cellIs" dxfId="1037" priority="937" stopIfTrue="1" operator="equal">
      <formula>0</formula>
    </cfRule>
  </conditionalFormatting>
  <conditionalFormatting sqref="G62">
    <cfRule type="cellIs" dxfId="1036" priority="938" stopIfTrue="1" operator="equal">
      <formula>0</formula>
    </cfRule>
  </conditionalFormatting>
  <conditionalFormatting sqref="G62">
    <cfRule type="cellIs" dxfId="1035" priority="939" stopIfTrue="1" operator="equal">
      <formula>0</formula>
    </cfRule>
  </conditionalFormatting>
  <conditionalFormatting sqref="F62">
    <cfRule type="cellIs" dxfId="1034" priority="940" stopIfTrue="1" operator="equal">
      <formula>0</formula>
    </cfRule>
  </conditionalFormatting>
  <conditionalFormatting sqref="F62">
    <cfRule type="cellIs" dxfId="1033" priority="941" stopIfTrue="1" operator="equal">
      <formula>0</formula>
    </cfRule>
  </conditionalFormatting>
  <conditionalFormatting sqref="F62">
    <cfRule type="cellIs" dxfId="1032" priority="942" stopIfTrue="1" operator="equal">
      <formula>0</formula>
    </cfRule>
  </conditionalFormatting>
  <conditionalFormatting sqref="G63">
    <cfRule type="cellIs" dxfId="1031" priority="943" stopIfTrue="1" operator="equal">
      <formula>0</formula>
    </cfRule>
  </conditionalFormatting>
  <conditionalFormatting sqref="G63">
    <cfRule type="cellIs" dxfId="1030" priority="944" stopIfTrue="1" operator="equal">
      <formula>0</formula>
    </cfRule>
  </conditionalFormatting>
  <conditionalFormatting sqref="G63">
    <cfRule type="cellIs" dxfId="1029" priority="945" stopIfTrue="1" operator="equal">
      <formula>0</formula>
    </cfRule>
  </conditionalFormatting>
  <conditionalFormatting sqref="F63">
    <cfRule type="cellIs" dxfId="1028" priority="946" stopIfTrue="1" operator="equal">
      <formula>0</formula>
    </cfRule>
  </conditionalFormatting>
  <conditionalFormatting sqref="F63">
    <cfRule type="cellIs" dxfId="1027" priority="947" stopIfTrue="1" operator="equal">
      <formula>0</formula>
    </cfRule>
  </conditionalFormatting>
  <conditionalFormatting sqref="F63">
    <cfRule type="cellIs" dxfId="1026" priority="948" stopIfTrue="1" operator="equal">
      <formula>0</formula>
    </cfRule>
  </conditionalFormatting>
  <conditionalFormatting sqref="G64">
    <cfRule type="cellIs" dxfId="1025" priority="949" stopIfTrue="1" operator="equal">
      <formula>0</formula>
    </cfRule>
  </conditionalFormatting>
  <conditionalFormatting sqref="G64">
    <cfRule type="cellIs" dxfId="1024" priority="950" stopIfTrue="1" operator="equal">
      <formula>0</formula>
    </cfRule>
  </conditionalFormatting>
  <conditionalFormatting sqref="G64">
    <cfRule type="cellIs" dxfId="1023" priority="951" stopIfTrue="1" operator="equal">
      <formula>0</formula>
    </cfRule>
  </conditionalFormatting>
  <conditionalFormatting sqref="F64">
    <cfRule type="cellIs" dxfId="1022" priority="952" stopIfTrue="1" operator="equal">
      <formula>0</formula>
    </cfRule>
  </conditionalFormatting>
  <conditionalFormatting sqref="F64">
    <cfRule type="cellIs" dxfId="1021" priority="953" stopIfTrue="1" operator="equal">
      <formula>0</formula>
    </cfRule>
  </conditionalFormatting>
  <conditionalFormatting sqref="F64">
    <cfRule type="cellIs" dxfId="1020" priority="954" stopIfTrue="1" operator="equal">
      <formula>0</formula>
    </cfRule>
  </conditionalFormatting>
  <conditionalFormatting sqref="G65">
    <cfRule type="cellIs" dxfId="1019" priority="955" stopIfTrue="1" operator="equal">
      <formula>0</formula>
    </cfRule>
  </conditionalFormatting>
  <conditionalFormatting sqref="G65">
    <cfRule type="cellIs" dxfId="1018" priority="956" stopIfTrue="1" operator="equal">
      <formula>0</formula>
    </cfRule>
  </conditionalFormatting>
  <conditionalFormatting sqref="G65">
    <cfRule type="cellIs" dxfId="1017" priority="957" stopIfTrue="1" operator="equal">
      <formula>0</formula>
    </cfRule>
  </conditionalFormatting>
  <conditionalFormatting sqref="F65">
    <cfRule type="cellIs" dxfId="1016" priority="958" stopIfTrue="1" operator="equal">
      <formula>0</formula>
    </cfRule>
  </conditionalFormatting>
  <conditionalFormatting sqref="F65">
    <cfRule type="cellIs" dxfId="1015" priority="959" stopIfTrue="1" operator="equal">
      <formula>0</formula>
    </cfRule>
  </conditionalFormatting>
  <conditionalFormatting sqref="F65">
    <cfRule type="cellIs" dxfId="1014" priority="960" stopIfTrue="1" operator="equal">
      <formula>0</formula>
    </cfRule>
  </conditionalFormatting>
  <conditionalFormatting sqref="L104:M104 I254:I350 H6:I253">
    <cfRule type="cellIs" dxfId="1013" priority="961" stopIfTrue="1" operator="equal">
      <formula>0</formula>
    </cfRule>
  </conditionalFormatting>
  <conditionalFormatting sqref="L104:M104 I254:I350 H6:I253">
    <cfRule type="cellIs" dxfId="1012" priority="962" stopIfTrue="1" operator="equal">
      <formula>0</formula>
    </cfRule>
  </conditionalFormatting>
  <conditionalFormatting sqref="L104:M104 I254:I350 H6:I253">
    <cfRule type="cellIs" dxfId="1011" priority="963" stopIfTrue="1" operator="equal">
      <formula>0</formula>
    </cfRule>
  </conditionalFormatting>
  <conditionalFormatting sqref="H5">
    <cfRule type="cellIs" dxfId="1010" priority="964" stopIfTrue="1" operator="equal">
      <formula>0</formula>
    </cfRule>
  </conditionalFormatting>
  <conditionalFormatting sqref="H5">
    <cfRule type="cellIs" dxfId="1009" priority="965" stopIfTrue="1" operator="equal">
      <formula>0</formula>
    </cfRule>
  </conditionalFormatting>
  <conditionalFormatting sqref="H4">
    <cfRule type="cellIs" dxfId="1008" priority="966" stopIfTrue="1" operator="equal">
      <formula>0</formula>
    </cfRule>
  </conditionalFormatting>
  <conditionalFormatting sqref="H4">
    <cfRule type="cellIs" dxfId="1007" priority="967" stopIfTrue="1" operator="equal">
      <formula>0</formula>
    </cfRule>
  </conditionalFormatting>
  <conditionalFormatting sqref="H4">
    <cfRule type="containsText" dxfId="1006" priority="968" stopIfTrue="1" operator="containsText" text="okres">
      <formula>NOT(ISERROR(SEARCH(("okres"),(H4))))</formula>
    </cfRule>
  </conditionalFormatting>
  <conditionalFormatting sqref="H4">
    <cfRule type="containsText" dxfId="1005" priority="969" stopIfTrue="1" operator="containsText" text="kraj">
      <formula>NOT(ISERROR(SEARCH(("kraj"),(H4))))</formula>
    </cfRule>
  </conditionalFormatting>
  <conditionalFormatting sqref="I5">
    <cfRule type="cellIs" dxfId="1004" priority="970" stopIfTrue="1" operator="equal">
      <formula>0</formula>
    </cfRule>
  </conditionalFormatting>
  <conditionalFormatting sqref="I5">
    <cfRule type="cellIs" dxfId="1003" priority="971" stopIfTrue="1" operator="equal">
      <formula>0</formula>
    </cfRule>
  </conditionalFormatting>
  <conditionalFormatting sqref="R4:R5">
    <cfRule type="containsText" dxfId="1002" priority="972" stopIfTrue="1" operator="containsText" text="okres">
      <formula>NOT(ISERROR(SEARCH(("okres"),(R4))))</formula>
    </cfRule>
  </conditionalFormatting>
  <conditionalFormatting sqref="R4:R5">
    <cfRule type="containsText" dxfId="1001" priority="973" stopIfTrue="1" operator="containsText" text="kraj">
      <formula>NOT(ISERROR(SEARCH(("kraj"),(R4))))</formula>
    </cfRule>
  </conditionalFormatting>
  <conditionalFormatting sqref="R6:R21 R300:R377 R23:R32 R394:R424 R34:R74 R76:R78 R137:R254 R268:R298 R559 R80:R134 R256:R266 R379:R390 R525:R557 R426:R474 R476:R523">
    <cfRule type="containsText" dxfId="1000" priority="974" operator="containsText" text="okres">
      <formula>NOT(ISERROR(SEARCH(("okres"),(R6))))</formula>
    </cfRule>
  </conditionalFormatting>
  <conditionalFormatting sqref="R6:R21 R300:R377 R23:R32 R394:R424 R34:R74 R76:R78 R137:R254 R268:R298 R559 R80:R134 R256:R266 R379:R390 R525:R557 R426:R474 R476:R523">
    <cfRule type="containsText" dxfId="999" priority="975" operator="containsText" text="okres">
      <formula>NOT(ISERROR(SEARCH(("okres"),(R6))))</formula>
    </cfRule>
  </conditionalFormatting>
  <conditionalFormatting sqref="R6:R21 R300:R377 R23:R32 R394:R424 R34:R74 R76:R78 R137:R254 R268:R298 R559 R80:R134 R256:R266 R379:R390 R525:R557 R426:R474 R476:R523">
    <cfRule type="containsText" dxfId="998" priority="976" operator="containsText" text="kraj Praha">
      <formula>NOT(ISERROR(SEARCH(("kraj Praha"),(R6))))</formula>
    </cfRule>
  </conditionalFormatting>
  <conditionalFormatting sqref="R6:R21 R300:R377 R23:R32 R394:R424 R34:R74 R76:R78 R137:R254 R268:R298 R559 R80:R134 R256:R266 R379:R390 R525:R557 R426:R474 R476:R523">
    <cfRule type="containsText" dxfId="997" priority="977" operator="containsText" text="kraj">
      <formula>NOT(ISERROR(SEARCH(("kraj"),(R6))))</formula>
    </cfRule>
  </conditionalFormatting>
  <conditionalFormatting sqref="R299">
    <cfRule type="containsText" dxfId="996" priority="978" operator="containsText" text="okres">
      <formula>NOT(ISERROR(SEARCH(("okres"),(R299))))</formula>
    </cfRule>
  </conditionalFormatting>
  <conditionalFormatting sqref="R299">
    <cfRule type="containsText" dxfId="995" priority="979" operator="containsText" text="okres">
      <formula>NOT(ISERROR(SEARCH(("okres"),(R299))))</formula>
    </cfRule>
  </conditionalFormatting>
  <conditionalFormatting sqref="R299">
    <cfRule type="containsText" dxfId="994" priority="980" operator="containsText" text="kraj Praha">
      <formula>NOT(ISERROR(SEARCH(("kraj Praha"),(R299))))</formula>
    </cfRule>
  </conditionalFormatting>
  <conditionalFormatting sqref="R299">
    <cfRule type="containsText" dxfId="993" priority="981" operator="containsText" text="kraj">
      <formula>NOT(ISERROR(SEARCH(("kraj"),(R299))))</formula>
    </cfRule>
  </conditionalFormatting>
  <conditionalFormatting sqref="R22">
    <cfRule type="containsText" dxfId="992" priority="982" operator="containsText" text="okres">
      <formula>NOT(ISERROR(SEARCH(("okres"),(R22))))</formula>
    </cfRule>
  </conditionalFormatting>
  <conditionalFormatting sqref="R22">
    <cfRule type="containsText" dxfId="991" priority="983" operator="containsText" text="okres">
      <formula>NOT(ISERROR(SEARCH(("okres"),(R22))))</formula>
    </cfRule>
  </conditionalFormatting>
  <conditionalFormatting sqref="R22">
    <cfRule type="containsText" dxfId="990" priority="984" operator="containsText" text="kraj Praha">
      <formula>NOT(ISERROR(SEARCH(("kraj Praha"),(R22))))</formula>
    </cfRule>
  </conditionalFormatting>
  <conditionalFormatting sqref="R22">
    <cfRule type="containsText" dxfId="989" priority="985" operator="containsText" text="kraj">
      <formula>NOT(ISERROR(SEARCH(("kraj"),(R22))))</formula>
    </cfRule>
  </conditionalFormatting>
  <conditionalFormatting sqref="N563:N1007 N480:N560 O560:Q1007 N7:O479 O480:O559 P7:Q559 N1:Q4 N6:Q6 L80:M103 L6:M78 L105:M135 L137:M254 L256:M377 L379:M392 L394:M424 L426:M523 L525:M559">
    <cfRule type="expression" dxfId="988" priority="986">
      <formula>ISERROR(L1)</formula>
    </cfRule>
  </conditionalFormatting>
  <conditionalFormatting sqref="N563:N1007 N1:N4 N6:N560 L6:L78 L80:L103 L105:L135 L137:L254 L256:L377 L379:L392 L394:L424 L426:L523 L525:L559">
    <cfRule type="containsText" dxfId="987" priority="987" stopIfTrue="1" operator="containsText" text="#NENÍ_K_DISPOZICI">
      <formula>NOT(ISERROR(SEARCH(("#NENÍ_K_DISPOZICI"),(L1))))</formula>
    </cfRule>
  </conditionalFormatting>
  <conditionalFormatting sqref="N562">
    <cfRule type="cellIs" dxfId="986" priority="989" stopIfTrue="1" operator="equal">
      <formula>0</formula>
    </cfRule>
  </conditionalFormatting>
  <conditionalFormatting sqref="N562">
    <cfRule type="cellIs" dxfId="985" priority="990" stopIfTrue="1" operator="equal">
      <formula>0</formula>
    </cfRule>
  </conditionalFormatting>
  <conditionalFormatting sqref="N562">
    <cfRule type="expression" dxfId="984" priority="991">
      <formula>ISERROR(N562)</formula>
    </cfRule>
  </conditionalFormatting>
  <conditionalFormatting sqref="A4">
    <cfRule type="containsText" dxfId="983" priority="992" stopIfTrue="1" operator="containsText" text="okres">
      <formula>NOT(ISERROR(SEARCH(("okres"),(A4))))</formula>
    </cfRule>
  </conditionalFormatting>
  <conditionalFormatting sqref="A4">
    <cfRule type="containsText" dxfId="982" priority="993" stopIfTrue="1" operator="containsText" text="kraj">
      <formula>NOT(ISERROR(SEARCH(("kraj"),(A4))))</formula>
    </cfRule>
  </conditionalFormatting>
  <conditionalFormatting sqref="R391:R392">
    <cfRule type="containsText" dxfId="981" priority="994" operator="containsText" text="okres">
      <formula>NOT(ISERROR(SEARCH(("okres"),(R391))))</formula>
    </cfRule>
  </conditionalFormatting>
  <conditionalFormatting sqref="R391:R392">
    <cfRule type="containsText" dxfId="980" priority="995" operator="containsText" text="okres">
      <formula>NOT(ISERROR(SEARCH(("okres"),(R391))))</formula>
    </cfRule>
  </conditionalFormatting>
  <conditionalFormatting sqref="R391:R392">
    <cfRule type="containsText" dxfId="979" priority="996" operator="containsText" text="kraj Praha">
      <formula>NOT(ISERROR(SEARCH(("kraj Praha"),(R391))))</formula>
    </cfRule>
  </conditionalFormatting>
  <conditionalFormatting sqref="R391:R392">
    <cfRule type="containsText" dxfId="978" priority="997" operator="containsText" text="kraj">
      <formula>NOT(ISERROR(SEARCH(("kraj"),(R391))))</formula>
    </cfRule>
  </conditionalFormatting>
  <conditionalFormatting sqref="R33">
    <cfRule type="containsText" dxfId="977" priority="440" operator="containsText" text="okres">
      <formula>NOT(ISERROR(SEARCH(("okres"),(R33))))</formula>
    </cfRule>
  </conditionalFormatting>
  <conditionalFormatting sqref="R33">
    <cfRule type="containsText" dxfId="976" priority="441" operator="containsText" text="okres">
      <formula>NOT(ISERROR(SEARCH(("okres"),(R33))))</formula>
    </cfRule>
  </conditionalFormatting>
  <conditionalFormatting sqref="R33">
    <cfRule type="containsText" dxfId="975" priority="442" operator="containsText" text="kraj Praha">
      <formula>NOT(ISERROR(SEARCH(("kraj Praha"),(R33))))</formula>
    </cfRule>
  </conditionalFormatting>
  <conditionalFormatting sqref="R33">
    <cfRule type="containsText" dxfId="974" priority="443" operator="containsText" text="kraj">
      <formula>NOT(ISERROR(SEARCH(("kraj"),(R33))))</formula>
    </cfRule>
  </conditionalFormatting>
  <conditionalFormatting sqref="R75">
    <cfRule type="containsText" dxfId="973" priority="436" operator="containsText" text="okres">
      <formula>NOT(ISERROR(SEARCH(("okres"),(R75))))</formula>
    </cfRule>
  </conditionalFormatting>
  <conditionalFormatting sqref="R75">
    <cfRule type="containsText" dxfId="972" priority="437" operator="containsText" text="okres">
      <formula>NOT(ISERROR(SEARCH(("okres"),(R75))))</formula>
    </cfRule>
  </conditionalFormatting>
  <conditionalFormatting sqref="R75">
    <cfRule type="containsText" dxfId="971" priority="438" operator="containsText" text="kraj Praha">
      <formula>NOT(ISERROR(SEARCH(("kraj Praha"),(R75))))</formula>
    </cfRule>
  </conditionalFormatting>
  <conditionalFormatting sqref="R75">
    <cfRule type="containsText" dxfId="970" priority="439" operator="containsText" text="kraj">
      <formula>NOT(ISERROR(SEARCH(("kraj"),(R75))))</formula>
    </cfRule>
  </conditionalFormatting>
  <conditionalFormatting sqref="R135">
    <cfRule type="containsText" dxfId="969" priority="432" operator="containsText" text="okres">
      <formula>NOT(ISERROR(SEARCH(("okres"),(R135))))</formula>
    </cfRule>
  </conditionalFormatting>
  <conditionalFormatting sqref="R135">
    <cfRule type="containsText" dxfId="968" priority="433" operator="containsText" text="okres">
      <formula>NOT(ISERROR(SEARCH(("okres"),(R135))))</formula>
    </cfRule>
  </conditionalFormatting>
  <conditionalFormatting sqref="R135">
    <cfRule type="containsText" dxfId="967" priority="434" operator="containsText" text="kraj Praha">
      <formula>NOT(ISERROR(SEARCH(("kraj Praha"),(R135))))</formula>
    </cfRule>
  </conditionalFormatting>
  <conditionalFormatting sqref="R135">
    <cfRule type="containsText" dxfId="966" priority="435" operator="containsText" text="kraj">
      <formula>NOT(ISERROR(SEARCH(("kraj"),(R135))))</formula>
    </cfRule>
  </conditionalFormatting>
  <conditionalFormatting sqref="R136">
    <cfRule type="containsText" dxfId="965" priority="428" operator="containsText" text="okres">
      <formula>NOT(ISERROR(SEARCH(("okres"),(R136))))</formula>
    </cfRule>
  </conditionalFormatting>
  <conditionalFormatting sqref="R136">
    <cfRule type="containsText" dxfId="964" priority="429" operator="containsText" text="okres">
      <formula>NOT(ISERROR(SEARCH(("okres"),(R136))))</formula>
    </cfRule>
  </conditionalFormatting>
  <conditionalFormatting sqref="R136">
    <cfRule type="containsText" dxfId="963" priority="430" operator="containsText" text="kraj Praha">
      <formula>NOT(ISERROR(SEARCH(("kraj Praha"),(R136))))</formula>
    </cfRule>
  </conditionalFormatting>
  <conditionalFormatting sqref="R136">
    <cfRule type="containsText" dxfId="962" priority="431" operator="containsText" text="kraj">
      <formula>NOT(ISERROR(SEARCH(("kraj"),(R136))))</formula>
    </cfRule>
  </conditionalFormatting>
  <conditionalFormatting sqref="R267">
    <cfRule type="containsText" dxfId="961" priority="424" operator="containsText" text="okres">
      <formula>NOT(ISERROR(SEARCH(("okres"),(R267))))</formula>
    </cfRule>
  </conditionalFormatting>
  <conditionalFormatting sqref="R267">
    <cfRule type="containsText" dxfId="960" priority="425" operator="containsText" text="okres">
      <formula>NOT(ISERROR(SEARCH(("okres"),(R267))))</formula>
    </cfRule>
  </conditionalFormatting>
  <conditionalFormatting sqref="R267">
    <cfRule type="containsText" dxfId="959" priority="426" operator="containsText" text="kraj Praha">
      <formula>NOT(ISERROR(SEARCH(("kraj Praha"),(R267))))</formula>
    </cfRule>
  </conditionalFormatting>
  <conditionalFormatting sqref="R267">
    <cfRule type="containsText" dxfId="958" priority="427" operator="containsText" text="kraj">
      <formula>NOT(ISERROR(SEARCH(("kraj"),(R267))))</formula>
    </cfRule>
  </conditionalFormatting>
  <conditionalFormatting sqref="R393">
    <cfRule type="containsText" dxfId="957" priority="420" operator="containsText" text="okres">
      <formula>NOT(ISERROR(SEARCH(("okres"),(R393))))</formula>
    </cfRule>
  </conditionalFormatting>
  <conditionalFormatting sqref="R393">
    <cfRule type="containsText" dxfId="956" priority="421" operator="containsText" text="okres">
      <formula>NOT(ISERROR(SEARCH(("okres"),(R393))))</formula>
    </cfRule>
  </conditionalFormatting>
  <conditionalFormatting sqref="R393">
    <cfRule type="containsText" dxfId="955" priority="422" operator="containsText" text="kraj Praha">
      <formula>NOT(ISERROR(SEARCH(("kraj Praha"),(R393))))</formula>
    </cfRule>
  </conditionalFormatting>
  <conditionalFormatting sqref="R393">
    <cfRule type="containsText" dxfId="954" priority="423" operator="containsText" text="kraj">
      <formula>NOT(ISERROR(SEARCH(("kraj"),(R393))))</formula>
    </cfRule>
  </conditionalFormatting>
  <conditionalFormatting sqref="P4">
    <cfRule type="cellIs" dxfId="953" priority="372" stopIfTrue="1" operator="equal">
      <formula>0</formula>
    </cfRule>
  </conditionalFormatting>
  <conditionalFormatting sqref="P4">
    <cfRule type="cellIs" dxfId="952" priority="373" stopIfTrue="1" operator="equal">
      <formula>0</formula>
    </cfRule>
  </conditionalFormatting>
  <conditionalFormatting sqref="P4">
    <cfRule type="containsText" dxfId="951" priority="374" stopIfTrue="1" operator="containsText" text="okres">
      <formula>NOT(ISERROR(SEARCH(("okres"),(P4))))</formula>
    </cfRule>
  </conditionalFormatting>
  <conditionalFormatting sqref="P4">
    <cfRule type="containsText" dxfId="950" priority="375" stopIfTrue="1" operator="containsText" text="kraj">
      <formula>NOT(ISERROR(SEARCH(("kraj"),(P4))))</formula>
    </cfRule>
  </conditionalFormatting>
  <conditionalFormatting sqref="P4">
    <cfRule type="containsText" dxfId="949" priority="376" stopIfTrue="1" operator="containsText" text="#NENÍ_K_DISPOZICI">
      <formula>NOT(ISERROR(SEARCH(("#NENÍ_K_DISPOZICI"),(P4))))</formula>
    </cfRule>
  </conditionalFormatting>
  <conditionalFormatting sqref="U5">
    <cfRule type="cellIs" dxfId="948" priority="367" stopIfTrue="1" operator="equal">
      <formula>0</formula>
    </cfRule>
  </conditionalFormatting>
  <conditionalFormatting sqref="U5">
    <cfRule type="cellIs" dxfId="947" priority="368" stopIfTrue="1" operator="equal">
      <formula>0</formula>
    </cfRule>
  </conditionalFormatting>
  <conditionalFormatting sqref="U5">
    <cfRule type="expression" dxfId="946" priority="369">
      <formula>ISERROR(U5)</formula>
    </cfRule>
  </conditionalFormatting>
  <conditionalFormatting sqref="U5">
    <cfRule type="cellIs" dxfId="945" priority="364" stopIfTrue="1" operator="equal">
      <formula>0</formula>
    </cfRule>
  </conditionalFormatting>
  <conditionalFormatting sqref="U5">
    <cfRule type="cellIs" dxfId="944" priority="365" stopIfTrue="1" operator="equal">
      <formula>0</formula>
    </cfRule>
  </conditionalFormatting>
  <conditionalFormatting sqref="U5">
    <cfRule type="containsText" dxfId="943" priority="366" stopIfTrue="1" operator="containsText" text="#NENÍ_K_DISPOZICI">
      <formula>NOT(ISERROR(SEARCH(("#NENÍ_K_DISPOZICI"),(U5))))</formula>
    </cfRule>
  </conditionalFormatting>
  <conditionalFormatting sqref="V5">
    <cfRule type="cellIs" dxfId="942" priority="361" stopIfTrue="1" operator="equal">
      <formula>0</formula>
    </cfRule>
  </conditionalFormatting>
  <conditionalFormatting sqref="V5">
    <cfRule type="cellIs" dxfId="941" priority="362" stopIfTrue="1" operator="equal">
      <formula>0</formula>
    </cfRule>
  </conditionalFormatting>
  <conditionalFormatting sqref="V5">
    <cfRule type="expression" dxfId="940" priority="363">
      <formula>ISERROR(V5)</formula>
    </cfRule>
  </conditionalFormatting>
  <conditionalFormatting sqref="U4:V4">
    <cfRule type="expression" dxfId="939" priority="360">
      <formula>ISERROR(U4)</formula>
    </cfRule>
  </conditionalFormatting>
  <conditionalFormatting sqref="U4">
    <cfRule type="cellIs" dxfId="938" priority="355" stopIfTrue="1" operator="equal">
      <formula>0</formula>
    </cfRule>
  </conditionalFormatting>
  <conditionalFormatting sqref="U4">
    <cfRule type="cellIs" dxfId="937" priority="356" stopIfTrue="1" operator="equal">
      <formula>0</formula>
    </cfRule>
  </conditionalFormatting>
  <conditionalFormatting sqref="U4">
    <cfRule type="containsText" dxfId="936" priority="357" stopIfTrue="1" operator="containsText" text="okres">
      <formula>NOT(ISERROR(SEARCH(("okres"),(U4))))</formula>
    </cfRule>
  </conditionalFormatting>
  <conditionalFormatting sqref="U4">
    <cfRule type="containsText" dxfId="935" priority="358" stopIfTrue="1" operator="containsText" text="kraj">
      <formula>NOT(ISERROR(SEARCH(("kraj"),(U4))))</formula>
    </cfRule>
  </conditionalFormatting>
  <conditionalFormatting sqref="U4">
    <cfRule type="containsText" dxfId="934" priority="359" stopIfTrue="1" operator="containsText" text="#NENÍ_K_DISPOZICI">
      <formula>NOT(ISERROR(SEARCH(("#NENÍ_K_DISPOZICI"),(U4))))</formula>
    </cfRule>
  </conditionalFormatting>
  <conditionalFormatting sqref="W1:W4 W6:W1048576">
    <cfRule type="containsErrors" dxfId="933" priority="354">
      <formula>ISERROR(W1)</formula>
    </cfRule>
  </conditionalFormatting>
  <conditionalFormatting sqref="W5">
    <cfRule type="containsText" dxfId="932" priority="353" operator="containsText" text="kraj">
      <formula>NOT(ISERROR(SEARCH("kraj",W5)))</formula>
    </cfRule>
  </conditionalFormatting>
  <conditionalFormatting sqref="W5">
    <cfRule type="containsErrors" dxfId="931" priority="352">
      <formula>ISERROR(W5)</formula>
    </cfRule>
  </conditionalFormatting>
  <conditionalFormatting sqref="R79">
    <cfRule type="containsText" dxfId="930" priority="348" operator="containsText" text="okres">
      <formula>NOT(ISERROR(SEARCH(("okres"),(R79))))</formula>
    </cfRule>
  </conditionalFormatting>
  <conditionalFormatting sqref="R79">
    <cfRule type="containsText" dxfId="929" priority="349" operator="containsText" text="okres">
      <formula>NOT(ISERROR(SEARCH(("okres"),(R79))))</formula>
    </cfRule>
  </conditionalFormatting>
  <conditionalFormatting sqref="R79">
    <cfRule type="containsText" dxfId="928" priority="350" operator="containsText" text="kraj Praha">
      <formula>NOT(ISERROR(SEARCH(("kraj Praha"),(R79))))</formula>
    </cfRule>
  </conditionalFormatting>
  <conditionalFormatting sqref="R79">
    <cfRule type="containsText" dxfId="927" priority="351" operator="containsText" text="kraj">
      <formula>NOT(ISERROR(SEARCH(("kraj"),(R79))))</formula>
    </cfRule>
  </conditionalFormatting>
  <conditionalFormatting sqref="R255">
    <cfRule type="containsText" dxfId="926" priority="344" operator="containsText" text="okres">
      <formula>NOT(ISERROR(SEARCH(("okres"),(R255))))</formula>
    </cfRule>
  </conditionalFormatting>
  <conditionalFormatting sqref="R255">
    <cfRule type="containsText" dxfId="925" priority="345" operator="containsText" text="okres">
      <formula>NOT(ISERROR(SEARCH(("okres"),(R255))))</formula>
    </cfRule>
  </conditionalFormatting>
  <conditionalFormatting sqref="R255">
    <cfRule type="containsText" dxfId="924" priority="346" operator="containsText" text="kraj Praha">
      <formula>NOT(ISERROR(SEARCH(("kraj Praha"),(R255))))</formula>
    </cfRule>
  </conditionalFormatting>
  <conditionalFormatting sqref="R255">
    <cfRule type="containsText" dxfId="923" priority="347" operator="containsText" text="kraj">
      <formula>NOT(ISERROR(SEARCH(("kraj"),(R255))))</formula>
    </cfRule>
  </conditionalFormatting>
  <conditionalFormatting sqref="R378">
    <cfRule type="containsText" dxfId="922" priority="340" operator="containsText" text="okres">
      <formula>NOT(ISERROR(SEARCH(("okres"),(R378))))</formula>
    </cfRule>
  </conditionalFormatting>
  <conditionalFormatting sqref="R378">
    <cfRule type="containsText" dxfId="921" priority="341" operator="containsText" text="okres">
      <formula>NOT(ISERROR(SEARCH(("okres"),(R378))))</formula>
    </cfRule>
  </conditionalFormatting>
  <conditionalFormatting sqref="R378">
    <cfRule type="containsText" dxfId="920" priority="342" operator="containsText" text="kraj Praha">
      <formula>NOT(ISERROR(SEARCH(("kraj Praha"),(R378))))</formula>
    </cfRule>
  </conditionalFormatting>
  <conditionalFormatting sqref="R378">
    <cfRule type="containsText" dxfId="919" priority="343" operator="containsText" text="kraj">
      <formula>NOT(ISERROR(SEARCH(("kraj"),(R378))))</formula>
    </cfRule>
  </conditionalFormatting>
  <conditionalFormatting sqref="R425">
    <cfRule type="containsText" dxfId="918" priority="336" operator="containsText" text="okres">
      <formula>NOT(ISERROR(SEARCH(("okres"),(R425))))</formula>
    </cfRule>
  </conditionalFormatting>
  <conditionalFormatting sqref="R425">
    <cfRule type="containsText" dxfId="917" priority="337" operator="containsText" text="okres">
      <formula>NOT(ISERROR(SEARCH(("okres"),(R425))))</formula>
    </cfRule>
  </conditionalFormatting>
  <conditionalFormatting sqref="R425">
    <cfRule type="containsText" dxfId="916" priority="338" operator="containsText" text="kraj Praha">
      <formula>NOT(ISERROR(SEARCH(("kraj Praha"),(R425))))</formula>
    </cfRule>
  </conditionalFormatting>
  <conditionalFormatting sqref="R425">
    <cfRule type="containsText" dxfId="915" priority="339" operator="containsText" text="kraj">
      <formula>NOT(ISERROR(SEARCH(("kraj"),(R425))))</formula>
    </cfRule>
  </conditionalFormatting>
  <conditionalFormatting sqref="R475">
    <cfRule type="containsText" dxfId="914" priority="332" operator="containsText" text="okres">
      <formula>NOT(ISERROR(SEARCH(("okres"),(R475))))</formula>
    </cfRule>
  </conditionalFormatting>
  <conditionalFormatting sqref="R475">
    <cfRule type="containsText" dxfId="913" priority="333" operator="containsText" text="okres">
      <formula>NOT(ISERROR(SEARCH(("okres"),(R475))))</formula>
    </cfRule>
  </conditionalFormatting>
  <conditionalFormatting sqref="R475">
    <cfRule type="containsText" dxfId="912" priority="334" operator="containsText" text="kraj Praha">
      <formula>NOT(ISERROR(SEARCH(("kraj Praha"),(R475))))</formula>
    </cfRule>
  </conditionalFormatting>
  <conditionalFormatting sqref="R475">
    <cfRule type="containsText" dxfId="911" priority="335" operator="containsText" text="kraj">
      <formula>NOT(ISERROR(SEARCH(("kraj"),(R475))))</formula>
    </cfRule>
  </conditionalFormatting>
  <conditionalFormatting sqref="A523:A525">
    <cfRule type="containsText" dxfId="910" priority="330" stopIfTrue="1" operator="containsText" text="okres">
      <formula>NOT(ISERROR(SEARCH(("okres"),(A523))))</formula>
    </cfRule>
  </conditionalFormatting>
  <conditionalFormatting sqref="A523:A525">
    <cfRule type="containsText" dxfId="909" priority="331" stopIfTrue="1" operator="containsText" text="kraj">
      <formula>NOT(ISERROR(SEARCH(("kraj"),(A523))))</formula>
    </cfRule>
  </conditionalFormatting>
  <conditionalFormatting sqref="R524">
    <cfRule type="containsText" dxfId="908" priority="326" operator="containsText" text="okres">
      <formula>NOT(ISERROR(SEARCH(("okres"),(R524))))</formula>
    </cfRule>
  </conditionalFormatting>
  <conditionalFormatting sqref="R524">
    <cfRule type="containsText" dxfId="907" priority="327" operator="containsText" text="okres">
      <formula>NOT(ISERROR(SEARCH(("okres"),(R524))))</formula>
    </cfRule>
  </conditionalFormatting>
  <conditionalFormatting sqref="R524">
    <cfRule type="containsText" dxfId="906" priority="328" operator="containsText" text="kraj Praha">
      <formula>NOT(ISERROR(SEARCH(("kraj Praha"),(R524))))</formula>
    </cfRule>
  </conditionalFormatting>
  <conditionalFormatting sqref="R524">
    <cfRule type="containsText" dxfId="905" priority="329" operator="containsText" text="kraj">
      <formula>NOT(ISERROR(SEARCH(("kraj"),(R524))))</formula>
    </cfRule>
  </conditionalFormatting>
  <conditionalFormatting sqref="N5">
    <cfRule type="cellIs" dxfId="904" priority="322" stopIfTrue="1" operator="equal">
      <formula>0</formula>
    </cfRule>
  </conditionalFormatting>
  <conditionalFormatting sqref="N5">
    <cfRule type="cellIs" dxfId="903" priority="323" stopIfTrue="1" operator="equal">
      <formula>0</formula>
    </cfRule>
  </conditionalFormatting>
  <conditionalFormatting sqref="O5">
    <cfRule type="cellIs" dxfId="902" priority="324" stopIfTrue="1" operator="equal">
      <formula>0</formula>
    </cfRule>
  </conditionalFormatting>
  <conditionalFormatting sqref="O5">
    <cfRule type="cellIs" dxfId="901" priority="325" stopIfTrue="1" operator="equal">
      <formula>0</formula>
    </cfRule>
  </conditionalFormatting>
  <conditionalFormatting sqref="P5">
    <cfRule type="cellIs" dxfId="900" priority="318" stopIfTrue="1" operator="equal">
      <formula>0</formula>
    </cfRule>
  </conditionalFormatting>
  <conditionalFormatting sqref="P5">
    <cfRule type="cellIs" dxfId="899" priority="319" stopIfTrue="1" operator="equal">
      <formula>0</formula>
    </cfRule>
  </conditionalFormatting>
  <conditionalFormatting sqref="Q5">
    <cfRule type="cellIs" dxfId="898" priority="320" stopIfTrue="1" operator="equal">
      <formula>0</formula>
    </cfRule>
  </conditionalFormatting>
  <conditionalFormatting sqref="Q5">
    <cfRule type="cellIs" dxfId="897" priority="321" stopIfTrue="1" operator="equal">
      <formula>0</formula>
    </cfRule>
  </conditionalFormatting>
  <conditionalFormatting sqref="L4">
    <cfRule type="cellIs" dxfId="896" priority="312" stopIfTrue="1" operator="equal">
      <formula>0</formula>
    </cfRule>
  </conditionalFormatting>
  <conditionalFormatting sqref="L4">
    <cfRule type="cellIs" dxfId="895" priority="313" stopIfTrue="1" operator="equal">
      <formula>0</formula>
    </cfRule>
  </conditionalFormatting>
  <conditionalFormatting sqref="L4">
    <cfRule type="containsText" dxfId="894" priority="314" stopIfTrue="1" operator="containsText" text="okres">
      <formula>NOT(ISERROR(SEARCH(("okres"),(L4))))</formula>
    </cfRule>
  </conditionalFormatting>
  <conditionalFormatting sqref="L4">
    <cfRule type="containsText" dxfId="893" priority="315" stopIfTrue="1" operator="containsText" text="kraj">
      <formula>NOT(ISERROR(SEARCH(("kraj"),(L4))))</formula>
    </cfRule>
  </conditionalFormatting>
  <conditionalFormatting sqref="L4:M4">
    <cfRule type="expression" dxfId="892" priority="316">
      <formula>ISERROR(L4)</formula>
    </cfRule>
  </conditionalFormatting>
  <conditionalFormatting sqref="L4">
    <cfRule type="containsText" dxfId="891" priority="317" stopIfTrue="1" operator="containsText" text="#NENÍ_K_DISPOZICI">
      <formula>NOT(ISERROR(SEARCH(("#NENÍ_K_DISPOZICI"),(L4))))</formula>
    </cfRule>
  </conditionalFormatting>
  <conditionalFormatting sqref="L5">
    <cfRule type="cellIs" dxfId="890" priority="308" stopIfTrue="1" operator="equal">
      <formula>0</formula>
    </cfRule>
  </conditionalFormatting>
  <conditionalFormatting sqref="L5">
    <cfRule type="cellIs" dxfId="889" priority="309" stopIfTrue="1" operator="equal">
      <formula>0</formula>
    </cfRule>
  </conditionalFormatting>
  <conditionalFormatting sqref="M5">
    <cfRule type="cellIs" dxfId="888" priority="310" stopIfTrue="1" operator="equal">
      <formula>0</formula>
    </cfRule>
  </conditionalFormatting>
  <conditionalFormatting sqref="M5">
    <cfRule type="cellIs" dxfId="887" priority="311" stopIfTrue="1" operator="equal">
      <formula>0</formula>
    </cfRule>
  </conditionalFormatting>
  <conditionalFormatting sqref="J4">
    <cfRule type="cellIs" dxfId="886" priority="149" stopIfTrue="1" operator="equal">
      <formula>0</formula>
    </cfRule>
  </conditionalFormatting>
  <conditionalFormatting sqref="J4">
    <cfRule type="cellIs" dxfId="885" priority="150" stopIfTrue="1" operator="equal">
      <formula>0</formula>
    </cfRule>
  </conditionalFormatting>
  <conditionalFormatting sqref="J4">
    <cfRule type="containsText" dxfId="884" priority="151" stopIfTrue="1" operator="containsText" text="okres">
      <formula>NOT(ISERROR(SEARCH(("okres"),(J4))))</formula>
    </cfRule>
  </conditionalFormatting>
  <conditionalFormatting sqref="J4">
    <cfRule type="containsText" dxfId="883" priority="152" stopIfTrue="1" operator="containsText" text="kraj">
      <formula>NOT(ISERROR(SEARCH(("kraj"),(J4))))</formula>
    </cfRule>
  </conditionalFormatting>
  <conditionalFormatting sqref="J4:K4">
    <cfRule type="expression" dxfId="882" priority="153">
      <formula>ISERROR(J4)</formula>
    </cfRule>
  </conditionalFormatting>
  <conditionalFormatting sqref="J4">
    <cfRule type="containsText" dxfId="881" priority="154" stopIfTrue="1" operator="containsText" text="#NENÍ_K_DISPOZICI">
      <formula>NOT(ISERROR(SEARCH(("#NENÍ_K_DISPOZICI"),(J4))))</formula>
    </cfRule>
  </conditionalFormatting>
  <conditionalFormatting sqref="J5">
    <cfRule type="cellIs" dxfId="880" priority="145" stopIfTrue="1" operator="equal">
      <formula>0</formula>
    </cfRule>
  </conditionalFormatting>
  <conditionalFormatting sqref="J5">
    <cfRule type="cellIs" dxfId="879" priority="146" stopIfTrue="1" operator="equal">
      <formula>0</formula>
    </cfRule>
  </conditionalFormatting>
  <conditionalFormatting sqref="K5">
    <cfRule type="cellIs" dxfId="878" priority="147" stopIfTrue="1" operator="equal">
      <formula>0</formula>
    </cfRule>
  </conditionalFormatting>
  <conditionalFormatting sqref="K5">
    <cfRule type="cellIs" dxfId="877" priority="148" stopIfTrue="1" operator="equal">
      <formula>0</formula>
    </cfRule>
  </conditionalFormatting>
  <conditionalFormatting sqref="J6:K21 J23:K78 J80:K135 J137:K254 J256:K377 J379:K390 J394:K424 J426:K523 J525:K559">
    <cfRule type="cellIs" dxfId="876" priority="2" stopIfTrue="1" operator="equal">
      <formula>0</formula>
    </cfRule>
    <cfRule type="cellIs" dxfId="875" priority="3" stopIfTrue="1" operator="equal">
      <formula>0</formula>
    </cfRule>
  </conditionalFormatting>
  <conditionalFormatting sqref="J6:K21 J23:K78 J80:K135 J137:K254 J256:K377 J379:K390 J394:K424 J426:K523 J525:K559">
    <cfRule type="cellIs" dxfId="874" priority="1" stopIfTrue="1" operator="equal">
      <formula>0</formula>
    </cfRule>
  </conditionalFormatting>
  <pageMargins left="0.7" right="0.7" top="0.78740157499999996" bottom="0.7874015749999999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V1007"/>
  <sheetViews>
    <sheetView workbookViewId="0">
      <pane xSplit="1" ySplit="5" topLeftCell="B364" activePane="bottomRight" state="frozen"/>
      <selection pane="topRight" activeCell="B1" sqref="B1"/>
      <selection pane="bottomLeft" activeCell="A6" sqref="A6"/>
      <selection pane="bottomRight" activeCell="L5" sqref="L5"/>
    </sheetView>
  </sheetViews>
  <sheetFormatPr defaultColWidth="14.44140625" defaultRowHeight="15" customHeight="1"/>
  <cols>
    <col min="1" max="1" width="9" customWidth="1"/>
    <col min="2" max="2" width="10" hidden="1" customWidth="1"/>
    <col min="3" max="3" width="14.6640625" hidden="1" customWidth="1"/>
    <col min="4" max="4" width="12" hidden="1" customWidth="1"/>
    <col min="5" max="5" width="14.6640625" hidden="1" customWidth="1"/>
    <col min="6" max="6" width="10" hidden="1" customWidth="1"/>
    <col min="7" max="7" width="14.6640625" hidden="1" customWidth="1"/>
    <col min="8" max="8" width="10" style="424" hidden="1" customWidth="1"/>
    <col min="9" max="9" width="14.6640625" style="424" hidden="1" customWidth="1"/>
    <col min="10" max="10" width="10" hidden="1" customWidth="1"/>
    <col min="11" max="11" width="14.6640625" hidden="1" customWidth="1"/>
    <col min="12" max="12" width="10" style="404" customWidth="1"/>
    <col min="13" max="13" width="14.6640625" style="404" customWidth="1"/>
    <col min="14" max="14" width="9.88671875" customWidth="1"/>
    <col min="15" max="15" width="53.33203125" customWidth="1"/>
    <col min="16" max="16" width="9.109375" style="327" customWidth="1"/>
    <col min="17" max="18" width="9.109375" hidden="1" customWidth="1"/>
    <col min="19" max="19" width="21" style="504" hidden="1" customWidth="1"/>
    <col min="20" max="20" width="23.5546875" style="504" hidden="1" customWidth="1"/>
    <col min="21" max="21" width="36.44140625" hidden="1" customWidth="1"/>
    <col min="22" max="22" width="6.6640625" hidden="1" customWidth="1"/>
  </cols>
  <sheetData>
    <row r="1" spans="1:21" ht="19.5" customHeight="1">
      <c r="A1" s="288" t="s">
        <v>1080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307"/>
      <c r="O1" s="291"/>
      <c r="P1" s="490"/>
      <c r="Q1" s="3"/>
      <c r="R1" s="3"/>
      <c r="S1" s="291"/>
    </row>
    <row r="2" spans="1:21" ht="15" customHeight="1">
      <c r="A2" s="325" t="s">
        <v>1103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491"/>
      <c r="Q2" s="3"/>
      <c r="R2" s="3"/>
      <c r="S2" s="291"/>
    </row>
    <row r="3" spans="1:21" thickBo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307"/>
      <c r="O3" s="3"/>
      <c r="P3" s="349"/>
      <c r="Q3" s="3"/>
      <c r="R3" s="3"/>
      <c r="S3" s="291"/>
    </row>
    <row r="4" spans="1:21" ht="14.4">
      <c r="A4" s="292"/>
      <c r="B4" s="687">
        <v>2018</v>
      </c>
      <c r="C4" s="623"/>
      <c r="D4" s="678">
        <v>2019</v>
      </c>
      <c r="E4" s="623"/>
      <c r="F4" s="678">
        <v>2020</v>
      </c>
      <c r="G4" s="623"/>
      <c r="H4" s="686">
        <v>2021</v>
      </c>
      <c r="I4" s="639"/>
      <c r="J4" s="686">
        <v>2022</v>
      </c>
      <c r="K4" s="639"/>
      <c r="L4" s="686">
        <v>2023</v>
      </c>
      <c r="M4" s="639"/>
      <c r="N4" s="498"/>
      <c r="O4" s="293"/>
      <c r="P4" s="492"/>
      <c r="Q4" s="3"/>
      <c r="R4" s="3"/>
      <c r="S4" s="684">
        <v>2023</v>
      </c>
      <c r="T4" s="685"/>
    </row>
    <row r="5" spans="1:21" thickBot="1">
      <c r="A5" s="474" t="s">
        <v>59</v>
      </c>
      <c r="B5" s="473" t="s">
        <v>14</v>
      </c>
      <c r="C5" s="295" t="s">
        <v>1081</v>
      </c>
      <c r="D5" s="294" t="s">
        <v>14</v>
      </c>
      <c r="E5" s="295" t="s">
        <v>1081</v>
      </c>
      <c r="F5" s="294" t="s">
        <v>14</v>
      </c>
      <c r="G5" s="295" t="s">
        <v>1081</v>
      </c>
      <c r="H5" s="294" t="s">
        <v>14</v>
      </c>
      <c r="I5" s="295" t="s">
        <v>1081</v>
      </c>
      <c r="J5" s="294" t="s">
        <v>14</v>
      </c>
      <c r="K5" s="295" t="s">
        <v>1081</v>
      </c>
      <c r="L5" s="499" t="s">
        <v>14</v>
      </c>
      <c r="M5" s="500" t="s">
        <v>1081</v>
      </c>
      <c r="N5" s="501" t="s">
        <v>23</v>
      </c>
      <c r="O5" s="298" t="s">
        <v>60</v>
      </c>
      <c r="P5" s="493"/>
      <c r="Q5" s="290"/>
      <c r="R5" s="302" t="s">
        <v>59</v>
      </c>
      <c r="S5" s="302" t="s">
        <v>1122</v>
      </c>
      <c r="T5" s="302" t="s">
        <v>1123</v>
      </c>
      <c r="U5" s="319" t="s">
        <v>1101</v>
      </c>
    </row>
    <row r="6" spans="1:21" ht="14.4" hidden="1">
      <c r="A6" s="475">
        <v>110</v>
      </c>
      <c r="B6" s="315">
        <v>354</v>
      </c>
      <c r="C6" s="481">
        <v>262</v>
      </c>
      <c r="D6" s="481">
        <v>368</v>
      </c>
      <c r="E6" s="481">
        <v>287</v>
      </c>
      <c r="F6" s="481">
        <v>388</v>
      </c>
      <c r="G6" s="481">
        <v>284</v>
      </c>
      <c r="H6" s="481">
        <v>396</v>
      </c>
      <c r="I6" s="481">
        <v>284</v>
      </c>
      <c r="J6" s="482">
        <v>408</v>
      </c>
      <c r="K6" s="482">
        <v>285</v>
      </c>
      <c r="L6" s="482">
        <v>410</v>
      </c>
      <c r="M6" s="482">
        <v>306</v>
      </c>
      <c r="N6" s="502">
        <f t="shared" ref="N6:N69" si="0">IF(L6=0,0,(M6/L6))</f>
        <v>0.74634146341463414</v>
      </c>
      <c r="O6" s="299" t="s">
        <v>61</v>
      </c>
      <c r="P6" s="494"/>
      <c r="Q6" s="3"/>
      <c r="R6" s="317" t="s">
        <v>63</v>
      </c>
      <c r="S6" s="505">
        <v>8</v>
      </c>
      <c r="T6" s="505">
        <v>5</v>
      </c>
      <c r="U6" t="str">
        <f>VLOOKUP(R6,A:O,15,0)</f>
        <v>středisko Dvojka Praha</v>
      </c>
    </row>
    <row r="7" spans="1:21" ht="14.4">
      <c r="A7" s="310">
        <v>112</v>
      </c>
      <c r="B7" s="483">
        <v>42</v>
      </c>
      <c r="C7" s="484">
        <v>31</v>
      </c>
      <c r="D7" s="484">
        <v>42</v>
      </c>
      <c r="E7" s="484">
        <v>36</v>
      </c>
      <c r="F7" s="484">
        <v>42</v>
      </c>
      <c r="G7" s="484">
        <v>35</v>
      </c>
      <c r="H7" s="484">
        <v>42</v>
      </c>
      <c r="I7" s="484">
        <v>35</v>
      </c>
      <c r="J7" s="485">
        <v>42</v>
      </c>
      <c r="K7" s="485">
        <v>33</v>
      </c>
      <c r="L7" s="485">
        <v>44</v>
      </c>
      <c r="M7" s="485">
        <v>31</v>
      </c>
      <c r="N7" s="503">
        <f t="shared" si="0"/>
        <v>0.70454545454545459</v>
      </c>
      <c r="O7" s="479" t="s">
        <v>62</v>
      </c>
      <c r="P7" s="495"/>
      <c r="Q7" s="3"/>
      <c r="R7" s="317" t="s">
        <v>65</v>
      </c>
      <c r="S7" s="505">
        <v>12</v>
      </c>
      <c r="T7" s="505">
        <v>7</v>
      </c>
      <c r="U7" s="404" t="str">
        <f>VLOOKUP(R7,A:O,15,0)</f>
        <v>středisko Polaris Praha</v>
      </c>
    </row>
    <row r="8" spans="1:21" ht="14.4" hidden="1">
      <c r="A8" s="310" t="s">
        <v>63</v>
      </c>
      <c r="B8" s="483">
        <v>8</v>
      </c>
      <c r="C8" s="484">
        <v>7</v>
      </c>
      <c r="D8" s="484">
        <v>8</v>
      </c>
      <c r="E8" s="484">
        <v>8</v>
      </c>
      <c r="F8" s="484">
        <v>8</v>
      </c>
      <c r="G8" s="484">
        <v>6</v>
      </c>
      <c r="H8" s="484">
        <v>8</v>
      </c>
      <c r="I8" s="484">
        <v>7</v>
      </c>
      <c r="J8" s="485">
        <v>8</v>
      </c>
      <c r="K8" s="485">
        <v>5</v>
      </c>
      <c r="L8" s="485">
        <v>8</v>
      </c>
      <c r="M8" s="485">
        <v>5</v>
      </c>
      <c r="N8" s="503">
        <f t="shared" si="0"/>
        <v>0.625</v>
      </c>
      <c r="O8" s="300" t="s">
        <v>64</v>
      </c>
      <c r="P8" s="496"/>
      <c r="Q8" s="3"/>
      <c r="R8" s="317" t="s">
        <v>67</v>
      </c>
      <c r="S8" s="505">
        <v>6</v>
      </c>
      <c r="T8" s="505">
        <v>3</v>
      </c>
      <c r="U8" s="424" t="str">
        <f t="shared" ref="U8:U71" si="1">VLOOKUP(R8,A:O,15,0)</f>
        <v>středisko Maják Praha</v>
      </c>
    </row>
    <row r="9" spans="1:21" ht="14.4" hidden="1">
      <c r="A9" s="310" t="s">
        <v>65</v>
      </c>
      <c r="B9" s="483">
        <v>12</v>
      </c>
      <c r="C9" s="484">
        <v>6</v>
      </c>
      <c r="D9" s="484">
        <v>12</v>
      </c>
      <c r="E9" s="484">
        <v>8</v>
      </c>
      <c r="F9" s="484">
        <v>12</v>
      </c>
      <c r="G9" s="484">
        <v>9</v>
      </c>
      <c r="H9" s="484">
        <v>12</v>
      </c>
      <c r="I9" s="484">
        <v>9</v>
      </c>
      <c r="J9" s="485">
        <v>12</v>
      </c>
      <c r="K9" s="485">
        <v>9</v>
      </c>
      <c r="L9" s="485">
        <v>12</v>
      </c>
      <c r="M9" s="485">
        <v>7</v>
      </c>
      <c r="N9" s="503">
        <f t="shared" si="0"/>
        <v>0.58333333333333337</v>
      </c>
      <c r="O9" s="300" t="s">
        <v>66</v>
      </c>
      <c r="P9" s="496"/>
      <c r="Q9" s="3"/>
      <c r="R9" s="317" t="s">
        <v>69</v>
      </c>
      <c r="S9" s="505">
        <v>8</v>
      </c>
      <c r="T9" s="505">
        <v>7</v>
      </c>
      <c r="U9" s="424" t="str">
        <f t="shared" si="1"/>
        <v>středisko Bratří Mašínů Praha</v>
      </c>
    </row>
    <row r="10" spans="1:21" ht="14.4" hidden="1">
      <c r="A10" s="310" t="s">
        <v>67</v>
      </c>
      <c r="B10" s="483">
        <v>6</v>
      </c>
      <c r="C10" s="484">
        <v>6</v>
      </c>
      <c r="D10" s="484">
        <v>6</v>
      </c>
      <c r="E10" s="484">
        <v>4</v>
      </c>
      <c r="F10" s="484">
        <v>6</v>
      </c>
      <c r="G10" s="484">
        <v>5</v>
      </c>
      <c r="H10" s="484">
        <v>6</v>
      </c>
      <c r="I10" s="484">
        <v>4</v>
      </c>
      <c r="J10" s="485">
        <v>6</v>
      </c>
      <c r="K10" s="485">
        <v>4</v>
      </c>
      <c r="L10" s="485">
        <v>6</v>
      </c>
      <c r="M10" s="485">
        <v>3</v>
      </c>
      <c r="N10" s="503">
        <f t="shared" si="0"/>
        <v>0.5</v>
      </c>
      <c r="O10" s="300" t="s">
        <v>68</v>
      </c>
      <c r="P10" s="496"/>
      <c r="Q10" s="3"/>
      <c r="R10" s="317" t="s">
        <v>71</v>
      </c>
      <c r="S10" s="505">
        <v>10</v>
      </c>
      <c r="T10" s="505">
        <v>9</v>
      </c>
      <c r="U10" s="424" t="str">
        <f t="shared" si="1"/>
        <v>středisko Arcus Praha</v>
      </c>
    </row>
    <row r="11" spans="1:21" ht="14.4" hidden="1">
      <c r="A11" s="310" t="s">
        <v>69</v>
      </c>
      <c r="B11" s="483">
        <v>8</v>
      </c>
      <c r="C11" s="484">
        <v>6</v>
      </c>
      <c r="D11" s="484">
        <v>8</v>
      </c>
      <c r="E11" s="484">
        <v>8</v>
      </c>
      <c r="F11" s="484">
        <v>8</v>
      </c>
      <c r="G11" s="484">
        <v>7</v>
      </c>
      <c r="H11" s="484">
        <v>8</v>
      </c>
      <c r="I11" s="484">
        <v>7</v>
      </c>
      <c r="J11" s="485">
        <v>8</v>
      </c>
      <c r="K11" s="485">
        <v>7</v>
      </c>
      <c r="L11" s="485">
        <v>8</v>
      </c>
      <c r="M11" s="485">
        <v>7</v>
      </c>
      <c r="N11" s="503">
        <f t="shared" si="0"/>
        <v>0.875</v>
      </c>
      <c r="O11" s="300" t="s">
        <v>70</v>
      </c>
      <c r="P11" s="496"/>
      <c r="Q11" s="3"/>
      <c r="R11" s="317" t="s">
        <v>74</v>
      </c>
      <c r="S11" s="505">
        <v>14</v>
      </c>
      <c r="T11" s="505">
        <v>12</v>
      </c>
      <c r="U11" s="424" t="str">
        <f t="shared" si="1"/>
        <v>4. přístav Jana Nerudy Praha</v>
      </c>
    </row>
    <row r="12" spans="1:21" ht="14.4" hidden="1">
      <c r="A12" s="310" t="s">
        <v>71</v>
      </c>
      <c r="B12" s="483">
        <v>8</v>
      </c>
      <c r="C12" s="484">
        <v>6</v>
      </c>
      <c r="D12" s="484">
        <v>8</v>
      </c>
      <c r="E12" s="484">
        <v>8</v>
      </c>
      <c r="F12" s="484">
        <v>8</v>
      </c>
      <c r="G12" s="484">
        <v>8</v>
      </c>
      <c r="H12" s="484">
        <v>8</v>
      </c>
      <c r="I12" s="484">
        <v>8</v>
      </c>
      <c r="J12" s="485">
        <v>8</v>
      </c>
      <c r="K12" s="485">
        <v>8</v>
      </c>
      <c r="L12" s="485">
        <v>10</v>
      </c>
      <c r="M12" s="485">
        <v>9</v>
      </c>
      <c r="N12" s="503">
        <f t="shared" si="0"/>
        <v>0.9</v>
      </c>
      <c r="O12" s="300" t="s">
        <v>72</v>
      </c>
      <c r="P12" s="496"/>
      <c r="Q12" s="3"/>
      <c r="R12" s="317" t="s">
        <v>76</v>
      </c>
      <c r="S12" s="505">
        <v>8</v>
      </c>
      <c r="T12" s="505">
        <v>6</v>
      </c>
      <c r="U12" s="424" t="str">
        <f t="shared" si="1"/>
        <v>přístav Pětka Praha</v>
      </c>
    </row>
    <row r="13" spans="1:21" ht="14.4">
      <c r="A13" s="310">
        <v>113</v>
      </c>
      <c r="B13" s="483">
        <v>24</v>
      </c>
      <c r="C13" s="484">
        <v>15</v>
      </c>
      <c r="D13" s="484">
        <v>24</v>
      </c>
      <c r="E13" s="484">
        <v>17</v>
      </c>
      <c r="F13" s="484">
        <v>24</v>
      </c>
      <c r="G13" s="484">
        <v>19</v>
      </c>
      <c r="H13" s="484">
        <v>30</v>
      </c>
      <c r="I13" s="484">
        <v>21</v>
      </c>
      <c r="J13" s="485">
        <v>32</v>
      </c>
      <c r="K13" s="485">
        <v>24</v>
      </c>
      <c r="L13" s="485">
        <v>32</v>
      </c>
      <c r="M13" s="485">
        <v>28</v>
      </c>
      <c r="N13" s="503">
        <f t="shared" si="0"/>
        <v>0.875</v>
      </c>
      <c r="O13" s="300" t="s">
        <v>73</v>
      </c>
      <c r="P13" s="496"/>
      <c r="Q13" s="3"/>
      <c r="R13" s="317" t="s">
        <v>78</v>
      </c>
      <c r="S13" s="505">
        <v>10</v>
      </c>
      <c r="T13" s="505">
        <v>10</v>
      </c>
      <c r="U13" s="424" t="str">
        <f t="shared" si="1"/>
        <v>61. středisko Vítkov Praha</v>
      </c>
    </row>
    <row r="14" spans="1:21" ht="14.4" hidden="1">
      <c r="A14" s="310" t="s">
        <v>74</v>
      </c>
      <c r="B14" s="483">
        <v>12</v>
      </c>
      <c r="C14" s="484">
        <v>8</v>
      </c>
      <c r="D14" s="484">
        <v>12</v>
      </c>
      <c r="E14" s="484">
        <v>9</v>
      </c>
      <c r="F14" s="484">
        <v>12</v>
      </c>
      <c r="G14" s="484">
        <v>10</v>
      </c>
      <c r="H14" s="484">
        <v>14</v>
      </c>
      <c r="I14" s="484">
        <v>12</v>
      </c>
      <c r="J14" s="485">
        <v>14</v>
      </c>
      <c r="K14" s="485">
        <v>12</v>
      </c>
      <c r="L14" s="485">
        <v>14</v>
      </c>
      <c r="M14" s="485">
        <v>12</v>
      </c>
      <c r="N14" s="503">
        <f t="shared" si="0"/>
        <v>0.8571428571428571</v>
      </c>
      <c r="O14" s="300" t="s">
        <v>75</v>
      </c>
      <c r="P14" s="496"/>
      <c r="Q14" s="3"/>
      <c r="R14" s="317" t="s">
        <v>81</v>
      </c>
      <c r="S14" s="505">
        <v>8</v>
      </c>
      <c r="T14" s="505">
        <v>7</v>
      </c>
      <c r="U14" s="424" t="str">
        <f t="shared" si="1"/>
        <v>5. středisko Modřany</v>
      </c>
    </row>
    <row r="15" spans="1:21" ht="14.4" hidden="1">
      <c r="A15" s="310" t="s">
        <v>76</v>
      </c>
      <c r="B15" s="483">
        <v>4</v>
      </c>
      <c r="C15" s="484">
        <v>2</v>
      </c>
      <c r="D15" s="484">
        <v>4</v>
      </c>
      <c r="E15" s="484">
        <v>1</v>
      </c>
      <c r="F15" s="484">
        <v>4</v>
      </c>
      <c r="G15" s="484">
        <v>2</v>
      </c>
      <c r="H15" s="484">
        <v>8</v>
      </c>
      <c r="I15" s="484">
        <v>3</v>
      </c>
      <c r="J15" s="485">
        <v>8</v>
      </c>
      <c r="K15" s="485">
        <v>5</v>
      </c>
      <c r="L15" s="485">
        <v>8</v>
      </c>
      <c r="M15" s="485">
        <v>6</v>
      </c>
      <c r="N15" s="503">
        <f t="shared" si="0"/>
        <v>0.75</v>
      </c>
      <c r="O15" s="300" t="s">
        <v>77</v>
      </c>
      <c r="P15" s="496"/>
      <c r="Q15" s="3"/>
      <c r="R15" s="317" t="s">
        <v>83</v>
      </c>
      <c r="S15" s="505">
        <v>28</v>
      </c>
      <c r="T15" s="505">
        <v>22</v>
      </c>
      <c r="U15" s="424" t="str">
        <f t="shared" si="1"/>
        <v>7. středisko Blaník Praha</v>
      </c>
    </row>
    <row r="16" spans="1:21" ht="14.4" hidden="1">
      <c r="A16" s="310" t="s">
        <v>78</v>
      </c>
      <c r="B16" s="483">
        <v>8</v>
      </c>
      <c r="C16" s="484">
        <v>5</v>
      </c>
      <c r="D16" s="484">
        <v>8</v>
      </c>
      <c r="E16" s="484">
        <v>7</v>
      </c>
      <c r="F16" s="484">
        <v>8</v>
      </c>
      <c r="G16" s="484">
        <v>7</v>
      </c>
      <c r="H16" s="484">
        <v>8</v>
      </c>
      <c r="I16" s="484">
        <v>6</v>
      </c>
      <c r="J16" s="485">
        <v>10</v>
      </c>
      <c r="K16" s="485">
        <v>7</v>
      </c>
      <c r="L16" s="485">
        <v>10</v>
      </c>
      <c r="M16" s="485">
        <v>10</v>
      </c>
      <c r="N16" s="503">
        <f t="shared" si="0"/>
        <v>1</v>
      </c>
      <c r="O16" s="300" t="s">
        <v>79</v>
      </c>
      <c r="P16" s="496"/>
      <c r="Q16" s="3"/>
      <c r="R16" s="317" t="s">
        <v>85</v>
      </c>
      <c r="S16" s="505">
        <v>8</v>
      </c>
      <c r="T16" s="505">
        <v>6</v>
      </c>
      <c r="U16" s="424" t="str">
        <f t="shared" si="1"/>
        <v>středisko Platan Praha</v>
      </c>
    </row>
    <row r="17" spans="1:21" ht="14.4">
      <c r="A17" s="310">
        <v>114</v>
      </c>
      <c r="B17" s="483">
        <v>68</v>
      </c>
      <c r="C17" s="484">
        <v>56</v>
      </c>
      <c r="D17" s="484">
        <v>70</v>
      </c>
      <c r="E17" s="484">
        <v>56</v>
      </c>
      <c r="F17" s="484">
        <v>72</v>
      </c>
      <c r="G17" s="484">
        <v>57</v>
      </c>
      <c r="H17" s="484">
        <v>72</v>
      </c>
      <c r="I17" s="484">
        <v>50</v>
      </c>
      <c r="J17" s="485">
        <v>72</v>
      </c>
      <c r="K17" s="485">
        <v>53</v>
      </c>
      <c r="L17" s="485">
        <v>74</v>
      </c>
      <c r="M17" s="485">
        <v>57</v>
      </c>
      <c r="N17" s="503">
        <f t="shared" si="0"/>
        <v>0.77027027027027029</v>
      </c>
      <c r="O17" s="300" t="s">
        <v>80</v>
      </c>
      <c r="P17" s="496"/>
      <c r="Q17" s="3"/>
      <c r="R17" s="317" t="s">
        <v>87</v>
      </c>
      <c r="S17" s="505">
        <v>16</v>
      </c>
      <c r="T17" s="505">
        <v>11</v>
      </c>
      <c r="U17" s="424" t="str">
        <f t="shared" si="1"/>
        <v>34. středisko Ostříž Praha</v>
      </c>
    </row>
    <row r="18" spans="1:21" ht="14.4" hidden="1">
      <c r="A18" s="310" t="s">
        <v>81</v>
      </c>
      <c r="B18" s="483">
        <v>8</v>
      </c>
      <c r="C18" s="484">
        <v>6</v>
      </c>
      <c r="D18" s="484">
        <v>8</v>
      </c>
      <c r="E18" s="484">
        <v>3</v>
      </c>
      <c r="F18" s="484">
        <v>8</v>
      </c>
      <c r="G18" s="484">
        <v>3</v>
      </c>
      <c r="H18" s="484">
        <v>8</v>
      </c>
      <c r="I18" s="484">
        <v>5</v>
      </c>
      <c r="J18" s="485">
        <v>8</v>
      </c>
      <c r="K18" s="485">
        <v>5</v>
      </c>
      <c r="L18" s="485">
        <v>8</v>
      </c>
      <c r="M18" s="485">
        <v>7</v>
      </c>
      <c r="N18" s="503">
        <f t="shared" si="0"/>
        <v>0.875</v>
      </c>
      <c r="O18" s="300" t="s">
        <v>82</v>
      </c>
      <c r="P18" s="496"/>
      <c r="Q18" s="3"/>
      <c r="R18" s="317" t="s">
        <v>89</v>
      </c>
      <c r="S18" s="505">
        <v>4</v>
      </c>
      <c r="T18" s="505">
        <v>1</v>
      </c>
      <c r="U18" s="424" t="str">
        <f t="shared" si="1"/>
        <v>středisko Keya Praha</v>
      </c>
    </row>
    <row r="19" spans="1:21" ht="14.4" hidden="1">
      <c r="A19" s="310" t="s">
        <v>83</v>
      </c>
      <c r="B19" s="483">
        <v>28</v>
      </c>
      <c r="C19" s="484">
        <v>22</v>
      </c>
      <c r="D19" s="484">
        <v>30</v>
      </c>
      <c r="E19" s="484">
        <v>25</v>
      </c>
      <c r="F19" s="484">
        <v>32</v>
      </c>
      <c r="G19" s="484">
        <v>27</v>
      </c>
      <c r="H19" s="484">
        <v>28</v>
      </c>
      <c r="I19" s="484">
        <v>21</v>
      </c>
      <c r="J19" s="485">
        <v>28</v>
      </c>
      <c r="K19" s="485">
        <v>22</v>
      </c>
      <c r="L19" s="485">
        <v>28</v>
      </c>
      <c r="M19" s="485">
        <v>22</v>
      </c>
      <c r="N19" s="503">
        <f t="shared" si="0"/>
        <v>0.7857142857142857</v>
      </c>
      <c r="O19" s="300" t="s">
        <v>84</v>
      </c>
      <c r="P19" s="496"/>
      <c r="Q19" s="3"/>
      <c r="R19" s="317" t="s">
        <v>91</v>
      </c>
      <c r="S19" s="505">
        <v>6</v>
      </c>
      <c r="T19" s="505">
        <v>6</v>
      </c>
      <c r="U19" s="424" t="str">
        <f t="shared" si="1"/>
        <v>středisko Paprsek Praha-Kunratice</v>
      </c>
    </row>
    <row r="20" spans="1:21" ht="14.4" hidden="1">
      <c r="A20" s="310" t="s">
        <v>85</v>
      </c>
      <c r="B20" s="483">
        <v>8</v>
      </c>
      <c r="C20" s="484">
        <v>8</v>
      </c>
      <c r="D20" s="484">
        <v>8</v>
      </c>
      <c r="E20" s="484">
        <v>8</v>
      </c>
      <c r="F20" s="484">
        <v>8</v>
      </c>
      <c r="G20" s="484">
        <v>8</v>
      </c>
      <c r="H20" s="484">
        <v>8</v>
      </c>
      <c r="I20" s="484">
        <v>7</v>
      </c>
      <c r="J20" s="485">
        <v>8</v>
      </c>
      <c r="K20" s="485">
        <v>7</v>
      </c>
      <c r="L20" s="485">
        <v>8</v>
      </c>
      <c r="M20" s="485">
        <v>6</v>
      </c>
      <c r="N20" s="503">
        <f t="shared" si="0"/>
        <v>0.75</v>
      </c>
      <c r="O20" s="300" t="s">
        <v>86</v>
      </c>
      <c r="P20" s="496"/>
      <c r="Q20" s="3"/>
      <c r="R20" s="317" t="s">
        <v>93</v>
      </c>
      <c r="S20" s="505">
        <v>4</v>
      </c>
      <c r="T20" s="505">
        <v>4</v>
      </c>
      <c r="U20" s="424" t="str">
        <f t="shared" si="1"/>
        <v>středisko Trilobit Praha</v>
      </c>
    </row>
    <row r="21" spans="1:21" ht="15.75" hidden="1" customHeight="1">
      <c r="A21" s="310" t="s">
        <v>87</v>
      </c>
      <c r="B21" s="483">
        <v>14</v>
      </c>
      <c r="C21" s="484">
        <v>11</v>
      </c>
      <c r="D21" s="484">
        <v>14</v>
      </c>
      <c r="E21" s="484">
        <v>11</v>
      </c>
      <c r="F21" s="484">
        <v>14</v>
      </c>
      <c r="G21" s="484">
        <v>10</v>
      </c>
      <c r="H21" s="484">
        <v>14</v>
      </c>
      <c r="I21" s="484">
        <v>9</v>
      </c>
      <c r="J21" s="485">
        <v>14</v>
      </c>
      <c r="K21" s="485">
        <v>10</v>
      </c>
      <c r="L21" s="485">
        <v>16</v>
      </c>
      <c r="M21" s="485">
        <v>11</v>
      </c>
      <c r="N21" s="503">
        <f t="shared" si="0"/>
        <v>0.6875</v>
      </c>
      <c r="O21" s="300" t="s">
        <v>88</v>
      </c>
      <c r="P21" s="496"/>
      <c r="Q21" s="3"/>
      <c r="R21" s="317" t="s">
        <v>96</v>
      </c>
      <c r="S21" s="505">
        <v>4</v>
      </c>
      <c r="T21" s="505">
        <v>4</v>
      </c>
      <c r="U21" s="424" t="str">
        <f t="shared" si="1"/>
        <v>středisko 55 Vatra Praha</v>
      </c>
    </row>
    <row r="22" spans="1:21" ht="15.75" hidden="1" customHeight="1">
      <c r="A22" s="310" t="s">
        <v>89</v>
      </c>
      <c r="B22" s="483"/>
      <c r="C22" s="484"/>
      <c r="D22" s="484"/>
      <c r="E22" s="484"/>
      <c r="F22" s="484"/>
      <c r="G22" s="484"/>
      <c r="H22" s="484">
        <v>4</v>
      </c>
      <c r="I22" s="484">
        <v>2</v>
      </c>
      <c r="J22" s="485">
        <v>4</v>
      </c>
      <c r="K22" s="485">
        <v>0</v>
      </c>
      <c r="L22" s="485">
        <v>4</v>
      </c>
      <c r="M22" s="485">
        <v>1</v>
      </c>
      <c r="N22" s="503">
        <f t="shared" si="0"/>
        <v>0.25</v>
      </c>
      <c r="O22" s="300" t="s">
        <v>90</v>
      </c>
      <c r="P22" s="496"/>
      <c r="Q22" s="3"/>
      <c r="R22" s="317" t="s">
        <v>98</v>
      </c>
      <c r="S22" s="505">
        <v>8</v>
      </c>
      <c r="T22" s="505">
        <v>4</v>
      </c>
      <c r="U22" s="424" t="str">
        <f t="shared" si="1"/>
        <v>středisko Hiawatha Praha</v>
      </c>
    </row>
    <row r="23" spans="1:21" ht="15.75" hidden="1" customHeight="1">
      <c r="A23" s="310" t="s">
        <v>91</v>
      </c>
      <c r="B23" s="483">
        <v>6</v>
      </c>
      <c r="C23" s="484">
        <v>5</v>
      </c>
      <c r="D23" s="484">
        <v>6</v>
      </c>
      <c r="E23" s="484">
        <v>5</v>
      </c>
      <c r="F23" s="484">
        <v>6</v>
      </c>
      <c r="G23" s="484">
        <v>5</v>
      </c>
      <c r="H23" s="484">
        <v>6</v>
      </c>
      <c r="I23" s="484">
        <v>2</v>
      </c>
      <c r="J23" s="485">
        <v>6</v>
      </c>
      <c r="K23" s="485">
        <v>5</v>
      </c>
      <c r="L23" s="485">
        <v>6</v>
      </c>
      <c r="M23" s="485">
        <v>6</v>
      </c>
      <c r="N23" s="503">
        <f t="shared" si="0"/>
        <v>1</v>
      </c>
      <c r="O23" s="300" t="s">
        <v>92</v>
      </c>
      <c r="P23" s="496"/>
      <c r="Q23" s="3"/>
      <c r="R23" s="317" t="s">
        <v>100</v>
      </c>
      <c r="S23" s="505">
        <v>4</v>
      </c>
      <c r="T23" s="505">
        <v>4</v>
      </c>
      <c r="U23" s="424" t="str">
        <f t="shared" si="1"/>
        <v>středisko Mawadani Praha 5</v>
      </c>
    </row>
    <row r="24" spans="1:21" ht="15.75" hidden="1" customHeight="1">
      <c r="A24" s="310" t="s">
        <v>93</v>
      </c>
      <c r="B24" s="483">
        <v>4</v>
      </c>
      <c r="C24" s="484">
        <v>4</v>
      </c>
      <c r="D24" s="484">
        <v>4</v>
      </c>
      <c r="E24" s="484">
        <v>4</v>
      </c>
      <c r="F24" s="484">
        <v>4</v>
      </c>
      <c r="G24" s="484">
        <v>4</v>
      </c>
      <c r="H24" s="484">
        <v>4</v>
      </c>
      <c r="I24" s="484">
        <v>4</v>
      </c>
      <c r="J24" s="485">
        <v>4</v>
      </c>
      <c r="K24" s="485">
        <v>4</v>
      </c>
      <c r="L24" s="485">
        <v>4</v>
      </c>
      <c r="M24" s="485">
        <v>4</v>
      </c>
      <c r="N24" s="503">
        <f t="shared" si="0"/>
        <v>1</v>
      </c>
      <c r="O24" s="300" t="s">
        <v>94</v>
      </c>
      <c r="P24" s="496"/>
      <c r="Q24" s="3"/>
      <c r="R24" s="317" t="s">
        <v>102</v>
      </c>
      <c r="S24" s="505">
        <v>4</v>
      </c>
      <c r="T24" s="505">
        <v>4</v>
      </c>
      <c r="U24" s="424" t="str">
        <f t="shared" si="1"/>
        <v>středisko 5. květen Radotín</v>
      </c>
    </row>
    <row r="25" spans="1:21" ht="15.75" customHeight="1">
      <c r="A25" s="310">
        <v>115</v>
      </c>
      <c r="B25" s="483">
        <v>26</v>
      </c>
      <c r="C25" s="484">
        <v>22</v>
      </c>
      <c r="D25" s="484">
        <v>26</v>
      </c>
      <c r="E25" s="484">
        <v>22</v>
      </c>
      <c r="F25" s="484">
        <v>28</v>
      </c>
      <c r="G25" s="484">
        <v>22</v>
      </c>
      <c r="H25" s="484">
        <v>28</v>
      </c>
      <c r="I25" s="484">
        <v>23</v>
      </c>
      <c r="J25" s="485">
        <v>28</v>
      </c>
      <c r="K25" s="485">
        <v>19</v>
      </c>
      <c r="L25" s="485">
        <v>26</v>
      </c>
      <c r="M25" s="485">
        <v>21</v>
      </c>
      <c r="N25" s="503">
        <f t="shared" si="0"/>
        <v>0.80769230769230771</v>
      </c>
      <c r="O25" s="300" t="s">
        <v>95</v>
      </c>
      <c r="P25" s="496"/>
      <c r="Q25" s="3"/>
      <c r="R25" s="317" t="s">
        <v>104</v>
      </c>
      <c r="S25" s="505">
        <v>6</v>
      </c>
      <c r="T25" s="505">
        <v>5</v>
      </c>
      <c r="U25" s="424" t="str">
        <f t="shared" si="1"/>
        <v>středisko Bílý Albatros Praha</v>
      </c>
    </row>
    <row r="26" spans="1:21" ht="15.75" hidden="1" customHeight="1">
      <c r="A26" s="310" t="s">
        <v>96</v>
      </c>
      <c r="B26" s="483">
        <v>4</v>
      </c>
      <c r="C26" s="484">
        <v>4</v>
      </c>
      <c r="D26" s="484">
        <v>4</v>
      </c>
      <c r="E26" s="484">
        <v>4</v>
      </c>
      <c r="F26" s="484">
        <v>4</v>
      </c>
      <c r="G26" s="484">
        <v>4</v>
      </c>
      <c r="H26" s="484">
        <v>4</v>
      </c>
      <c r="I26" s="484">
        <v>4</v>
      </c>
      <c r="J26" s="485">
        <v>4</v>
      </c>
      <c r="K26" s="485">
        <v>3</v>
      </c>
      <c r="L26" s="485">
        <v>4</v>
      </c>
      <c r="M26" s="485">
        <v>4</v>
      </c>
      <c r="N26" s="503">
        <f t="shared" si="0"/>
        <v>1</v>
      </c>
      <c r="O26" s="300" t="s">
        <v>97</v>
      </c>
      <c r="P26" s="496"/>
      <c r="Q26" s="3"/>
      <c r="R26" s="317" t="s">
        <v>107</v>
      </c>
      <c r="S26" s="505">
        <v>14</v>
      </c>
      <c r="T26" s="505">
        <v>12</v>
      </c>
      <c r="U26" s="424" t="str">
        <f t="shared" si="1"/>
        <v>středisko Vočko Praha</v>
      </c>
    </row>
    <row r="27" spans="1:21" ht="15.75" hidden="1" customHeight="1">
      <c r="A27" s="310" t="s">
        <v>98</v>
      </c>
      <c r="B27" s="483">
        <v>8</v>
      </c>
      <c r="C27" s="484">
        <v>5</v>
      </c>
      <c r="D27" s="484">
        <v>8</v>
      </c>
      <c r="E27" s="484">
        <v>7</v>
      </c>
      <c r="F27" s="484">
        <v>10</v>
      </c>
      <c r="G27" s="484">
        <v>7</v>
      </c>
      <c r="H27" s="484">
        <v>10</v>
      </c>
      <c r="I27" s="484">
        <v>7</v>
      </c>
      <c r="J27" s="485">
        <v>10</v>
      </c>
      <c r="K27" s="485">
        <v>4</v>
      </c>
      <c r="L27" s="485">
        <v>8</v>
      </c>
      <c r="M27" s="485">
        <v>4</v>
      </c>
      <c r="N27" s="503">
        <f t="shared" si="0"/>
        <v>0.5</v>
      </c>
      <c r="O27" s="300" t="s">
        <v>99</v>
      </c>
      <c r="P27" s="496"/>
      <c r="Q27" s="3"/>
      <c r="R27" s="317" t="s">
        <v>109</v>
      </c>
      <c r="S27" s="505">
        <v>4</v>
      </c>
      <c r="T27" s="505">
        <v>4</v>
      </c>
      <c r="U27" s="424" t="str">
        <f t="shared" si="1"/>
        <v>středisko Osmička Libčice nad Vltavou</v>
      </c>
    </row>
    <row r="28" spans="1:21" ht="15.75" hidden="1" customHeight="1">
      <c r="A28" s="310" t="s">
        <v>100</v>
      </c>
      <c r="B28" s="483">
        <v>4</v>
      </c>
      <c r="C28" s="484">
        <v>4</v>
      </c>
      <c r="D28" s="484">
        <v>4</v>
      </c>
      <c r="E28" s="484">
        <v>3</v>
      </c>
      <c r="F28" s="484">
        <v>4</v>
      </c>
      <c r="G28" s="484">
        <v>4</v>
      </c>
      <c r="H28" s="484">
        <v>4</v>
      </c>
      <c r="I28" s="484">
        <v>4</v>
      </c>
      <c r="J28" s="485">
        <v>4</v>
      </c>
      <c r="K28" s="485">
        <v>4</v>
      </c>
      <c r="L28" s="485">
        <v>4</v>
      </c>
      <c r="M28" s="485">
        <v>4</v>
      </c>
      <c r="N28" s="503">
        <f t="shared" si="0"/>
        <v>1</v>
      </c>
      <c r="O28" s="300" t="s">
        <v>101</v>
      </c>
      <c r="P28" s="496"/>
      <c r="Q28" s="3"/>
      <c r="R28" s="317" t="s">
        <v>110</v>
      </c>
      <c r="S28" s="505">
        <v>8</v>
      </c>
      <c r="T28" s="505">
        <v>8</v>
      </c>
      <c r="U28" s="424" t="str">
        <f t="shared" si="1"/>
        <v>10. středisko Bílá Hora Praha</v>
      </c>
    </row>
    <row r="29" spans="1:21" ht="15.75" hidden="1" customHeight="1">
      <c r="A29" s="310" t="s">
        <v>102</v>
      </c>
      <c r="B29" s="483">
        <v>4</v>
      </c>
      <c r="C29" s="484">
        <v>4</v>
      </c>
      <c r="D29" s="484">
        <v>4</v>
      </c>
      <c r="E29" s="484">
        <v>4</v>
      </c>
      <c r="F29" s="484">
        <v>4</v>
      </c>
      <c r="G29" s="484">
        <v>4</v>
      </c>
      <c r="H29" s="484">
        <v>4</v>
      </c>
      <c r="I29" s="484">
        <v>4</v>
      </c>
      <c r="J29" s="485">
        <v>4</v>
      </c>
      <c r="K29" s="485">
        <v>4</v>
      </c>
      <c r="L29" s="485">
        <v>4</v>
      </c>
      <c r="M29" s="485">
        <v>4</v>
      </c>
      <c r="N29" s="503">
        <f t="shared" si="0"/>
        <v>1</v>
      </c>
      <c r="O29" s="300" t="s">
        <v>103</v>
      </c>
      <c r="P29" s="496"/>
      <c r="Q29" s="3"/>
      <c r="R29" s="317" t="s">
        <v>112</v>
      </c>
      <c r="S29" s="505">
        <v>8</v>
      </c>
      <c r="T29" s="505">
        <v>6</v>
      </c>
      <c r="U29" s="424" t="str">
        <f t="shared" si="1"/>
        <v>středisko Pplk. Vally Praha</v>
      </c>
    </row>
    <row r="30" spans="1:21" ht="15.75" hidden="1" customHeight="1">
      <c r="A30" s="310" t="s">
        <v>104</v>
      </c>
      <c r="B30" s="483">
        <v>6</v>
      </c>
      <c r="C30" s="484">
        <v>5</v>
      </c>
      <c r="D30" s="484">
        <v>6</v>
      </c>
      <c r="E30" s="484">
        <v>4</v>
      </c>
      <c r="F30" s="484">
        <v>6</v>
      </c>
      <c r="G30" s="484">
        <v>3</v>
      </c>
      <c r="H30" s="484">
        <v>6</v>
      </c>
      <c r="I30" s="484">
        <v>4</v>
      </c>
      <c r="J30" s="485">
        <v>6</v>
      </c>
      <c r="K30" s="485">
        <v>4</v>
      </c>
      <c r="L30" s="485">
        <v>6</v>
      </c>
      <c r="M30" s="485">
        <v>5</v>
      </c>
      <c r="N30" s="503">
        <f t="shared" si="0"/>
        <v>0.83333333333333337</v>
      </c>
      <c r="O30" s="300" t="s">
        <v>105</v>
      </c>
      <c r="P30" s="496"/>
      <c r="Q30" s="3"/>
      <c r="R30" s="317" t="s">
        <v>114</v>
      </c>
      <c r="S30" s="505">
        <v>4</v>
      </c>
      <c r="T30" s="505">
        <v>3</v>
      </c>
      <c r="U30" s="424" t="str">
        <f t="shared" si="1"/>
        <v>18. středisko Kruh Praha</v>
      </c>
    </row>
    <row r="31" spans="1:21" ht="15.75" customHeight="1">
      <c r="A31" s="310">
        <v>116</v>
      </c>
      <c r="B31" s="483">
        <v>74</v>
      </c>
      <c r="C31" s="484">
        <v>59</v>
      </c>
      <c r="D31" s="484">
        <v>76</v>
      </c>
      <c r="E31" s="484">
        <v>69</v>
      </c>
      <c r="F31" s="484">
        <v>82</v>
      </c>
      <c r="G31" s="484">
        <v>63</v>
      </c>
      <c r="H31" s="484">
        <v>84</v>
      </c>
      <c r="I31" s="484">
        <v>65</v>
      </c>
      <c r="J31" s="485">
        <v>86</v>
      </c>
      <c r="K31" s="485">
        <v>63</v>
      </c>
      <c r="L31" s="485">
        <v>84</v>
      </c>
      <c r="M31" s="485">
        <v>68</v>
      </c>
      <c r="N31" s="503">
        <f t="shared" si="0"/>
        <v>0.80952380952380953</v>
      </c>
      <c r="O31" s="300" t="s">
        <v>106</v>
      </c>
      <c r="P31" s="496"/>
      <c r="Q31" s="3"/>
      <c r="R31" s="317" t="s">
        <v>116</v>
      </c>
      <c r="S31" s="505">
        <v>12</v>
      </c>
      <c r="T31" s="505">
        <v>8</v>
      </c>
      <c r="U31" s="424" t="str">
        <f t="shared" si="1"/>
        <v>středisko Šipka Praha</v>
      </c>
    </row>
    <row r="32" spans="1:21" ht="15.75" hidden="1" customHeight="1">
      <c r="A32" s="310" t="s">
        <v>107</v>
      </c>
      <c r="B32" s="483">
        <v>14</v>
      </c>
      <c r="C32" s="484">
        <v>14</v>
      </c>
      <c r="D32" s="484">
        <v>14</v>
      </c>
      <c r="E32" s="484">
        <v>14</v>
      </c>
      <c r="F32" s="484">
        <v>14</v>
      </c>
      <c r="G32" s="484">
        <v>13</v>
      </c>
      <c r="H32" s="484">
        <v>14</v>
      </c>
      <c r="I32" s="484">
        <v>13</v>
      </c>
      <c r="J32" s="485">
        <v>14</v>
      </c>
      <c r="K32" s="485">
        <v>11</v>
      </c>
      <c r="L32" s="485">
        <v>14</v>
      </c>
      <c r="M32" s="485">
        <v>12</v>
      </c>
      <c r="N32" s="503">
        <f t="shared" si="0"/>
        <v>0.8571428571428571</v>
      </c>
      <c r="O32" s="300" t="s">
        <v>108</v>
      </c>
      <c r="P32" s="496"/>
      <c r="Q32" s="3"/>
      <c r="R32" s="317" t="s">
        <v>118</v>
      </c>
      <c r="S32" s="505">
        <v>4</v>
      </c>
      <c r="T32" s="505">
        <v>3</v>
      </c>
      <c r="U32" s="424" t="str">
        <f t="shared" si="1"/>
        <v>středisko Jiskra Praha</v>
      </c>
    </row>
    <row r="33" spans="1:21" ht="15.75" hidden="1" customHeight="1">
      <c r="A33" s="310" t="s">
        <v>109</v>
      </c>
      <c r="B33" s="483">
        <v>4</v>
      </c>
      <c r="C33" s="484">
        <v>2</v>
      </c>
      <c r="D33" s="484">
        <v>4</v>
      </c>
      <c r="E33" s="484">
        <v>4</v>
      </c>
      <c r="F33" s="484">
        <v>4</v>
      </c>
      <c r="G33" s="484">
        <v>4</v>
      </c>
      <c r="H33" s="484">
        <v>4</v>
      </c>
      <c r="I33" s="484">
        <v>4</v>
      </c>
      <c r="J33" s="485">
        <v>4</v>
      </c>
      <c r="K33" s="485">
        <v>4</v>
      </c>
      <c r="L33" s="485">
        <v>4</v>
      </c>
      <c r="M33" s="485">
        <v>4</v>
      </c>
      <c r="N33" s="503">
        <f t="shared" si="0"/>
        <v>1</v>
      </c>
      <c r="O33" s="324" t="s">
        <v>1092</v>
      </c>
      <c r="P33" s="488"/>
      <c r="Q33" s="3"/>
      <c r="R33" s="317" t="s">
        <v>120</v>
      </c>
      <c r="S33" s="505">
        <v>10</v>
      </c>
      <c r="T33" s="505">
        <v>7</v>
      </c>
      <c r="U33" s="424" t="str">
        <f t="shared" si="1"/>
        <v>středisko Bílý los Praha</v>
      </c>
    </row>
    <row r="34" spans="1:21" ht="15.75" hidden="1" customHeight="1">
      <c r="A34" s="310" t="s">
        <v>110</v>
      </c>
      <c r="B34" s="483">
        <v>8</v>
      </c>
      <c r="C34" s="484">
        <v>8</v>
      </c>
      <c r="D34" s="484">
        <v>8</v>
      </c>
      <c r="E34" s="484">
        <v>8</v>
      </c>
      <c r="F34" s="484">
        <v>8</v>
      </c>
      <c r="G34" s="484">
        <v>8</v>
      </c>
      <c r="H34" s="484">
        <v>8</v>
      </c>
      <c r="I34" s="484">
        <v>8</v>
      </c>
      <c r="J34" s="485">
        <v>8</v>
      </c>
      <c r="K34" s="485">
        <v>8</v>
      </c>
      <c r="L34" s="485">
        <v>8</v>
      </c>
      <c r="M34" s="485">
        <v>8</v>
      </c>
      <c r="N34" s="503">
        <f t="shared" si="0"/>
        <v>1</v>
      </c>
      <c r="O34" s="300" t="s">
        <v>111</v>
      </c>
      <c r="P34" s="496"/>
      <c r="Q34" s="3"/>
      <c r="R34" s="317" t="s">
        <v>122</v>
      </c>
      <c r="S34" s="505">
        <v>4</v>
      </c>
      <c r="T34" s="505">
        <v>3</v>
      </c>
      <c r="U34" s="424" t="str">
        <f t="shared" si="1"/>
        <v>středisko Javor Praha</v>
      </c>
    </row>
    <row r="35" spans="1:21" ht="15.75" hidden="1" customHeight="1">
      <c r="A35" s="310" t="s">
        <v>112</v>
      </c>
      <c r="B35" s="483">
        <v>6</v>
      </c>
      <c r="C35" s="484">
        <v>5</v>
      </c>
      <c r="D35" s="484">
        <v>6</v>
      </c>
      <c r="E35" s="484">
        <v>4</v>
      </c>
      <c r="F35" s="484">
        <v>6</v>
      </c>
      <c r="G35" s="484">
        <v>3</v>
      </c>
      <c r="H35" s="484">
        <v>6</v>
      </c>
      <c r="I35" s="484">
        <v>4</v>
      </c>
      <c r="J35" s="485">
        <v>8</v>
      </c>
      <c r="K35" s="485">
        <v>6</v>
      </c>
      <c r="L35" s="485">
        <v>8</v>
      </c>
      <c r="M35" s="485">
        <v>6</v>
      </c>
      <c r="N35" s="503">
        <f t="shared" si="0"/>
        <v>0.75</v>
      </c>
      <c r="O35" s="300" t="s">
        <v>113</v>
      </c>
      <c r="P35" s="496"/>
      <c r="Q35" s="3"/>
      <c r="R35" s="317" t="s">
        <v>124</v>
      </c>
      <c r="S35" s="505">
        <v>8</v>
      </c>
      <c r="T35" s="505">
        <v>6</v>
      </c>
      <c r="U35" s="424" t="str">
        <f t="shared" si="1"/>
        <v>středisko Střelka Kralupy nad Vltavou</v>
      </c>
    </row>
    <row r="36" spans="1:21" ht="15.75" hidden="1" customHeight="1">
      <c r="A36" s="310" t="s">
        <v>114</v>
      </c>
      <c r="B36" s="483">
        <v>4</v>
      </c>
      <c r="C36" s="484">
        <v>4</v>
      </c>
      <c r="D36" s="484">
        <v>4</v>
      </c>
      <c r="E36" s="484">
        <v>4</v>
      </c>
      <c r="F36" s="484">
        <v>4</v>
      </c>
      <c r="G36" s="484">
        <v>4</v>
      </c>
      <c r="H36" s="484">
        <v>4</v>
      </c>
      <c r="I36" s="484">
        <v>4</v>
      </c>
      <c r="J36" s="485">
        <v>4</v>
      </c>
      <c r="K36" s="485">
        <v>3</v>
      </c>
      <c r="L36" s="485">
        <v>4</v>
      </c>
      <c r="M36" s="485">
        <v>3</v>
      </c>
      <c r="N36" s="503">
        <f t="shared" si="0"/>
        <v>0.75</v>
      </c>
      <c r="O36" s="300" t="s">
        <v>115</v>
      </c>
      <c r="P36" s="496"/>
      <c r="Q36" s="3"/>
      <c r="R36" s="317" t="s">
        <v>126</v>
      </c>
      <c r="S36" s="505">
        <v>8</v>
      </c>
      <c r="T36" s="505">
        <v>8</v>
      </c>
      <c r="U36" s="424" t="str">
        <f t="shared" si="1"/>
        <v>středisko Lípa Roztoky</v>
      </c>
    </row>
    <row r="37" spans="1:21" ht="15.75" hidden="1" customHeight="1">
      <c r="A37" s="310" t="s">
        <v>116</v>
      </c>
      <c r="B37" s="483">
        <v>10</v>
      </c>
      <c r="C37" s="484">
        <v>5</v>
      </c>
      <c r="D37" s="484">
        <v>10</v>
      </c>
      <c r="E37" s="484">
        <v>9</v>
      </c>
      <c r="F37" s="484">
        <v>12</v>
      </c>
      <c r="G37" s="484">
        <v>6</v>
      </c>
      <c r="H37" s="484">
        <v>12</v>
      </c>
      <c r="I37" s="484">
        <v>7</v>
      </c>
      <c r="J37" s="485">
        <v>12</v>
      </c>
      <c r="K37" s="485">
        <v>6</v>
      </c>
      <c r="L37" s="485">
        <v>12</v>
      </c>
      <c r="M37" s="485">
        <v>8</v>
      </c>
      <c r="N37" s="503">
        <f t="shared" si="0"/>
        <v>0.66666666666666663</v>
      </c>
      <c r="O37" s="300" t="s">
        <v>117</v>
      </c>
      <c r="P37" s="496"/>
      <c r="Q37" s="3"/>
      <c r="R37" s="317" t="s">
        <v>129</v>
      </c>
      <c r="S37" s="505">
        <v>10</v>
      </c>
      <c r="T37" s="505">
        <v>8</v>
      </c>
      <c r="U37" s="424" t="str">
        <f t="shared" si="1"/>
        <v>středisko 24 Sever Praha</v>
      </c>
    </row>
    <row r="38" spans="1:21" ht="15.75" hidden="1" customHeight="1">
      <c r="A38" s="310" t="s">
        <v>118</v>
      </c>
      <c r="B38" s="483">
        <v>4</v>
      </c>
      <c r="C38" s="484">
        <v>1</v>
      </c>
      <c r="D38" s="484">
        <v>4</v>
      </c>
      <c r="E38" s="484">
        <v>4</v>
      </c>
      <c r="F38" s="484">
        <v>6</v>
      </c>
      <c r="G38" s="484">
        <v>4</v>
      </c>
      <c r="H38" s="484">
        <v>6</v>
      </c>
      <c r="I38" s="484">
        <v>4</v>
      </c>
      <c r="J38" s="485">
        <v>6</v>
      </c>
      <c r="K38" s="485">
        <v>5</v>
      </c>
      <c r="L38" s="485">
        <v>4</v>
      </c>
      <c r="M38" s="485">
        <v>3</v>
      </c>
      <c r="N38" s="503">
        <f t="shared" si="0"/>
        <v>0.75</v>
      </c>
      <c r="O38" s="300" t="s">
        <v>119</v>
      </c>
      <c r="P38" s="496"/>
      <c r="Q38" s="3"/>
      <c r="R38" s="317" t="s">
        <v>131</v>
      </c>
      <c r="S38" s="505">
        <v>6</v>
      </c>
      <c r="T38" s="505">
        <v>3</v>
      </c>
      <c r="U38" s="424" t="str">
        <f t="shared" si="1"/>
        <v>středisko Vatra Praha</v>
      </c>
    </row>
    <row r="39" spans="1:21" ht="15.75" hidden="1" customHeight="1">
      <c r="A39" s="310" t="s">
        <v>120</v>
      </c>
      <c r="B39" s="483">
        <v>6</v>
      </c>
      <c r="C39" s="484">
        <v>6</v>
      </c>
      <c r="D39" s="484">
        <v>6</v>
      </c>
      <c r="E39" s="484">
        <v>5</v>
      </c>
      <c r="F39" s="484">
        <v>8</v>
      </c>
      <c r="G39" s="484">
        <v>5</v>
      </c>
      <c r="H39" s="484">
        <v>10</v>
      </c>
      <c r="I39" s="484">
        <v>7</v>
      </c>
      <c r="J39" s="485">
        <v>10</v>
      </c>
      <c r="K39" s="485">
        <v>5</v>
      </c>
      <c r="L39" s="485">
        <v>10</v>
      </c>
      <c r="M39" s="485">
        <v>7</v>
      </c>
      <c r="N39" s="503">
        <f t="shared" si="0"/>
        <v>0.7</v>
      </c>
      <c r="O39" s="300" t="s">
        <v>121</v>
      </c>
      <c r="P39" s="496"/>
      <c r="Q39" s="3"/>
      <c r="R39" s="317" t="s">
        <v>133</v>
      </c>
      <c r="S39" s="505">
        <v>4</v>
      </c>
      <c r="T39" s="505">
        <v>4</v>
      </c>
      <c r="U39" s="424" t="str">
        <f t="shared" si="1"/>
        <v>středisko Ibis Odolena Voda</v>
      </c>
    </row>
    <row r="40" spans="1:21" ht="15.75" hidden="1" customHeight="1">
      <c r="A40" s="310" t="s">
        <v>122</v>
      </c>
      <c r="B40" s="483">
        <v>4</v>
      </c>
      <c r="C40" s="484">
        <v>4</v>
      </c>
      <c r="D40" s="484">
        <v>4</v>
      </c>
      <c r="E40" s="484">
        <v>3</v>
      </c>
      <c r="F40" s="484">
        <v>4</v>
      </c>
      <c r="G40" s="484">
        <v>2</v>
      </c>
      <c r="H40" s="484">
        <v>4</v>
      </c>
      <c r="I40" s="484">
        <v>0</v>
      </c>
      <c r="J40" s="485">
        <v>4</v>
      </c>
      <c r="K40" s="485">
        <v>0</v>
      </c>
      <c r="L40" s="485">
        <v>4</v>
      </c>
      <c r="M40" s="485">
        <v>3</v>
      </c>
      <c r="N40" s="503">
        <f t="shared" si="0"/>
        <v>0.75</v>
      </c>
      <c r="O40" s="300" t="s">
        <v>123</v>
      </c>
      <c r="P40" s="496"/>
      <c r="Q40" s="3"/>
      <c r="R40" s="317" t="s">
        <v>135</v>
      </c>
      <c r="S40" s="505">
        <v>4</v>
      </c>
      <c r="T40" s="505">
        <v>2</v>
      </c>
      <c r="U40" s="424" t="str">
        <f t="shared" si="1"/>
        <v>středisko Silmaril Praha</v>
      </c>
    </row>
    <row r="41" spans="1:21" ht="15.75" hidden="1" customHeight="1">
      <c r="A41" s="310" t="s">
        <v>124</v>
      </c>
      <c r="B41" s="483">
        <v>8</v>
      </c>
      <c r="C41" s="484">
        <v>5</v>
      </c>
      <c r="D41" s="484">
        <v>8</v>
      </c>
      <c r="E41" s="484">
        <v>6</v>
      </c>
      <c r="F41" s="484">
        <v>8</v>
      </c>
      <c r="G41" s="484">
        <v>7</v>
      </c>
      <c r="H41" s="484">
        <v>8</v>
      </c>
      <c r="I41" s="484">
        <v>6</v>
      </c>
      <c r="J41" s="485">
        <v>8</v>
      </c>
      <c r="K41" s="485">
        <v>7</v>
      </c>
      <c r="L41" s="485">
        <v>8</v>
      </c>
      <c r="M41" s="485">
        <v>6</v>
      </c>
      <c r="N41" s="503">
        <f t="shared" si="0"/>
        <v>0.75</v>
      </c>
      <c r="O41" s="300" t="s">
        <v>125</v>
      </c>
      <c r="P41" s="496"/>
      <c r="Q41" s="3"/>
      <c r="R41" s="317" t="s">
        <v>137</v>
      </c>
      <c r="S41" s="505">
        <v>6</v>
      </c>
      <c r="T41" s="505">
        <v>2</v>
      </c>
      <c r="U41" s="424" t="str">
        <f t="shared" si="1"/>
        <v>středisko Sfinx Praha</v>
      </c>
    </row>
    <row r="42" spans="1:21" ht="15.75" hidden="1" customHeight="1">
      <c r="A42" s="310" t="s">
        <v>126</v>
      </c>
      <c r="B42" s="483">
        <v>6</v>
      </c>
      <c r="C42" s="484">
        <v>5</v>
      </c>
      <c r="D42" s="484">
        <v>8</v>
      </c>
      <c r="E42" s="484">
        <v>8</v>
      </c>
      <c r="F42" s="484">
        <v>8</v>
      </c>
      <c r="G42" s="484">
        <v>7</v>
      </c>
      <c r="H42" s="484">
        <v>8</v>
      </c>
      <c r="I42" s="484">
        <v>8</v>
      </c>
      <c r="J42" s="485">
        <v>8</v>
      </c>
      <c r="K42" s="485">
        <v>8</v>
      </c>
      <c r="L42" s="485">
        <v>8</v>
      </c>
      <c r="M42" s="485">
        <v>8</v>
      </c>
      <c r="N42" s="503">
        <f t="shared" si="0"/>
        <v>1</v>
      </c>
      <c r="O42" s="300" t="s">
        <v>127</v>
      </c>
      <c r="P42" s="496"/>
      <c r="Q42" s="3"/>
      <c r="R42" s="317" t="s">
        <v>139</v>
      </c>
      <c r="S42" s="505">
        <v>10</v>
      </c>
      <c r="T42" s="505">
        <v>4</v>
      </c>
      <c r="U42" s="424" t="str">
        <f t="shared" si="1"/>
        <v>středisko Stopaři Praha</v>
      </c>
    </row>
    <row r="43" spans="1:21" ht="15.75" customHeight="1">
      <c r="A43" s="310">
        <v>118</v>
      </c>
      <c r="B43" s="483">
        <v>44</v>
      </c>
      <c r="C43" s="484">
        <v>29</v>
      </c>
      <c r="D43" s="484">
        <v>50</v>
      </c>
      <c r="E43" s="484">
        <v>30</v>
      </c>
      <c r="F43" s="484">
        <v>48</v>
      </c>
      <c r="G43" s="484">
        <v>24</v>
      </c>
      <c r="H43" s="484">
        <v>46</v>
      </c>
      <c r="I43" s="484">
        <v>20</v>
      </c>
      <c r="J43" s="485">
        <v>48</v>
      </c>
      <c r="K43" s="485">
        <v>21</v>
      </c>
      <c r="L43" s="485">
        <v>48</v>
      </c>
      <c r="M43" s="485">
        <v>28</v>
      </c>
      <c r="N43" s="503">
        <f t="shared" si="0"/>
        <v>0.58333333333333337</v>
      </c>
      <c r="O43" s="300" t="s">
        <v>128</v>
      </c>
      <c r="P43" s="496"/>
      <c r="Q43" s="3"/>
      <c r="R43" s="317" t="s">
        <v>141</v>
      </c>
      <c r="S43" s="505">
        <v>8</v>
      </c>
      <c r="T43" s="505">
        <v>5</v>
      </c>
      <c r="U43" s="424" t="str">
        <f t="shared" si="1"/>
        <v>středisko 88 Radost Praha</v>
      </c>
    </row>
    <row r="44" spans="1:21" ht="15.75" hidden="1" customHeight="1">
      <c r="A44" s="310" t="s">
        <v>129</v>
      </c>
      <c r="B44" s="483">
        <v>8</v>
      </c>
      <c r="C44" s="484">
        <v>6</v>
      </c>
      <c r="D44" s="484">
        <v>10</v>
      </c>
      <c r="E44" s="484">
        <v>8</v>
      </c>
      <c r="F44" s="484">
        <v>10</v>
      </c>
      <c r="G44" s="484">
        <v>5</v>
      </c>
      <c r="H44" s="484">
        <v>10</v>
      </c>
      <c r="I44" s="484">
        <v>6</v>
      </c>
      <c r="J44" s="485">
        <v>10</v>
      </c>
      <c r="K44" s="485">
        <v>6</v>
      </c>
      <c r="L44" s="485">
        <v>10</v>
      </c>
      <c r="M44" s="485">
        <v>8</v>
      </c>
      <c r="N44" s="503">
        <f t="shared" si="0"/>
        <v>0.8</v>
      </c>
      <c r="O44" s="300" t="s">
        <v>130</v>
      </c>
      <c r="P44" s="496"/>
      <c r="Q44" s="3"/>
      <c r="R44" s="317" t="s">
        <v>144</v>
      </c>
      <c r="S44" s="505">
        <v>8</v>
      </c>
      <c r="T44" s="505">
        <v>4</v>
      </c>
      <c r="U44" s="424" t="str">
        <f t="shared" si="1"/>
        <v>středisko Athabaska Praha</v>
      </c>
    </row>
    <row r="45" spans="1:21" ht="15.75" hidden="1" customHeight="1">
      <c r="A45" s="310" t="s">
        <v>131</v>
      </c>
      <c r="B45" s="483">
        <v>6</v>
      </c>
      <c r="C45" s="484">
        <v>4</v>
      </c>
      <c r="D45" s="484">
        <v>6</v>
      </c>
      <c r="E45" s="484">
        <v>4</v>
      </c>
      <c r="F45" s="484">
        <v>6</v>
      </c>
      <c r="G45" s="484">
        <v>3</v>
      </c>
      <c r="H45" s="484">
        <v>6</v>
      </c>
      <c r="I45" s="484">
        <v>3</v>
      </c>
      <c r="J45" s="485">
        <v>6</v>
      </c>
      <c r="K45" s="485">
        <v>3</v>
      </c>
      <c r="L45" s="485">
        <v>6</v>
      </c>
      <c r="M45" s="485">
        <v>3</v>
      </c>
      <c r="N45" s="503">
        <f t="shared" si="0"/>
        <v>0.5</v>
      </c>
      <c r="O45" s="300" t="s">
        <v>132</v>
      </c>
      <c r="P45" s="496"/>
      <c r="Q45" s="3"/>
      <c r="R45" s="317" t="s">
        <v>146</v>
      </c>
      <c r="S45" s="505">
        <v>6</v>
      </c>
      <c r="T45" s="505">
        <v>3</v>
      </c>
      <c r="U45" s="424" t="str">
        <f t="shared" si="1"/>
        <v>středisko Douglaska Praha</v>
      </c>
    </row>
    <row r="46" spans="1:21" ht="15.75" hidden="1" customHeight="1">
      <c r="A46" s="310" t="s">
        <v>133</v>
      </c>
      <c r="B46" s="483">
        <v>4</v>
      </c>
      <c r="C46" s="484">
        <v>4</v>
      </c>
      <c r="D46" s="484">
        <v>4</v>
      </c>
      <c r="E46" s="484">
        <v>4</v>
      </c>
      <c r="F46" s="484">
        <v>4</v>
      </c>
      <c r="G46" s="484">
        <v>4</v>
      </c>
      <c r="H46" s="484">
        <v>4</v>
      </c>
      <c r="I46" s="484">
        <v>4</v>
      </c>
      <c r="J46" s="485">
        <v>4</v>
      </c>
      <c r="K46" s="485">
        <v>4</v>
      </c>
      <c r="L46" s="485">
        <v>4</v>
      </c>
      <c r="M46" s="485">
        <v>4</v>
      </c>
      <c r="N46" s="503">
        <f t="shared" si="0"/>
        <v>1</v>
      </c>
      <c r="O46" s="300" t="s">
        <v>134</v>
      </c>
      <c r="P46" s="496"/>
      <c r="Q46" s="3"/>
      <c r="R46" s="317" t="s">
        <v>148</v>
      </c>
      <c r="S46" s="505">
        <v>18</v>
      </c>
      <c r="T46" s="505">
        <v>9</v>
      </c>
      <c r="U46" s="424" t="str">
        <f t="shared" si="1"/>
        <v>středisko Oheň Horní Počernice</v>
      </c>
    </row>
    <row r="47" spans="1:21" ht="15.75" hidden="1" customHeight="1">
      <c r="A47" s="310" t="s">
        <v>135</v>
      </c>
      <c r="B47" s="483">
        <v>4</v>
      </c>
      <c r="C47" s="484">
        <v>4</v>
      </c>
      <c r="D47" s="484">
        <v>4</v>
      </c>
      <c r="E47" s="484">
        <v>4</v>
      </c>
      <c r="F47" s="484">
        <v>4</v>
      </c>
      <c r="G47" s="484">
        <v>2</v>
      </c>
      <c r="H47" s="484">
        <v>4</v>
      </c>
      <c r="I47" s="484">
        <v>2</v>
      </c>
      <c r="J47" s="485">
        <v>4</v>
      </c>
      <c r="K47" s="485">
        <v>2</v>
      </c>
      <c r="L47" s="485">
        <v>4</v>
      </c>
      <c r="M47" s="485">
        <v>2</v>
      </c>
      <c r="N47" s="503">
        <f t="shared" si="0"/>
        <v>0.5</v>
      </c>
      <c r="O47" s="300" t="s">
        <v>136</v>
      </c>
      <c r="P47" s="496"/>
      <c r="Q47" s="3"/>
      <c r="R47" s="317" t="s">
        <v>150</v>
      </c>
      <c r="S47" s="505">
        <v>12</v>
      </c>
      <c r="T47" s="505">
        <v>7</v>
      </c>
      <c r="U47" s="424" t="str">
        <f t="shared" si="1"/>
        <v>středisko Prosek Praha</v>
      </c>
    </row>
    <row r="48" spans="1:21" ht="15.75" hidden="1" customHeight="1">
      <c r="A48" s="310" t="s">
        <v>137</v>
      </c>
      <c r="B48" s="483">
        <v>8</v>
      </c>
      <c r="C48" s="484">
        <v>4</v>
      </c>
      <c r="D48" s="484">
        <v>8</v>
      </c>
      <c r="E48" s="484">
        <v>4</v>
      </c>
      <c r="F48" s="484">
        <v>6</v>
      </c>
      <c r="G48" s="484">
        <v>3</v>
      </c>
      <c r="H48" s="484">
        <v>6</v>
      </c>
      <c r="I48" s="484">
        <v>2</v>
      </c>
      <c r="J48" s="485">
        <v>6</v>
      </c>
      <c r="K48" s="485">
        <v>2</v>
      </c>
      <c r="L48" s="485">
        <v>6</v>
      </c>
      <c r="M48" s="485">
        <v>2</v>
      </c>
      <c r="N48" s="503">
        <f t="shared" si="0"/>
        <v>0.33333333333333331</v>
      </c>
      <c r="O48" s="300" t="s">
        <v>138</v>
      </c>
      <c r="P48" s="496"/>
      <c r="Q48" s="3"/>
      <c r="R48" s="317" t="s">
        <v>152</v>
      </c>
      <c r="S48" s="505">
        <v>6</v>
      </c>
      <c r="T48" s="505">
        <v>4</v>
      </c>
      <c r="U48" s="424" t="str">
        <f t="shared" si="1"/>
        <v>středisko Kyje Praha</v>
      </c>
    </row>
    <row r="49" spans="1:21" ht="15.75" hidden="1" customHeight="1">
      <c r="A49" s="310" t="s">
        <v>139</v>
      </c>
      <c r="B49" s="483">
        <v>8</v>
      </c>
      <c r="C49" s="484">
        <v>3</v>
      </c>
      <c r="D49" s="484">
        <v>12</v>
      </c>
      <c r="E49" s="484">
        <v>4</v>
      </c>
      <c r="F49" s="484">
        <v>12</v>
      </c>
      <c r="G49" s="484">
        <v>5</v>
      </c>
      <c r="H49" s="484">
        <v>10</v>
      </c>
      <c r="I49" s="484">
        <v>1</v>
      </c>
      <c r="J49" s="485">
        <v>10</v>
      </c>
      <c r="K49" s="485">
        <v>1</v>
      </c>
      <c r="L49" s="485">
        <v>10</v>
      </c>
      <c r="M49" s="485">
        <v>4</v>
      </c>
      <c r="N49" s="503">
        <f t="shared" si="0"/>
        <v>0.4</v>
      </c>
      <c r="O49" s="300" t="s">
        <v>140</v>
      </c>
      <c r="P49" s="496"/>
      <c r="Q49" s="3"/>
      <c r="R49" s="317" t="s">
        <v>156</v>
      </c>
      <c r="S49" s="505">
        <v>10</v>
      </c>
      <c r="T49" s="505">
        <v>9</v>
      </c>
      <c r="U49" s="424" t="str">
        <f t="shared" si="1"/>
        <v>středisko STOVKA Praha</v>
      </c>
    </row>
    <row r="50" spans="1:21" ht="15.75" hidden="1" customHeight="1">
      <c r="A50" s="310" t="s">
        <v>141</v>
      </c>
      <c r="B50" s="483">
        <v>6</v>
      </c>
      <c r="C50" s="484">
        <v>4</v>
      </c>
      <c r="D50" s="484">
        <v>6</v>
      </c>
      <c r="E50" s="484">
        <v>2</v>
      </c>
      <c r="F50" s="484">
        <v>6</v>
      </c>
      <c r="G50" s="484">
        <v>2</v>
      </c>
      <c r="H50" s="484">
        <v>6</v>
      </c>
      <c r="I50" s="484">
        <v>2</v>
      </c>
      <c r="J50" s="485">
        <v>8</v>
      </c>
      <c r="K50" s="485">
        <v>3</v>
      </c>
      <c r="L50" s="485">
        <v>8</v>
      </c>
      <c r="M50" s="485">
        <v>5</v>
      </c>
      <c r="N50" s="503">
        <f t="shared" si="0"/>
        <v>0.625</v>
      </c>
      <c r="O50" s="300" t="s">
        <v>142</v>
      </c>
      <c r="P50" s="496"/>
      <c r="Q50" s="3"/>
      <c r="R50" s="317" t="s">
        <v>158</v>
      </c>
      <c r="S50" s="505">
        <v>4</v>
      </c>
      <c r="T50" s="505">
        <v>4</v>
      </c>
      <c r="U50" s="424" t="str">
        <f t="shared" si="1"/>
        <v>středisko Pasát Praha</v>
      </c>
    </row>
    <row r="51" spans="1:21" ht="15.75" customHeight="1">
      <c r="A51" s="310">
        <v>119</v>
      </c>
      <c r="B51" s="483">
        <v>36</v>
      </c>
      <c r="C51" s="484">
        <v>19</v>
      </c>
      <c r="D51" s="484">
        <v>38</v>
      </c>
      <c r="E51" s="484">
        <v>24</v>
      </c>
      <c r="F51" s="484">
        <v>46</v>
      </c>
      <c r="G51" s="484">
        <v>27</v>
      </c>
      <c r="H51" s="484">
        <v>48</v>
      </c>
      <c r="I51" s="484">
        <v>32</v>
      </c>
      <c r="J51" s="485">
        <v>50</v>
      </c>
      <c r="K51" s="485">
        <v>29</v>
      </c>
      <c r="L51" s="485">
        <v>50</v>
      </c>
      <c r="M51" s="485">
        <v>27</v>
      </c>
      <c r="N51" s="503">
        <f t="shared" si="0"/>
        <v>0.54</v>
      </c>
      <c r="O51" s="300" t="s">
        <v>143</v>
      </c>
      <c r="P51" s="496"/>
      <c r="Q51" s="3"/>
      <c r="R51" s="317" t="s">
        <v>160</v>
      </c>
      <c r="S51" s="505">
        <v>4</v>
      </c>
      <c r="T51" s="505">
        <v>4</v>
      </c>
      <c r="U51" s="424" t="str">
        <f t="shared" si="1"/>
        <v>středisko J. Rady Praha</v>
      </c>
    </row>
    <row r="52" spans="1:21" ht="15.75" hidden="1" customHeight="1">
      <c r="A52" s="310" t="s">
        <v>144</v>
      </c>
      <c r="B52" s="483">
        <v>6</v>
      </c>
      <c r="C52" s="484">
        <v>5</v>
      </c>
      <c r="D52" s="484">
        <v>6</v>
      </c>
      <c r="E52" s="484">
        <v>5</v>
      </c>
      <c r="F52" s="484">
        <v>8</v>
      </c>
      <c r="G52" s="484">
        <v>6</v>
      </c>
      <c r="H52" s="484">
        <v>8</v>
      </c>
      <c r="I52" s="484">
        <v>6</v>
      </c>
      <c r="J52" s="485">
        <v>8</v>
      </c>
      <c r="K52" s="485">
        <v>4</v>
      </c>
      <c r="L52" s="485">
        <v>8</v>
      </c>
      <c r="M52" s="485">
        <v>4</v>
      </c>
      <c r="N52" s="503">
        <f t="shared" si="0"/>
        <v>0.5</v>
      </c>
      <c r="O52" s="300" t="s">
        <v>145</v>
      </c>
      <c r="P52" s="496"/>
      <c r="Q52" s="3"/>
      <c r="R52" s="317" t="s">
        <v>162</v>
      </c>
      <c r="S52" s="505">
        <v>4</v>
      </c>
      <c r="T52" s="505">
        <v>4</v>
      </c>
      <c r="U52" s="424" t="str">
        <f t="shared" si="1"/>
        <v>středisko Sova Praha</v>
      </c>
    </row>
    <row r="53" spans="1:21" ht="15.75" hidden="1" customHeight="1">
      <c r="A53" s="310" t="s">
        <v>146</v>
      </c>
      <c r="B53" s="483">
        <v>6</v>
      </c>
      <c r="C53" s="484">
        <v>2</v>
      </c>
      <c r="D53" s="484">
        <v>6</v>
      </c>
      <c r="E53" s="484">
        <v>3</v>
      </c>
      <c r="F53" s="484">
        <v>6</v>
      </c>
      <c r="G53" s="484">
        <v>5</v>
      </c>
      <c r="H53" s="484">
        <v>6</v>
      </c>
      <c r="I53" s="484">
        <v>5</v>
      </c>
      <c r="J53" s="485">
        <v>6</v>
      </c>
      <c r="K53" s="485">
        <v>4</v>
      </c>
      <c r="L53" s="485">
        <v>6</v>
      </c>
      <c r="M53" s="485">
        <v>3</v>
      </c>
      <c r="N53" s="503">
        <f t="shared" si="0"/>
        <v>0.5</v>
      </c>
      <c r="O53" s="300" t="s">
        <v>147</v>
      </c>
      <c r="P53" s="496"/>
      <c r="Q53" s="3"/>
      <c r="R53" s="317" t="s">
        <v>164</v>
      </c>
      <c r="S53" s="505">
        <v>8</v>
      </c>
      <c r="T53" s="505">
        <v>8</v>
      </c>
      <c r="U53" s="424" t="str">
        <f t="shared" si="1"/>
        <v>středisko 77 ROD SOVY Praha</v>
      </c>
    </row>
    <row r="54" spans="1:21" ht="15.75" hidden="1" customHeight="1">
      <c r="A54" s="310" t="s">
        <v>148</v>
      </c>
      <c r="B54" s="483">
        <v>8</v>
      </c>
      <c r="C54" s="484">
        <v>4</v>
      </c>
      <c r="D54" s="484">
        <v>10</v>
      </c>
      <c r="E54" s="484">
        <v>8</v>
      </c>
      <c r="F54" s="484">
        <v>16</v>
      </c>
      <c r="G54" s="484">
        <v>7</v>
      </c>
      <c r="H54" s="484">
        <v>18</v>
      </c>
      <c r="I54" s="484">
        <v>12</v>
      </c>
      <c r="J54" s="485">
        <v>18</v>
      </c>
      <c r="K54" s="485">
        <v>12</v>
      </c>
      <c r="L54" s="485">
        <v>18</v>
      </c>
      <c r="M54" s="485">
        <v>9</v>
      </c>
      <c r="N54" s="503">
        <f t="shared" si="0"/>
        <v>0.5</v>
      </c>
      <c r="O54" s="300" t="s">
        <v>149</v>
      </c>
      <c r="P54" s="496"/>
      <c r="Q54" s="3"/>
      <c r="R54" s="317" t="s">
        <v>166</v>
      </c>
      <c r="S54" s="505">
        <v>12</v>
      </c>
      <c r="T54" s="505">
        <v>7</v>
      </c>
      <c r="U54" s="424" t="str">
        <f t="shared" si="1"/>
        <v>středisko Šípů Praha</v>
      </c>
    </row>
    <row r="55" spans="1:21" ht="15.75" hidden="1" customHeight="1">
      <c r="A55" s="310" t="s">
        <v>150</v>
      </c>
      <c r="B55" s="483">
        <v>10</v>
      </c>
      <c r="C55" s="484">
        <v>4</v>
      </c>
      <c r="D55" s="484">
        <v>10</v>
      </c>
      <c r="E55" s="484">
        <v>4</v>
      </c>
      <c r="F55" s="484">
        <v>10</v>
      </c>
      <c r="G55" s="484">
        <v>5</v>
      </c>
      <c r="H55" s="484">
        <v>10</v>
      </c>
      <c r="I55" s="484">
        <v>5</v>
      </c>
      <c r="J55" s="485">
        <v>12</v>
      </c>
      <c r="K55" s="485">
        <v>5</v>
      </c>
      <c r="L55" s="485">
        <v>12</v>
      </c>
      <c r="M55" s="485">
        <v>7</v>
      </c>
      <c r="N55" s="503">
        <f t="shared" si="0"/>
        <v>0.58333333333333337</v>
      </c>
      <c r="O55" s="300" t="s">
        <v>151</v>
      </c>
      <c r="P55" s="496"/>
      <c r="Q55" s="3"/>
      <c r="R55" s="317" t="s">
        <v>168</v>
      </c>
      <c r="S55" s="505">
        <v>4</v>
      </c>
      <c r="T55" s="505">
        <v>4</v>
      </c>
      <c r="U55" s="424" t="str">
        <f t="shared" si="1"/>
        <v>středisko 93 Praha</v>
      </c>
    </row>
    <row r="56" spans="1:21" ht="15.75" hidden="1" customHeight="1">
      <c r="A56" s="310" t="s">
        <v>152</v>
      </c>
      <c r="B56" s="483">
        <v>6</v>
      </c>
      <c r="C56" s="484">
        <v>4</v>
      </c>
      <c r="D56" s="484">
        <v>6</v>
      </c>
      <c r="E56" s="484">
        <v>4</v>
      </c>
      <c r="F56" s="484">
        <v>6</v>
      </c>
      <c r="G56" s="484">
        <v>4</v>
      </c>
      <c r="H56" s="484">
        <v>6</v>
      </c>
      <c r="I56" s="484">
        <v>4</v>
      </c>
      <c r="J56" s="485">
        <v>6</v>
      </c>
      <c r="K56" s="485">
        <v>4</v>
      </c>
      <c r="L56" s="485">
        <v>6</v>
      </c>
      <c r="M56" s="485">
        <v>4</v>
      </c>
      <c r="N56" s="503">
        <f t="shared" si="0"/>
        <v>0.66666666666666663</v>
      </c>
      <c r="O56" s="300" t="s">
        <v>153</v>
      </c>
      <c r="P56" s="496"/>
      <c r="Q56" s="3"/>
      <c r="R56" s="317" t="s">
        <v>170</v>
      </c>
      <c r="S56" s="505">
        <v>6</v>
      </c>
      <c r="T56" s="505">
        <v>6</v>
      </c>
      <c r="U56" s="424" t="str">
        <f t="shared" si="1"/>
        <v>středisko Scarabeus Praha</v>
      </c>
    </row>
    <row r="57" spans="1:21" ht="15.75" customHeight="1">
      <c r="A57" s="310" t="s">
        <v>154</v>
      </c>
      <c r="B57" s="483">
        <v>40</v>
      </c>
      <c r="C57" s="484">
        <v>31</v>
      </c>
      <c r="D57" s="484">
        <v>42</v>
      </c>
      <c r="E57" s="484">
        <v>33</v>
      </c>
      <c r="F57" s="484">
        <v>46</v>
      </c>
      <c r="G57" s="484">
        <v>37</v>
      </c>
      <c r="H57" s="484">
        <v>46</v>
      </c>
      <c r="I57" s="484">
        <v>38</v>
      </c>
      <c r="J57" s="485">
        <v>50</v>
      </c>
      <c r="K57" s="485">
        <v>43</v>
      </c>
      <c r="L57" s="485">
        <v>52</v>
      </c>
      <c r="M57" s="485">
        <v>46</v>
      </c>
      <c r="N57" s="503">
        <f t="shared" si="0"/>
        <v>0.88461538461538458</v>
      </c>
      <c r="O57" s="300" t="s">
        <v>155</v>
      </c>
      <c r="P57" s="496"/>
      <c r="Q57" s="3"/>
      <c r="R57" s="317" t="s">
        <v>173</v>
      </c>
      <c r="S57" s="505">
        <v>8</v>
      </c>
      <c r="T57" s="505">
        <v>8</v>
      </c>
      <c r="U57" s="424" t="str">
        <f t="shared" si="1"/>
        <v>středisko Fr. Konáše Benešov</v>
      </c>
    </row>
    <row r="58" spans="1:21" ht="15.75" hidden="1" customHeight="1">
      <c r="A58" s="310" t="s">
        <v>156</v>
      </c>
      <c r="B58" s="483">
        <v>6</v>
      </c>
      <c r="C58" s="484">
        <v>5</v>
      </c>
      <c r="D58" s="484">
        <v>6</v>
      </c>
      <c r="E58" s="484">
        <v>5</v>
      </c>
      <c r="F58" s="484">
        <v>6</v>
      </c>
      <c r="G58" s="484">
        <v>6</v>
      </c>
      <c r="H58" s="484">
        <v>6</v>
      </c>
      <c r="I58" s="484">
        <v>6</v>
      </c>
      <c r="J58" s="485">
        <v>8</v>
      </c>
      <c r="K58" s="485">
        <v>7</v>
      </c>
      <c r="L58" s="485">
        <v>10</v>
      </c>
      <c r="M58" s="485">
        <v>9</v>
      </c>
      <c r="N58" s="503">
        <f t="shared" si="0"/>
        <v>0.9</v>
      </c>
      <c r="O58" s="300" t="s">
        <v>157</v>
      </c>
      <c r="P58" s="496"/>
      <c r="Q58" s="3"/>
      <c r="R58" s="317" t="s">
        <v>175</v>
      </c>
      <c r="S58" s="505">
        <v>6</v>
      </c>
      <c r="T58" s="505">
        <v>6</v>
      </c>
      <c r="U58" s="424" t="str">
        <f t="shared" si="1"/>
        <v>středisko Vlašim</v>
      </c>
    </row>
    <row r="59" spans="1:21" ht="15.75" hidden="1" customHeight="1">
      <c r="A59" s="310" t="s">
        <v>158</v>
      </c>
      <c r="B59" s="483">
        <v>4</v>
      </c>
      <c r="C59" s="484">
        <v>4</v>
      </c>
      <c r="D59" s="484">
        <v>4</v>
      </c>
      <c r="E59" s="484">
        <v>3</v>
      </c>
      <c r="F59" s="484">
        <v>4</v>
      </c>
      <c r="G59" s="484">
        <v>4</v>
      </c>
      <c r="H59" s="484">
        <v>4</v>
      </c>
      <c r="I59" s="484">
        <v>4</v>
      </c>
      <c r="J59" s="485">
        <v>4</v>
      </c>
      <c r="K59" s="485">
        <v>4</v>
      </c>
      <c r="L59" s="485">
        <v>4</v>
      </c>
      <c r="M59" s="485">
        <v>4</v>
      </c>
      <c r="N59" s="503">
        <f t="shared" si="0"/>
        <v>1</v>
      </c>
      <c r="O59" s="300" t="s">
        <v>159</v>
      </c>
      <c r="P59" s="496"/>
      <c r="Q59" s="3"/>
      <c r="R59" s="317" t="s">
        <v>177</v>
      </c>
      <c r="S59" s="505">
        <v>6</v>
      </c>
      <c r="T59" s="505">
        <v>6</v>
      </c>
      <c r="U59" s="424" t="str">
        <f t="shared" si="1"/>
        <v>středisko Kamenice</v>
      </c>
    </row>
    <row r="60" spans="1:21" ht="15.75" hidden="1" customHeight="1">
      <c r="A60" s="310" t="s">
        <v>160</v>
      </c>
      <c r="B60" s="483">
        <v>4</v>
      </c>
      <c r="C60" s="484">
        <v>3</v>
      </c>
      <c r="D60" s="484">
        <v>4</v>
      </c>
      <c r="E60" s="484">
        <v>4</v>
      </c>
      <c r="F60" s="484">
        <v>4</v>
      </c>
      <c r="G60" s="484">
        <v>4</v>
      </c>
      <c r="H60" s="484">
        <v>4</v>
      </c>
      <c r="I60" s="484">
        <v>4</v>
      </c>
      <c r="J60" s="485">
        <v>4</v>
      </c>
      <c r="K60" s="485">
        <v>4</v>
      </c>
      <c r="L60" s="485">
        <v>4</v>
      </c>
      <c r="M60" s="485">
        <v>4</v>
      </c>
      <c r="N60" s="503">
        <f t="shared" si="0"/>
        <v>1</v>
      </c>
      <c r="O60" s="300" t="s">
        <v>161</v>
      </c>
      <c r="P60" s="496"/>
      <c r="Q60" s="3"/>
      <c r="R60" s="317" t="s">
        <v>179</v>
      </c>
      <c r="S60" s="505">
        <v>4</v>
      </c>
      <c r="T60" s="505">
        <v>4</v>
      </c>
      <c r="U60" s="424" t="str">
        <f t="shared" si="1"/>
        <v>středisko Úsvit Votice</v>
      </c>
    </row>
    <row r="61" spans="1:21" ht="15.75" hidden="1" customHeight="1">
      <c r="A61" s="310" t="s">
        <v>162</v>
      </c>
      <c r="B61" s="483">
        <v>4</v>
      </c>
      <c r="C61" s="484">
        <v>2</v>
      </c>
      <c r="D61" s="484">
        <v>4</v>
      </c>
      <c r="E61" s="484">
        <v>2</v>
      </c>
      <c r="F61" s="484">
        <v>4</v>
      </c>
      <c r="G61" s="484">
        <v>4</v>
      </c>
      <c r="H61" s="484">
        <v>4</v>
      </c>
      <c r="I61" s="484">
        <v>4</v>
      </c>
      <c r="J61" s="485">
        <v>4</v>
      </c>
      <c r="K61" s="485">
        <v>4</v>
      </c>
      <c r="L61" s="485">
        <v>4</v>
      </c>
      <c r="M61" s="485">
        <v>4</v>
      </c>
      <c r="N61" s="503">
        <f t="shared" si="0"/>
        <v>1</v>
      </c>
      <c r="O61" s="300" t="s">
        <v>163</v>
      </c>
      <c r="P61" s="496"/>
      <c r="Q61" s="3"/>
      <c r="R61" s="317" t="s">
        <v>182</v>
      </c>
      <c r="S61" s="505">
        <v>8</v>
      </c>
      <c r="T61" s="505">
        <v>8</v>
      </c>
      <c r="U61" s="424" t="str">
        <f t="shared" si="1"/>
        <v>středisko 01 Beroun</v>
      </c>
    </row>
    <row r="62" spans="1:21" ht="15.75" hidden="1" customHeight="1">
      <c r="A62" s="310" t="s">
        <v>164</v>
      </c>
      <c r="B62" s="483">
        <v>8</v>
      </c>
      <c r="C62" s="484">
        <v>7</v>
      </c>
      <c r="D62" s="484">
        <v>8</v>
      </c>
      <c r="E62" s="484">
        <v>7</v>
      </c>
      <c r="F62" s="484">
        <v>8</v>
      </c>
      <c r="G62" s="484">
        <v>7</v>
      </c>
      <c r="H62" s="484">
        <v>8</v>
      </c>
      <c r="I62" s="484">
        <v>7</v>
      </c>
      <c r="J62" s="485">
        <v>8</v>
      </c>
      <c r="K62" s="485">
        <v>7</v>
      </c>
      <c r="L62" s="485">
        <v>8</v>
      </c>
      <c r="M62" s="485">
        <v>8</v>
      </c>
      <c r="N62" s="503">
        <f t="shared" si="0"/>
        <v>1</v>
      </c>
      <c r="O62" s="300" t="s">
        <v>165</v>
      </c>
      <c r="P62" s="496"/>
      <c r="Q62" s="3"/>
      <c r="R62" s="317" t="s">
        <v>184</v>
      </c>
      <c r="S62" s="505">
        <v>4</v>
      </c>
      <c r="T62" s="505">
        <v>4</v>
      </c>
      <c r="U62" s="424" t="str">
        <f t="shared" si="1"/>
        <v>středisko 03 Králův Dvůr</v>
      </c>
    </row>
    <row r="63" spans="1:21" ht="15.75" hidden="1" customHeight="1">
      <c r="A63" s="310" t="s">
        <v>166</v>
      </c>
      <c r="B63" s="483">
        <v>6</v>
      </c>
      <c r="C63" s="484">
        <v>3</v>
      </c>
      <c r="D63" s="484">
        <v>6</v>
      </c>
      <c r="E63" s="484">
        <v>3</v>
      </c>
      <c r="F63" s="484">
        <v>10</v>
      </c>
      <c r="G63" s="484">
        <v>2</v>
      </c>
      <c r="H63" s="484">
        <v>10</v>
      </c>
      <c r="I63" s="484">
        <v>3</v>
      </c>
      <c r="J63" s="485">
        <v>12</v>
      </c>
      <c r="K63" s="485">
        <v>7</v>
      </c>
      <c r="L63" s="485">
        <v>12</v>
      </c>
      <c r="M63" s="485">
        <v>7</v>
      </c>
      <c r="N63" s="503">
        <f t="shared" si="0"/>
        <v>0.58333333333333337</v>
      </c>
      <c r="O63" s="300" t="s">
        <v>167</v>
      </c>
      <c r="P63" s="496"/>
      <c r="Q63" s="3"/>
      <c r="R63" s="317" t="s">
        <v>186</v>
      </c>
      <c r="S63" s="505">
        <v>16</v>
      </c>
      <c r="T63" s="505">
        <v>9</v>
      </c>
      <c r="U63" s="424" t="str">
        <f t="shared" si="1"/>
        <v>středisko Radost a Naděje Beroun</v>
      </c>
    </row>
    <row r="64" spans="1:21" ht="15.75" hidden="1" customHeight="1">
      <c r="A64" s="310" t="s">
        <v>168</v>
      </c>
      <c r="B64" s="483">
        <v>4</v>
      </c>
      <c r="C64" s="484">
        <v>4</v>
      </c>
      <c r="D64" s="484">
        <v>4</v>
      </c>
      <c r="E64" s="484">
        <v>4</v>
      </c>
      <c r="F64" s="484">
        <v>4</v>
      </c>
      <c r="G64" s="484">
        <v>4</v>
      </c>
      <c r="H64" s="484">
        <v>4</v>
      </c>
      <c r="I64" s="484">
        <v>4</v>
      </c>
      <c r="J64" s="485">
        <v>4</v>
      </c>
      <c r="K64" s="485">
        <v>4</v>
      </c>
      <c r="L64" s="485">
        <v>4</v>
      </c>
      <c r="M64" s="485">
        <v>4</v>
      </c>
      <c r="N64" s="503">
        <f t="shared" si="0"/>
        <v>1</v>
      </c>
      <c r="O64" s="300" t="s">
        <v>169</v>
      </c>
      <c r="P64" s="496"/>
      <c r="Q64" s="3"/>
      <c r="R64" s="317" t="s">
        <v>187</v>
      </c>
      <c r="S64" s="505">
        <v>4</v>
      </c>
      <c r="T64" s="505">
        <v>4</v>
      </c>
      <c r="U64" s="424" t="str">
        <f t="shared" si="1"/>
        <v>středisko Balvan Rudná</v>
      </c>
    </row>
    <row r="65" spans="1:21" ht="15.75" hidden="1" customHeight="1">
      <c r="A65" s="310" t="s">
        <v>170</v>
      </c>
      <c r="B65" s="483">
        <v>4</v>
      </c>
      <c r="C65" s="484">
        <v>3</v>
      </c>
      <c r="D65" s="484">
        <v>6</v>
      </c>
      <c r="E65" s="484">
        <v>5</v>
      </c>
      <c r="F65" s="484">
        <v>6</v>
      </c>
      <c r="G65" s="484">
        <v>6</v>
      </c>
      <c r="H65" s="484">
        <v>6</v>
      </c>
      <c r="I65" s="484">
        <v>6</v>
      </c>
      <c r="J65" s="485">
        <v>6</v>
      </c>
      <c r="K65" s="485">
        <v>6</v>
      </c>
      <c r="L65" s="485">
        <v>6</v>
      </c>
      <c r="M65" s="485">
        <v>6</v>
      </c>
      <c r="N65" s="503">
        <f t="shared" si="0"/>
        <v>1</v>
      </c>
      <c r="O65" s="300" t="s">
        <v>171</v>
      </c>
      <c r="P65" s="496"/>
      <c r="Q65" s="3"/>
      <c r="R65" s="317" t="s">
        <v>189</v>
      </c>
      <c r="S65" s="505">
        <v>10</v>
      </c>
      <c r="T65" s="505">
        <v>6</v>
      </c>
      <c r="U65" s="424" t="str">
        <f t="shared" si="1"/>
        <v>středisko 08 Mořina</v>
      </c>
    </row>
    <row r="66" spans="1:21" ht="15.75" hidden="1" customHeight="1">
      <c r="A66" s="310">
        <v>210</v>
      </c>
      <c r="B66" s="483">
        <v>430</v>
      </c>
      <c r="C66" s="484">
        <v>385</v>
      </c>
      <c r="D66" s="484">
        <v>450</v>
      </c>
      <c r="E66" s="484">
        <v>398</v>
      </c>
      <c r="F66" s="484">
        <v>452</v>
      </c>
      <c r="G66" s="484">
        <v>399</v>
      </c>
      <c r="H66" s="484">
        <v>466</v>
      </c>
      <c r="I66" s="484">
        <v>403</v>
      </c>
      <c r="J66" s="485">
        <v>476</v>
      </c>
      <c r="K66" s="485">
        <v>414</v>
      </c>
      <c r="L66" s="485">
        <v>498</v>
      </c>
      <c r="M66" s="485">
        <v>418</v>
      </c>
      <c r="N66" s="503">
        <f t="shared" si="0"/>
        <v>0.8393574297188755</v>
      </c>
      <c r="O66" s="300" t="s">
        <v>34</v>
      </c>
      <c r="P66" s="496"/>
      <c r="Q66" s="3"/>
      <c r="R66" s="317" t="s">
        <v>191</v>
      </c>
      <c r="S66" s="505">
        <v>6</v>
      </c>
      <c r="T66" s="505">
        <v>4</v>
      </c>
      <c r="U66" s="424" t="str">
        <f t="shared" si="1"/>
        <v>středisko Mušketýři Nové Strašecí</v>
      </c>
    </row>
    <row r="67" spans="1:21" ht="15.75" customHeight="1">
      <c r="A67" s="310">
        <v>211</v>
      </c>
      <c r="B67" s="483">
        <v>18</v>
      </c>
      <c r="C67" s="484">
        <v>18</v>
      </c>
      <c r="D67" s="484">
        <v>22</v>
      </c>
      <c r="E67" s="484">
        <v>20</v>
      </c>
      <c r="F67" s="484">
        <v>24</v>
      </c>
      <c r="G67" s="484">
        <v>22</v>
      </c>
      <c r="H67" s="484">
        <v>24</v>
      </c>
      <c r="I67" s="484">
        <v>21</v>
      </c>
      <c r="J67" s="485">
        <v>24</v>
      </c>
      <c r="K67" s="485">
        <v>21</v>
      </c>
      <c r="L67" s="485">
        <v>24</v>
      </c>
      <c r="M67" s="485">
        <v>24</v>
      </c>
      <c r="N67" s="503">
        <f t="shared" si="0"/>
        <v>1</v>
      </c>
      <c r="O67" s="300" t="s">
        <v>172</v>
      </c>
      <c r="P67" s="496"/>
      <c r="Q67" s="3"/>
      <c r="R67" s="317" t="s">
        <v>1111</v>
      </c>
      <c r="S67" s="505">
        <v>6</v>
      </c>
      <c r="T67" s="505">
        <v>2</v>
      </c>
      <c r="U67" s="424" t="str">
        <f t="shared" si="1"/>
        <v>středisko Fénix Rakovník</v>
      </c>
    </row>
    <row r="68" spans="1:21" ht="15.75" hidden="1" customHeight="1">
      <c r="A68" s="310" t="s">
        <v>173</v>
      </c>
      <c r="B68" s="483">
        <v>6</v>
      </c>
      <c r="C68" s="484">
        <v>6</v>
      </c>
      <c r="D68" s="484">
        <v>6</v>
      </c>
      <c r="E68" s="484">
        <v>5</v>
      </c>
      <c r="F68" s="484">
        <v>8</v>
      </c>
      <c r="G68" s="484">
        <v>7</v>
      </c>
      <c r="H68" s="484">
        <v>8</v>
      </c>
      <c r="I68" s="484">
        <v>6</v>
      </c>
      <c r="J68" s="485">
        <v>8</v>
      </c>
      <c r="K68" s="485">
        <v>6</v>
      </c>
      <c r="L68" s="485">
        <v>8</v>
      </c>
      <c r="M68" s="485">
        <v>8</v>
      </c>
      <c r="N68" s="503">
        <f t="shared" si="0"/>
        <v>1</v>
      </c>
      <c r="O68" s="300" t="s">
        <v>174</v>
      </c>
      <c r="P68" s="496"/>
      <c r="Q68" s="3"/>
      <c r="R68" s="317" t="s">
        <v>194</v>
      </c>
      <c r="S68" s="505">
        <v>12</v>
      </c>
      <c r="T68" s="505">
        <v>12</v>
      </c>
      <c r="U68" s="424" t="str">
        <f t="shared" si="1"/>
        <v>středisko Orion Kladno</v>
      </c>
    </row>
    <row r="69" spans="1:21" ht="15.75" hidden="1" customHeight="1">
      <c r="A69" s="310" t="s">
        <v>175</v>
      </c>
      <c r="B69" s="483">
        <v>4</v>
      </c>
      <c r="C69" s="484">
        <v>4</v>
      </c>
      <c r="D69" s="484">
        <v>6</v>
      </c>
      <c r="E69" s="484">
        <v>5</v>
      </c>
      <c r="F69" s="484">
        <v>6</v>
      </c>
      <c r="G69" s="484">
        <v>5</v>
      </c>
      <c r="H69" s="484">
        <v>6</v>
      </c>
      <c r="I69" s="484">
        <v>5</v>
      </c>
      <c r="J69" s="485">
        <v>6</v>
      </c>
      <c r="K69" s="485">
        <v>6</v>
      </c>
      <c r="L69" s="485">
        <v>6</v>
      </c>
      <c r="M69" s="485">
        <v>6</v>
      </c>
      <c r="N69" s="503">
        <f t="shared" si="0"/>
        <v>1</v>
      </c>
      <c r="O69" s="300" t="s">
        <v>176</v>
      </c>
      <c r="P69" s="496"/>
      <c r="Q69" s="3"/>
      <c r="R69" s="317" t="s">
        <v>196</v>
      </c>
      <c r="S69" s="505">
        <v>6</v>
      </c>
      <c r="T69" s="505">
        <v>6</v>
      </c>
      <c r="U69" s="424" t="str">
        <f t="shared" si="1"/>
        <v>středisko Stopa Kladno</v>
      </c>
    </row>
    <row r="70" spans="1:21" ht="15.75" hidden="1" customHeight="1">
      <c r="A70" s="310" t="s">
        <v>177</v>
      </c>
      <c r="B70" s="483">
        <v>4</v>
      </c>
      <c r="C70" s="484">
        <v>4</v>
      </c>
      <c r="D70" s="484">
        <v>6</v>
      </c>
      <c r="E70" s="484">
        <v>6</v>
      </c>
      <c r="F70" s="484">
        <v>6</v>
      </c>
      <c r="G70" s="484">
        <v>6</v>
      </c>
      <c r="H70" s="484">
        <v>6</v>
      </c>
      <c r="I70" s="484">
        <v>6</v>
      </c>
      <c r="J70" s="485">
        <v>6</v>
      </c>
      <c r="K70" s="485">
        <v>5</v>
      </c>
      <c r="L70" s="485">
        <v>6</v>
      </c>
      <c r="M70" s="485">
        <v>6</v>
      </c>
      <c r="N70" s="503">
        <f t="shared" ref="N70:N133" si="2">IF(L70=0,0,(M70/L70))</f>
        <v>1</v>
      </c>
      <c r="O70" s="300" t="s">
        <v>178</v>
      </c>
      <c r="P70" s="496"/>
      <c r="Q70" s="3"/>
      <c r="R70" s="317" t="s">
        <v>198</v>
      </c>
      <c r="S70" s="505">
        <v>6</v>
      </c>
      <c r="T70" s="505">
        <v>4</v>
      </c>
      <c r="U70" s="424" t="str">
        <f t="shared" si="1"/>
        <v>středisko Stráž Lidic Buštěhrad</v>
      </c>
    </row>
    <row r="71" spans="1:21" ht="15.75" hidden="1" customHeight="1">
      <c r="A71" s="310" t="s">
        <v>179</v>
      </c>
      <c r="B71" s="483">
        <v>4</v>
      </c>
      <c r="C71" s="484">
        <v>4</v>
      </c>
      <c r="D71" s="484">
        <v>4</v>
      </c>
      <c r="E71" s="484">
        <v>4</v>
      </c>
      <c r="F71" s="484">
        <v>4</v>
      </c>
      <c r="G71" s="484">
        <v>4</v>
      </c>
      <c r="H71" s="484">
        <v>4</v>
      </c>
      <c r="I71" s="484">
        <v>4</v>
      </c>
      <c r="J71" s="485">
        <v>4</v>
      </c>
      <c r="K71" s="485">
        <v>4</v>
      </c>
      <c r="L71" s="485">
        <v>4</v>
      </c>
      <c r="M71" s="485">
        <v>4</v>
      </c>
      <c r="N71" s="503">
        <f t="shared" si="2"/>
        <v>1</v>
      </c>
      <c r="O71" s="300" t="s">
        <v>180</v>
      </c>
      <c r="P71" s="496"/>
      <c r="Q71" s="3"/>
      <c r="R71" s="317" t="s">
        <v>200</v>
      </c>
      <c r="S71" s="505">
        <v>6</v>
      </c>
      <c r="T71" s="505">
        <v>6</v>
      </c>
      <c r="U71" s="424" t="str">
        <f t="shared" si="1"/>
        <v>středisko Mír Libušín</v>
      </c>
    </row>
    <row r="72" spans="1:21" ht="15.75" customHeight="1">
      <c r="A72" s="310">
        <v>212</v>
      </c>
      <c r="B72" s="483">
        <v>34</v>
      </c>
      <c r="C72" s="484">
        <v>32</v>
      </c>
      <c r="D72" s="484">
        <v>36</v>
      </c>
      <c r="E72" s="484">
        <v>32</v>
      </c>
      <c r="F72" s="484">
        <v>36</v>
      </c>
      <c r="G72" s="484">
        <v>34</v>
      </c>
      <c r="H72" s="484">
        <v>42</v>
      </c>
      <c r="I72" s="484">
        <v>35</v>
      </c>
      <c r="J72" s="485">
        <v>42</v>
      </c>
      <c r="K72" s="485">
        <v>35</v>
      </c>
      <c r="L72" s="485">
        <v>54</v>
      </c>
      <c r="M72" s="485">
        <v>37</v>
      </c>
      <c r="N72" s="503">
        <f t="shared" si="2"/>
        <v>0.68518518518518523</v>
      </c>
      <c r="O72" s="300" t="s">
        <v>181</v>
      </c>
      <c r="P72" s="496"/>
      <c r="Q72" s="3"/>
      <c r="R72" s="317" t="s">
        <v>202</v>
      </c>
      <c r="S72" s="505">
        <v>8</v>
      </c>
      <c r="T72" s="505">
        <v>8</v>
      </c>
      <c r="U72" s="424" t="str">
        <f t="shared" ref="U72:U135" si="3">VLOOKUP(R72,A:O,15,0)</f>
        <v>středisko Modrý Kruh Slaný</v>
      </c>
    </row>
    <row r="73" spans="1:21" ht="15.75" hidden="1" customHeight="1">
      <c r="A73" s="310" t="s">
        <v>182</v>
      </c>
      <c r="B73" s="483">
        <v>6</v>
      </c>
      <c r="C73" s="484">
        <v>6</v>
      </c>
      <c r="D73" s="484">
        <v>8</v>
      </c>
      <c r="E73" s="484">
        <v>6</v>
      </c>
      <c r="F73" s="484">
        <v>8</v>
      </c>
      <c r="G73" s="484">
        <v>7</v>
      </c>
      <c r="H73" s="484">
        <v>8</v>
      </c>
      <c r="I73" s="484">
        <v>7</v>
      </c>
      <c r="J73" s="485">
        <v>8</v>
      </c>
      <c r="K73" s="485">
        <v>8</v>
      </c>
      <c r="L73" s="485">
        <v>8</v>
      </c>
      <c r="M73" s="485">
        <v>8</v>
      </c>
      <c r="N73" s="503">
        <f t="shared" si="2"/>
        <v>1</v>
      </c>
      <c r="O73" s="300" t="s">
        <v>183</v>
      </c>
      <c r="P73" s="496"/>
      <c r="Q73" s="3"/>
      <c r="R73" s="317" t="s">
        <v>205</v>
      </c>
      <c r="S73" s="505">
        <v>10</v>
      </c>
      <c r="T73" s="505">
        <v>6</v>
      </c>
      <c r="U73" s="424" t="str">
        <f t="shared" si="3"/>
        <v>1. středisko Kolín</v>
      </c>
    </row>
    <row r="74" spans="1:21" ht="15.75" hidden="1" customHeight="1">
      <c r="A74" s="310" t="s">
        <v>184</v>
      </c>
      <c r="B74" s="483">
        <v>4</v>
      </c>
      <c r="C74" s="484">
        <v>4</v>
      </c>
      <c r="D74" s="484">
        <v>4</v>
      </c>
      <c r="E74" s="484">
        <v>4</v>
      </c>
      <c r="F74" s="484">
        <v>4</v>
      </c>
      <c r="G74" s="484">
        <v>4</v>
      </c>
      <c r="H74" s="484">
        <v>4</v>
      </c>
      <c r="I74" s="484">
        <v>4</v>
      </c>
      <c r="J74" s="485">
        <v>4</v>
      </c>
      <c r="K74" s="485">
        <v>4</v>
      </c>
      <c r="L74" s="485">
        <v>4</v>
      </c>
      <c r="M74" s="485">
        <v>4</v>
      </c>
      <c r="N74" s="503">
        <f t="shared" si="2"/>
        <v>1</v>
      </c>
      <c r="O74" s="300" t="s">
        <v>185</v>
      </c>
      <c r="P74" s="496"/>
      <c r="Q74" s="3"/>
      <c r="R74" s="317" t="s">
        <v>207</v>
      </c>
      <c r="S74" s="505">
        <v>8</v>
      </c>
      <c r="T74" s="505">
        <v>7</v>
      </c>
      <c r="U74" s="424" t="str">
        <f t="shared" si="3"/>
        <v>přístav Poutníci Kolín</v>
      </c>
    </row>
    <row r="75" spans="1:21" ht="15.75" hidden="1" customHeight="1">
      <c r="A75" s="310" t="s">
        <v>186</v>
      </c>
      <c r="B75" s="483">
        <v>8</v>
      </c>
      <c r="C75" s="484">
        <v>6</v>
      </c>
      <c r="D75" s="484">
        <v>8</v>
      </c>
      <c r="E75" s="484">
        <v>7</v>
      </c>
      <c r="F75" s="484">
        <v>8</v>
      </c>
      <c r="G75" s="484">
        <v>8</v>
      </c>
      <c r="H75" s="484">
        <v>12</v>
      </c>
      <c r="I75" s="484">
        <v>8</v>
      </c>
      <c r="J75" s="485">
        <v>12</v>
      </c>
      <c r="K75" s="485">
        <v>8</v>
      </c>
      <c r="L75" s="485">
        <v>16</v>
      </c>
      <c r="M75" s="485">
        <v>9</v>
      </c>
      <c r="N75" s="503">
        <f t="shared" si="2"/>
        <v>0.5625</v>
      </c>
      <c r="O75" s="324" t="s">
        <v>1093</v>
      </c>
      <c r="P75" s="488"/>
      <c r="Q75" s="3"/>
      <c r="R75" s="317" t="s">
        <v>209</v>
      </c>
      <c r="S75" s="505">
        <v>4</v>
      </c>
      <c r="T75" s="505">
        <v>3</v>
      </c>
      <c r="U75" s="424" t="str">
        <f t="shared" si="3"/>
        <v>středisko Starý Kolín</v>
      </c>
    </row>
    <row r="76" spans="1:21" ht="15.75" hidden="1" customHeight="1">
      <c r="A76" s="310" t="s">
        <v>187</v>
      </c>
      <c r="B76" s="483">
        <v>4</v>
      </c>
      <c r="C76" s="484">
        <v>4</v>
      </c>
      <c r="D76" s="484">
        <v>4</v>
      </c>
      <c r="E76" s="484">
        <v>4</v>
      </c>
      <c r="F76" s="484">
        <v>4</v>
      </c>
      <c r="G76" s="484">
        <v>4</v>
      </c>
      <c r="H76" s="484">
        <v>4</v>
      </c>
      <c r="I76" s="484">
        <v>4</v>
      </c>
      <c r="J76" s="485">
        <v>4</v>
      </c>
      <c r="K76" s="485">
        <v>4</v>
      </c>
      <c r="L76" s="485">
        <v>4</v>
      </c>
      <c r="M76" s="485">
        <v>4</v>
      </c>
      <c r="N76" s="503">
        <f t="shared" si="2"/>
        <v>1</v>
      </c>
      <c r="O76" s="300" t="s">
        <v>188</v>
      </c>
      <c r="P76" s="496"/>
      <c r="Q76" s="3"/>
      <c r="R76" s="317" t="s">
        <v>211</v>
      </c>
      <c r="S76" s="505">
        <v>16</v>
      </c>
      <c r="T76" s="505">
        <v>12</v>
      </c>
      <c r="U76" s="424" t="str">
        <f t="shared" si="3"/>
        <v>středisko Červené Pečky</v>
      </c>
    </row>
    <row r="77" spans="1:21" ht="15.75" hidden="1" customHeight="1">
      <c r="A77" s="310" t="s">
        <v>189</v>
      </c>
      <c r="B77" s="483">
        <v>6</v>
      </c>
      <c r="C77" s="484">
        <v>6</v>
      </c>
      <c r="D77" s="484">
        <v>6</v>
      </c>
      <c r="E77" s="484">
        <v>6</v>
      </c>
      <c r="F77" s="484">
        <v>6</v>
      </c>
      <c r="G77" s="484">
        <v>6</v>
      </c>
      <c r="H77" s="484">
        <v>8</v>
      </c>
      <c r="I77" s="484">
        <v>7</v>
      </c>
      <c r="J77" s="485">
        <v>8</v>
      </c>
      <c r="K77" s="485">
        <v>7</v>
      </c>
      <c r="L77" s="485">
        <v>10</v>
      </c>
      <c r="M77" s="485">
        <v>6</v>
      </c>
      <c r="N77" s="503">
        <f t="shared" si="2"/>
        <v>0.6</v>
      </c>
      <c r="O77" s="300" t="s">
        <v>190</v>
      </c>
      <c r="P77" s="496"/>
      <c r="Q77" s="3"/>
      <c r="R77" s="317" t="s">
        <v>213</v>
      </c>
      <c r="S77" s="505">
        <v>8</v>
      </c>
      <c r="T77" s="505">
        <v>8</v>
      </c>
      <c r="U77" s="424" t="str">
        <f t="shared" si="3"/>
        <v>středisko Ing. Ládi Nováka Český Brod</v>
      </c>
    </row>
    <row r="78" spans="1:21" ht="15.75" hidden="1" customHeight="1">
      <c r="A78" s="310" t="s">
        <v>191</v>
      </c>
      <c r="B78" s="483">
        <v>6</v>
      </c>
      <c r="C78" s="484">
        <v>6</v>
      </c>
      <c r="D78" s="484">
        <v>6</v>
      </c>
      <c r="E78" s="484">
        <v>5</v>
      </c>
      <c r="F78" s="484">
        <v>6</v>
      </c>
      <c r="G78" s="484">
        <v>5</v>
      </c>
      <c r="H78" s="484">
        <v>6</v>
      </c>
      <c r="I78" s="484">
        <v>5</v>
      </c>
      <c r="J78" s="485">
        <v>6</v>
      </c>
      <c r="K78" s="485">
        <v>4</v>
      </c>
      <c r="L78" s="485">
        <v>6</v>
      </c>
      <c r="M78" s="485">
        <v>4</v>
      </c>
      <c r="N78" s="503">
        <f t="shared" si="2"/>
        <v>0.66666666666666663</v>
      </c>
      <c r="O78" s="300" t="s">
        <v>192</v>
      </c>
      <c r="P78" s="496"/>
      <c r="Q78" s="3"/>
      <c r="R78" s="317" t="s">
        <v>215</v>
      </c>
      <c r="S78" s="505">
        <v>6</v>
      </c>
      <c r="T78" s="505">
        <v>6</v>
      </c>
      <c r="U78" s="424" t="str">
        <f t="shared" si="3"/>
        <v>přístav Slanečci Kolín</v>
      </c>
    </row>
    <row r="79" spans="1:21" s="404" customFormat="1" ht="15.75" hidden="1" customHeight="1">
      <c r="A79" s="310" t="s">
        <v>1111</v>
      </c>
      <c r="B79" s="483"/>
      <c r="C79" s="484"/>
      <c r="D79" s="484"/>
      <c r="E79" s="484"/>
      <c r="F79" s="484"/>
      <c r="G79" s="484"/>
      <c r="H79" s="486"/>
      <c r="I79" s="486"/>
      <c r="J79" s="485"/>
      <c r="K79" s="485"/>
      <c r="L79" s="485">
        <v>6</v>
      </c>
      <c r="M79" s="485">
        <v>2</v>
      </c>
      <c r="N79" s="503">
        <f t="shared" si="2"/>
        <v>0.33333333333333331</v>
      </c>
      <c r="O79" s="300" t="s">
        <v>1112</v>
      </c>
      <c r="P79" s="497"/>
      <c r="Q79" s="3"/>
      <c r="R79" s="317" t="s">
        <v>217</v>
      </c>
      <c r="S79" s="505">
        <v>6</v>
      </c>
      <c r="T79" s="505">
        <v>6</v>
      </c>
      <c r="U79" s="424" t="str">
        <f t="shared" si="3"/>
        <v>středisko Kouřim</v>
      </c>
    </row>
    <row r="80" spans="1:21" ht="15.75" customHeight="1">
      <c r="A80" s="310">
        <v>213</v>
      </c>
      <c r="B80" s="483">
        <v>38</v>
      </c>
      <c r="C80" s="484">
        <v>35</v>
      </c>
      <c r="D80" s="484">
        <v>40</v>
      </c>
      <c r="E80" s="484">
        <v>36</v>
      </c>
      <c r="F80" s="484">
        <v>38</v>
      </c>
      <c r="G80" s="484">
        <v>35</v>
      </c>
      <c r="H80" s="484">
        <v>40</v>
      </c>
      <c r="I80" s="484">
        <v>38</v>
      </c>
      <c r="J80" s="485">
        <v>40</v>
      </c>
      <c r="K80" s="485">
        <v>39</v>
      </c>
      <c r="L80" s="485">
        <v>38</v>
      </c>
      <c r="M80" s="485">
        <v>36</v>
      </c>
      <c r="N80" s="503">
        <f t="shared" si="2"/>
        <v>0.94736842105263153</v>
      </c>
      <c r="O80" s="300" t="s">
        <v>193</v>
      </c>
      <c r="P80" s="496"/>
      <c r="Q80" s="3"/>
      <c r="R80" s="317" t="s">
        <v>219</v>
      </c>
      <c r="S80" s="505">
        <v>6</v>
      </c>
      <c r="T80" s="505">
        <v>3</v>
      </c>
      <c r="U80" s="424" t="str">
        <f t="shared" si="3"/>
        <v>středisko Modrá želva Ratboř</v>
      </c>
    </row>
    <row r="81" spans="1:21" ht="15.75" hidden="1" customHeight="1">
      <c r="A81" s="310" t="s">
        <v>194</v>
      </c>
      <c r="B81" s="483">
        <v>10</v>
      </c>
      <c r="C81" s="484">
        <v>10</v>
      </c>
      <c r="D81" s="484">
        <v>10</v>
      </c>
      <c r="E81" s="484">
        <v>9</v>
      </c>
      <c r="F81" s="484">
        <v>10</v>
      </c>
      <c r="G81" s="484">
        <v>10</v>
      </c>
      <c r="H81" s="484">
        <v>12</v>
      </c>
      <c r="I81" s="484">
        <v>12</v>
      </c>
      <c r="J81" s="485">
        <v>12</v>
      </c>
      <c r="K81" s="485">
        <v>12</v>
      </c>
      <c r="L81" s="485">
        <v>12</v>
      </c>
      <c r="M81" s="485">
        <v>12</v>
      </c>
      <c r="N81" s="503">
        <f t="shared" si="2"/>
        <v>1</v>
      </c>
      <c r="O81" s="300" t="s">
        <v>195</v>
      </c>
      <c r="P81" s="496"/>
      <c r="Q81" s="3"/>
      <c r="R81" s="317" t="s">
        <v>221</v>
      </c>
      <c r="S81" s="505">
        <v>8</v>
      </c>
      <c r="T81" s="505">
        <v>8</v>
      </c>
      <c r="U81" s="424" t="str">
        <f t="shared" si="3"/>
        <v>středisko Psohlavci Český Brod</v>
      </c>
    </row>
    <row r="82" spans="1:21" ht="15.75" hidden="1" customHeight="1">
      <c r="A82" s="310" t="s">
        <v>196</v>
      </c>
      <c r="B82" s="483">
        <v>8</v>
      </c>
      <c r="C82" s="484">
        <v>7</v>
      </c>
      <c r="D82" s="484">
        <v>8</v>
      </c>
      <c r="E82" s="484">
        <v>8</v>
      </c>
      <c r="F82" s="484">
        <v>6</v>
      </c>
      <c r="G82" s="484">
        <v>6</v>
      </c>
      <c r="H82" s="484">
        <v>6</v>
      </c>
      <c r="I82" s="484">
        <v>6</v>
      </c>
      <c r="J82" s="485">
        <v>6</v>
      </c>
      <c r="K82" s="485">
        <v>6</v>
      </c>
      <c r="L82" s="485">
        <v>6</v>
      </c>
      <c r="M82" s="485">
        <v>6</v>
      </c>
      <c r="N82" s="503">
        <f t="shared" si="2"/>
        <v>1</v>
      </c>
      <c r="O82" s="300" t="s">
        <v>197</v>
      </c>
      <c r="P82" s="496"/>
      <c r="Q82" s="3"/>
      <c r="R82" s="317" t="s">
        <v>223</v>
      </c>
      <c r="S82" s="505">
        <v>8</v>
      </c>
      <c r="T82" s="505">
        <v>3</v>
      </c>
      <c r="U82" s="424" t="str">
        <f t="shared" si="3"/>
        <v>středisko Datel Kostelec nad Černými lesy</v>
      </c>
    </row>
    <row r="83" spans="1:21" ht="15.75" hidden="1" customHeight="1">
      <c r="A83" s="310" t="s">
        <v>198</v>
      </c>
      <c r="B83" s="483">
        <v>8</v>
      </c>
      <c r="C83" s="484">
        <v>7</v>
      </c>
      <c r="D83" s="484">
        <v>8</v>
      </c>
      <c r="E83" s="484">
        <v>5</v>
      </c>
      <c r="F83" s="484">
        <v>8</v>
      </c>
      <c r="G83" s="484">
        <v>5</v>
      </c>
      <c r="H83" s="484">
        <v>8</v>
      </c>
      <c r="I83" s="484">
        <v>6</v>
      </c>
      <c r="J83" s="485">
        <v>8</v>
      </c>
      <c r="K83" s="485">
        <v>8</v>
      </c>
      <c r="L83" s="485">
        <v>6</v>
      </c>
      <c r="M83" s="485">
        <v>4</v>
      </c>
      <c r="N83" s="503">
        <f t="shared" si="2"/>
        <v>0.66666666666666663</v>
      </c>
      <c r="O83" s="300" t="s">
        <v>199</v>
      </c>
      <c r="P83" s="496"/>
      <c r="Q83" s="3"/>
      <c r="R83" s="317" t="s">
        <v>225</v>
      </c>
      <c r="S83" s="505">
        <v>8</v>
      </c>
      <c r="T83" s="505">
        <v>5</v>
      </c>
      <c r="U83" s="424" t="str">
        <f t="shared" si="3"/>
        <v>středisko Plaňany</v>
      </c>
    </row>
    <row r="84" spans="1:21" ht="15.75" hidden="1" customHeight="1">
      <c r="A84" s="310" t="s">
        <v>200</v>
      </c>
      <c r="B84" s="483">
        <v>6</v>
      </c>
      <c r="C84" s="484">
        <v>5</v>
      </c>
      <c r="D84" s="484">
        <v>6</v>
      </c>
      <c r="E84" s="484">
        <v>6</v>
      </c>
      <c r="F84" s="484">
        <v>6</v>
      </c>
      <c r="G84" s="484">
        <v>6</v>
      </c>
      <c r="H84" s="484">
        <v>6</v>
      </c>
      <c r="I84" s="484">
        <v>6</v>
      </c>
      <c r="J84" s="485">
        <v>6</v>
      </c>
      <c r="K84" s="485">
        <v>6</v>
      </c>
      <c r="L84" s="485">
        <v>6</v>
      </c>
      <c r="M84" s="485">
        <v>6</v>
      </c>
      <c r="N84" s="503">
        <f t="shared" si="2"/>
        <v>1</v>
      </c>
      <c r="O84" s="300" t="s">
        <v>201</v>
      </c>
      <c r="P84" s="496"/>
      <c r="Q84" s="3"/>
      <c r="R84" s="317" t="s">
        <v>228</v>
      </c>
      <c r="S84" s="505">
        <v>8</v>
      </c>
      <c r="T84" s="505">
        <v>7</v>
      </c>
      <c r="U84" s="424" t="str">
        <f t="shared" si="3"/>
        <v>středisko Kutná Hora</v>
      </c>
    </row>
    <row r="85" spans="1:21" ht="15.75" hidden="1" customHeight="1">
      <c r="A85" s="310" t="s">
        <v>202</v>
      </c>
      <c r="B85" s="483">
        <v>6</v>
      </c>
      <c r="C85" s="484">
        <v>6</v>
      </c>
      <c r="D85" s="484">
        <v>8</v>
      </c>
      <c r="E85" s="484">
        <v>8</v>
      </c>
      <c r="F85" s="484">
        <v>8</v>
      </c>
      <c r="G85" s="484">
        <v>8</v>
      </c>
      <c r="H85" s="484">
        <v>8</v>
      </c>
      <c r="I85" s="484">
        <v>8</v>
      </c>
      <c r="J85" s="485">
        <v>8</v>
      </c>
      <c r="K85" s="485">
        <v>7</v>
      </c>
      <c r="L85" s="485">
        <v>8</v>
      </c>
      <c r="M85" s="485">
        <v>8</v>
      </c>
      <c r="N85" s="503">
        <f t="shared" si="2"/>
        <v>1</v>
      </c>
      <c r="O85" s="300" t="s">
        <v>203</v>
      </c>
      <c r="P85" s="496"/>
      <c r="Q85" s="3"/>
      <c r="R85" s="317" t="s">
        <v>230</v>
      </c>
      <c r="S85" s="505">
        <v>4</v>
      </c>
      <c r="T85" s="505">
        <v>4</v>
      </c>
      <c r="U85" s="424" t="str">
        <f t="shared" si="3"/>
        <v>středisko Čáslav</v>
      </c>
    </row>
    <row r="86" spans="1:21" ht="15.75" customHeight="1">
      <c r="A86" s="310">
        <v>214</v>
      </c>
      <c r="B86" s="483">
        <v>86</v>
      </c>
      <c r="C86" s="484">
        <v>72</v>
      </c>
      <c r="D86" s="484">
        <v>86</v>
      </c>
      <c r="E86" s="484">
        <v>72</v>
      </c>
      <c r="F86" s="484">
        <v>88</v>
      </c>
      <c r="G86" s="484">
        <v>73</v>
      </c>
      <c r="H86" s="484">
        <v>88</v>
      </c>
      <c r="I86" s="484">
        <v>75</v>
      </c>
      <c r="J86" s="485">
        <v>88</v>
      </c>
      <c r="K86" s="485">
        <v>71</v>
      </c>
      <c r="L86" s="485">
        <v>88</v>
      </c>
      <c r="M86" s="485">
        <v>67</v>
      </c>
      <c r="N86" s="503">
        <f t="shared" si="2"/>
        <v>0.76136363636363635</v>
      </c>
      <c r="O86" s="300" t="s">
        <v>204</v>
      </c>
      <c r="P86" s="496"/>
      <c r="Q86" s="3"/>
      <c r="R86" s="317" t="s">
        <v>232</v>
      </c>
      <c r="S86" s="505">
        <v>2</v>
      </c>
      <c r="T86" s="505">
        <v>2</v>
      </c>
      <c r="U86" s="424" t="str">
        <f t="shared" si="3"/>
        <v>přístav Dobré naděje Kutná Hora</v>
      </c>
    </row>
    <row r="87" spans="1:21" ht="15.75" hidden="1" customHeight="1">
      <c r="A87" s="310" t="s">
        <v>205</v>
      </c>
      <c r="B87" s="483">
        <v>8</v>
      </c>
      <c r="C87" s="484">
        <v>8</v>
      </c>
      <c r="D87" s="484">
        <v>8</v>
      </c>
      <c r="E87" s="484">
        <v>5</v>
      </c>
      <c r="F87" s="484">
        <v>10</v>
      </c>
      <c r="G87" s="484">
        <v>4</v>
      </c>
      <c r="H87" s="484">
        <v>10</v>
      </c>
      <c r="I87" s="484">
        <v>6</v>
      </c>
      <c r="J87" s="485">
        <v>10</v>
      </c>
      <c r="K87" s="485">
        <v>6</v>
      </c>
      <c r="L87" s="485">
        <v>10</v>
      </c>
      <c r="M87" s="485">
        <v>6</v>
      </c>
      <c r="N87" s="503">
        <f t="shared" si="2"/>
        <v>0.6</v>
      </c>
      <c r="O87" s="300" t="s">
        <v>206</v>
      </c>
      <c r="P87" s="496"/>
      <c r="Q87" s="3"/>
      <c r="R87" s="317" t="s">
        <v>234</v>
      </c>
      <c r="S87" s="505">
        <v>6</v>
      </c>
      <c r="T87" s="505">
        <v>5</v>
      </c>
      <c r="U87" s="424" t="str">
        <f t="shared" si="3"/>
        <v>středisko Vrdy - Bučice</v>
      </c>
    </row>
    <row r="88" spans="1:21" ht="15.75" hidden="1" customHeight="1">
      <c r="A88" s="310" t="s">
        <v>207</v>
      </c>
      <c r="B88" s="483">
        <v>6</v>
      </c>
      <c r="C88" s="484">
        <v>5</v>
      </c>
      <c r="D88" s="484">
        <v>6</v>
      </c>
      <c r="E88" s="484">
        <v>5</v>
      </c>
      <c r="F88" s="484">
        <v>8</v>
      </c>
      <c r="G88" s="484">
        <v>5</v>
      </c>
      <c r="H88" s="484">
        <v>8</v>
      </c>
      <c r="I88" s="484">
        <v>5</v>
      </c>
      <c r="J88" s="485">
        <v>8</v>
      </c>
      <c r="K88" s="485">
        <v>6</v>
      </c>
      <c r="L88" s="485">
        <v>8</v>
      </c>
      <c r="M88" s="485">
        <v>7</v>
      </c>
      <c r="N88" s="503">
        <f t="shared" si="2"/>
        <v>0.875</v>
      </c>
      <c r="O88" s="300" t="s">
        <v>208</v>
      </c>
      <c r="P88" s="496"/>
      <c r="Q88" s="3"/>
      <c r="R88" s="317" t="s">
        <v>236</v>
      </c>
      <c r="S88" s="505">
        <v>4</v>
      </c>
      <c r="T88" s="505">
        <v>4</v>
      </c>
      <c r="U88" s="424" t="str">
        <f t="shared" si="3"/>
        <v>středisko Jana Roháče z Dubé a na Sioně Uhlířské Janovice</v>
      </c>
    </row>
    <row r="89" spans="1:21" ht="15.75" hidden="1" customHeight="1">
      <c r="A89" s="310" t="s">
        <v>209</v>
      </c>
      <c r="B89" s="483">
        <v>4</v>
      </c>
      <c r="C89" s="484">
        <v>4</v>
      </c>
      <c r="D89" s="484">
        <v>4</v>
      </c>
      <c r="E89" s="484">
        <v>4</v>
      </c>
      <c r="F89" s="484">
        <v>4</v>
      </c>
      <c r="G89" s="484">
        <v>3</v>
      </c>
      <c r="H89" s="484">
        <v>4</v>
      </c>
      <c r="I89" s="484">
        <v>3</v>
      </c>
      <c r="J89" s="485">
        <v>4</v>
      </c>
      <c r="K89" s="485">
        <v>3</v>
      </c>
      <c r="L89" s="485">
        <v>4</v>
      </c>
      <c r="M89" s="485">
        <v>3</v>
      </c>
      <c r="N89" s="503">
        <f t="shared" si="2"/>
        <v>0.75</v>
      </c>
      <c r="O89" s="300" t="s">
        <v>210</v>
      </c>
      <c r="P89" s="496"/>
      <c r="Q89" s="3"/>
      <c r="R89" s="317" t="s">
        <v>238</v>
      </c>
      <c r="S89" s="505">
        <v>4</v>
      </c>
      <c r="T89" s="505">
        <v>2</v>
      </c>
      <c r="U89" s="424" t="str">
        <f t="shared" si="3"/>
        <v>středisko Doubrava Ronov nad Doubravou</v>
      </c>
    </row>
    <row r="90" spans="1:21" ht="15.75" hidden="1" customHeight="1">
      <c r="A90" s="310" t="s">
        <v>211</v>
      </c>
      <c r="B90" s="483">
        <v>16</v>
      </c>
      <c r="C90" s="484">
        <v>13</v>
      </c>
      <c r="D90" s="484">
        <v>16</v>
      </c>
      <c r="E90" s="484">
        <v>12</v>
      </c>
      <c r="F90" s="484">
        <v>16</v>
      </c>
      <c r="G90" s="484">
        <v>13</v>
      </c>
      <c r="H90" s="484">
        <v>16</v>
      </c>
      <c r="I90" s="484">
        <v>13</v>
      </c>
      <c r="J90" s="485">
        <v>16</v>
      </c>
      <c r="K90" s="485">
        <v>12</v>
      </c>
      <c r="L90" s="485">
        <v>16</v>
      </c>
      <c r="M90" s="485">
        <v>12</v>
      </c>
      <c r="N90" s="503">
        <f t="shared" si="2"/>
        <v>0.75</v>
      </c>
      <c r="O90" s="300" t="s">
        <v>212</v>
      </c>
      <c r="P90" s="496"/>
      <c r="Q90" s="3"/>
      <c r="R90" s="317" t="s">
        <v>241</v>
      </c>
      <c r="S90" s="505">
        <v>4</v>
      </c>
      <c r="T90" s="505">
        <v>4</v>
      </c>
      <c r="U90" s="424" t="str">
        <f t="shared" si="3"/>
        <v>středisko Mělník</v>
      </c>
    </row>
    <row r="91" spans="1:21" ht="15.75" hidden="1" customHeight="1">
      <c r="A91" s="310" t="s">
        <v>213</v>
      </c>
      <c r="B91" s="483">
        <v>8</v>
      </c>
      <c r="C91" s="484">
        <v>8</v>
      </c>
      <c r="D91" s="484">
        <v>8</v>
      </c>
      <c r="E91" s="484">
        <v>8</v>
      </c>
      <c r="F91" s="484">
        <v>8</v>
      </c>
      <c r="G91" s="484">
        <v>8</v>
      </c>
      <c r="H91" s="484">
        <v>8</v>
      </c>
      <c r="I91" s="484">
        <v>8</v>
      </c>
      <c r="J91" s="485">
        <v>8</v>
      </c>
      <c r="K91" s="485">
        <v>8</v>
      </c>
      <c r="L91" s="485">
        <v>8</v>
      </c>
      <c r="M91" s="485">
        <v>8</v>
      </c>
      <c r="N91" s="503">
        <f t="shared" si="2"/>
        <v>1</v>
      </c>
      <c r="O91" s="300" t="s">
        <v>214</v>
      </c>
      <c r="P91" s="496"/>
      <c r="Q91" s="3"/>
      <c r="R91" s="317" t="s">
        <v>243</v>
      </c>
      <c r="S91" s="505">
        <v>6</v>
      </c>
      <c r="T91" s="505">
        <v>5</v>
      </c>
      <c r="U91" s="424" t="str">
        <f t="shared" si="3"/>
        <v>středisko Kostelec nad Labem</v>
      </c>
    </row>
    <row r="92" spans="1:21" ht="15.75" hidden="1" customHeight="1">
      <c r="A92" s="310" t="s">
        <v>215</v>
      </c>
      <c r="B92" s="483">
        <v>8</v>
      </c>
      <c r="C92" s="484">
        <v>5</v>
      </c>
      <c r="D92" s="484">
        <v>8</v>
      </c>
      <c r="E92" s="484">
        <v>6</v>
      </c>
      <c r="F92" s="484">
        <v>6</v>
      </c>
      <c r="G92" s="484">
        <v>6</v>
      </c>
      <c r="H92" s="484">
        <v>6</v>
      </c>
      <c r="I92" s="484">
        <v>6</v>
      </c>
      <c r="J92" s="485">
        <v>6</v>
      </c>
      <c r="K92" s="485">
        <v>6</v>
      </c>
      <c r="L92" s="485">
        <v>6</v>
      </c>
      <c r="M92" s="485">
        <v>6</v>
      </c>
      <c r="N92" s="503">
        <f t="shared" si="2"/>
        <v>1</v>
      </c>
      <c r="O92" s="300" t="s">
        <v>216</v>
      </c>
      <c r="P92" s="496"/>
      <c r="Q92" s="3"/>
      <c r="R92" s="317" t="s">
        <v>245</v>
      </c>
      <c r="S92" s="505">
        <v>10</v>
      </c>
      <c r="T92" s="505">
        <v>8</v>
      </c>
      <c r="U92" s="424" t="str">
        <f t="shared" si="3"/>
        <v>středisko Lišák Neratovice</v>
      </c>
    </row>
    <row r="93" spans="1:21" ht="15.75" hidden="1" customHeight="1">
      <c r="A93" s="310" t="s">
        <v>217</v>
      </c>
      <c r="B93" s="483">
        <v>6</v>
      </c>
      <c r="C93" s="484">
        <v>5</v>
      </c>
      <c r="D93" s="484">
        <v>6</v>
      </c>
      <c r="E93" s="484">
        <v>5</v>
      </c>
      <c r="F93" s="484">
        <v>6</v>
      </c>
      <c r="G93" s="484">
        <v>6</v>
      </c>
      <c r="H93" s="484">
        <v>6</v>
      </c>
      <c r="I93" s="484">
        <v>6</v>
      </c>
      <c r="J93" s="485">
        <v>6</v>
      </c>
      <c r="K93" s="485">
        <v>6</v>
      </c>
      <c r="L93" s="485">
        <v>6</v>
      </c>
      <c r="M93" s="485">
        <v>6</v>
      </c>
      <c r="N93" s="503">
        <f t="shared" si="2"/>
        <v>1</v>
      </c>
      <c r="O93" s="300" t="s">
        <v>218</v>
      </c>
      <c r="P93" s="496"/>
      <c r="Q93" s="3"/>
      <c r="R93" s="317" t="s">
        <v>247</v>
      </c>
      <c r="S93" s="505">
        <v>4</v>
      </c>
      <c r="T93" s="505">
        <v>3</v>
      </c>
      <c r="U93" s="424" t="str">
        <f t="shared" si="3"/>
        <v>přístav Modrá kotva Liběchov</v>
      </c>
    </row>
    <row r="94" spans="1:21" ht="15.75" hidden="1" customHeight="1">
      <c r="A94" s="310" t="s">
        <v>219</v>
      </c>
      <c r="B94" s="483">
        <v>8</v>
      </c>
      <c r="C94" s="484">
        <v>7</v>
      </c>
      <c r="D94" s="484">
        <v>8</v>
      </c>
      <c r="E94" s="484">
        <v>8</v>
      </c>
      <c r="F94" s="484">
        <v>6</v>
      </c>
      <c r="G94" s="484">
        <v>6</v>
      </c>
      <c r="H94" s="484">
        <v>6</v>
      </c>
      <c r="I94" s="484">
        <v>5</v>
      </c>
      <c r="J94" s="485">
        <v>6</v>
      </c>
      <c r="K94" s="485">
        <v>5</v>
      </c>
      <c r="L94" s="485">
        <v>6</v>
      </c>
      <c r="M94" s="485">
        <v>3</v>
      </c>
      <c r="N94" s="503">
        <f t="shared" si="2"/>
        <v>0.5</v>
      </c>
      <c r="O94" s="300" t="s">
        <v>220</v>
      </c>
      <c r="P94" s="496"/>
      <c r="Q94" s="3"/>
      <c r="R94" s="317" t="s">
        <v>249</v>
      </c>
      <c r="S94" s="505">
        <v>6</v>
      </c>
      <c r="T94" s="505">
        <v>6</v>
      </c>
      <c r="U94" s="424" t="str">
        <f t="shared" si="3"/>
        <v>přístav Neratovice</v>
      </c>
    </row>
    <row r="95" spans="1:21" ht="15.75" hidden="1" customHeight="1">
      <c r="A95" s="310" t="s">
        <v>221</v>
      </c>
      <c r="B95" s="483">
        <v>6</v>
      </c>
      <c r="C95" s="484">
        <v>6</v>
      </c>
      <c r="D95" s="484">
        <v>6</v>
      </c>
      <c r="E95" s="484">
        <v>6</v>
      </c>
      <c r="F95" s="484">
        <v>8</v>
      </c>
      <c r="G95" s="484">
        <v>8</v>
      </c>
      <c r="H95" s="484">
        <v>8</v>
      </c>
      <c r="I95" s="484">
        <v>8</v>
      </c>
      <c r="J95" s="485">
        <v>8</v>
      </c>
      <c r="K95" s="485">
        <v>8</v>
      </c>
      <c r="L95" s="485">
        <v>8</v>
      </c>
      <c r="M95" s="485">
        <v>8</v>
      </c>
      <c r="N95" s="503">
        <f t="shared" si="2"/>
        <v>1</v>
      </c>
      <c r="O95" s="300" t="s">
        <v>222</v>
      </c>
      <c r="P95" s="496"/>
      <c r="Q95" s="3"/>
      <c r="R95" s="317" t="s">
        <v>252</v>
      </c>
      <c r="S95" s="505">
        <v>2</v>
      </c>
      <c r="T95" s="505">
        <v>2</v>
      </c>
      <c r="U95" s="424" t="str">
        <f t="shared" si="3"/>
        <v>středisko Dakota Mladá Boleslav</v>
      </c>
    </row>
    <row r="96" spans="1:21" ht="15.75" hidden="1" customHeight="1">
      <c r="A96" s="310" t="s">
        <v>223</v>
      </c>
      <c r="B96" s="483">
        <v>8</v>
      </c>
      <c r="C96" s="484">
        <v>4</v>
      </c>
      <c r="D96" s="484">
        <v>8</v>
      </c>
      <c r="E96" s="484">
        <v>6</v>
      </c>
      <c r="F96" s="484">
        <v>8</v>
      </c>
      <c r="G96" s="484">
        <v>6</v>
      </c>
      <c r="H96" s="484">
        <v>8</v>
      </c>
      <c r="I96" s="484">
        <v>7</v>
      </c>
      <c r="J96" s="485">
        <v>8</v>
      </c>
      <c r="K96" s="485">
        <v>3</v>
      </c>
      <c r="L96" s="485">
        <v>8</v>
      </c>
      <c r="M96" s="485">
        <v>3</v>
      </c>
      <c r="N96" s="503">
        <f t="shared" si="2"/>
        <v>0.375</v>
      </c>
      <c r="O96" s="300" t="s">
        <v>224</v>
      </c>
      <c r="P96" s="496"/>
      <c r="Q96" s="3"/>
      <c r="R96" s="317" t="s">
        <v>254</v>
      </c>
      <c r="S96" s="505">
        <v>10</v>
      </c>
      <c r="T96" s="505">
        <v>10</v>
      </c>
      <c r="U96" s="424" t="str">
        <f t="shared" si="3"/>
        <v>středisko Povodeň Benátky nad Jizerou</v>
      </c>
    </row>
    <row r="97" spans="1:21" ht="15.75" hidden="1" customHeight="1">
      <c r="A97" s="310" t="s">
        <v>225</v>
      </c>
      <c r="B97" s="483">
        <v>8</v>
      </c>
      <c r="C97" s="484">
        <v>7</v>
      </c>
      <c r="D97" s="484">
        <v>8</v>
      </c>
      <c r="E97" s="484">
        <v>7</v>
      </c>
      <c r="F97" s="484">
        <v>8</v>
      </c>
      <c r="G97" s="484">
        <v>8</v>
      </c>
      <c r="H97" s="484">
        <v>8</v>
      </c>
      <c r="I97" s="484">
        <v>8</v>
      </c>
      <c r="J97" s="485">
        <v>8</v>
      </c>
      <c r="K97" s="485">
        <v>8</v>
      </c>
      <c r="L97" s="485">
        <v>8</v>
      </c>
      <c r="M97" s="485">
        <v>5</v>
      </c>
      <c r="N97" s="503">
        <f t="shared" si="2"/>
        <v>0.625</v>
      </c>
      <c r="O97" s="300" t="s">
        <v>226</v>
      </c>
      <c r="P97" s="496"/>
      <c r="Q97" s="3"/>
      <c r="R97" s="317" t="s">
        <v>256</v>
      </c>
      <c r="S97" s="505">
        <v>6</v>
      </c>
      <c r="T97" s="505">
        <v>6</v>
      </c>
      <c r="U97" s="424" t="str">
        <f t="shared" si="3"/>
        <v>středisko Mnichovo Hradiště</v>
      </c>
    </row>
    <row r="98" spans="1:21" ht="15.75" customHeight="1">
      <c r="A98" s="310">
        <v>215</v>
      </c>
      <c r="B98" s="483">
        <v>28</v>
      </c>
      <c r="C98" s="484">
        <v>27</v>
      </c>
      <c r="D98" s="484">
        <v>28</v>
      </c>
      <c r="E98" s="484">
        <v>28</v>
      </c>
      <c r="F98" s="484">
        <v>28</v>
      </c>
      <c r="G98" s="484">
        <v>27</v>
      </c>
      <c r="H98" s="484">
        <v>28</v>
      </c>
      <c r="I98" s="484">
        <v>27</v>
      </c>
      <c r="J98" s="485">
        <v>26</v>
      </c>
      <c r="K98" s="485">
        <v>23</v>
      </c>
      <c r="L98" s="485">
        <v>28</v>
      </c>
      <c r="M98" s="485">
        <v>24</v>
      </c>
      <c r="N98" s="503">
        <f t="shared" si="2"/>
        <v>0.8571428571428571</v>
      </c>
      <c r="O98" s="300" t="s">
        <v>227</v>
      </c>
      <c r="P98" s="496"/>
      <c r="Q98" s="3"/>
      <c r="R98" s="317" t="s">
        <v>258</v>
      </c>
      <c r="S98" s="505">
        <v>4</v>
      </c>
      <c r="T98" s="505">
        <v>4</v>
      </c>
      <c r="U98" s="424" t="str">
        <f t="shared" si="3"/>
        <v>přístav Mladá Boleslav</v>
      </c>
    </row>
    <row r="99" spans="1:21" ht="15.75" hidden="1" customHeight="1">
      <c r="A99" s="310" t="s">
        <v>228</v>
      </c>
      <c r="B99" s="483">
        <v>8</v>
      </c>
      <c r="C99" s="484">
        <v>8</v>
      </c>
      <c r="D99" s="484">
        <v>8</v>
      </c>
      <c r="E99" s="484">
        <v>8</v>
      </c>
      <c r="F99" s="484">
        <v>8</v>
      </c>
      <c r="G99" s="484">
        <v>8</v>
      </c>
      <c r="H99" s="484">
        <v>8</v>
      </c>
      <c r="I99" s="484">
        <v>8</v>
      </c>
      <c r="J99" s="485">
        <v>8</v>
      </c>
      <c r="K99" s="485">
        <v>8</v>
      </c>
      <c r="L99" s="485">
        <v>8</v>
      </c>
      <c r="M99" s="485">
        <v>7</v>
      </c>
      <c r="N99" s="503">
        <f t="shared" si="2"/>
        <v>0.875</v>
      </c>
      <c r="O99" s="300" t="s">
        <v>229</v>
      </c>
      <c r="P99" s="496"/>
      <c r="Q99" s="3"/>
      <c r="R99" s="317" t="s">
        <v>260</v>
      </c>
      <c r="S99" s="505">
        <v>6</v>
      </c>
      <c r="T99" s="505">
        <v>5</v>
      </c>
      <c r="U99" s="424" t="str">
        <f t="shared" si="3"/>
        <v>středisko Svornost Bělá pod Bezdězem</v>
      </c>
    </row>
    <row r="100" spans="1:21" ht="15.75" hidden="1" customHeight="1">
      <c r="A100" s="310" t="s">
        <v>230</v>
      </c>
      <c r="B100" s="483">
        <v>4</v>
      </c>
      <c r="C100" s="484">
        <v>3</v>
      </c>
      <c r="D100" s="484">
        <v>4</v>
      </c>
      <c r="E100" s="484">
        <v>4</v>
      </c>
      <c r="F100" s="484">
        <v>4</v>
      </c>
      <c r="G100" s="484">
        <v>4</v>
      </c>
      <c r="H100" s="484">
        <v>4</v>
      </c>
      <c r="I100" s="484">
        <v>3</v>
      </c>
      <c r="J100" s="485">
        <v>4</v>
      </c>
      <c r="K100" s="485">
        <v>3</v>
      </c>
      <c r="L100" s="485">
        <v>4</v>
      </c>
      <c r="M100" s="485">
        <v>4</v>
      </c>
      <c r="N100" s="503">
        <f t="shared" si="2"/>
        <v>1</v>
      </c>
      <c r="O100" s="300" t="s">
        <v>231</v>
      </c>
      <c r="P100" s="496"/>
      <c r="Q100" s="3"/>
      <c r="R100" s="317" t="s">
        <v>263</v>
      </c>
      <c r="S100" s="505">
        <v>4</v>
      </c>
      <c r="T100" s="505">
        <v>3</v>
      </c>
      <c r="U100" s="424" t="str">
        <f t="shared" si="3"/>
        <v>středisko Cefeus Nymburk</v>
      </c>
    </row>
    <row r="101" spans="1:21" ht="15.75" hidden="1" customHeight="1">
      <c r="A101" s="310" t="s">
        <v>232</v>
      </c>
      <c r="B101" s="483">
        <v>4</v>
      </c>
      <c r="C101" s="484">
        <v>4</v>
      </c>
      <c r="D101" s="484">
        <v>4</v>
      </c>
      <c r="E101" s="484">
        <v>4</v>
      </c>
      <c r="F101" s="484">
        <v>4</v>
      </c>
      <c r="G101" s="484">
        <v>4</v>
      </c>
      <c r="H101" s="484">
        <v>4</v>
      </c>
      <c r="I101" s="484">
        <v>4</v>
      </c>
      <c r="J101" s="485">
        <v>2</v>
      </c>
      <c r="K101" s="485">
        <v>1</v>
      </c>
      <c r="L101" s="485">
        <v>2</v>
      </c>
      <c r="M101" s="485">
        <v>2</v>
      </c>
      <c r="N101" s="503">
        <f t="shared" si="2"/>
        <v>1</v>
      </c>
      <c r="O101" s="300" t="s">
        <v>233</v>
      </c>
      <c r="P101" s="496"/>
      <c r="Q101" s="3"/>
      <c r="R101" s="317" t="s">
        <v>265</v>
      </c>
      <c r="S101" s="505">
        <v>4</v>
      </c>
      <c r="T101" s="505">
        <v>4</v>
      </c>
      <c r="U101" s="424" t="str">
        <f t="shared" si="3"/>
        <v>přístav Modrá flotila Nymburk</v>
      </c>
    </row>
    <row r="102" spans="1:21" ht="15.75" hidden="1" customHeight="1">
      <c r="A102" s="310" t="s">
        <v>234</v>
      </c>
      <c r="B102" s="483">
        <v>4</v>
      </c>
      <c r="C102" s="484">
        <v>4</v>
      </c>
      <c r="D102" s="484">
        <v>4</v>
      </c>
      <c r="E102" s="484">
        <v>4</v>
      </c>
      <c r="F102" s="484">
        <v>4</v>
      </c>
      <c r="G102" s="484">
        <v>4</v>
      </c>
      <c r="H102" s="484">
        <v>4</v>
      </c>
      <c r="I102" s="484">
        <v>4</v>
      </c>
      <c r="J102" s="485">
        <v>4</v>
      </c>
      <c r="K102" s="485">
        <v>3</v>
      </c>
      <c r="L102" s="485">
        <v>6</v>
      </c>
      <c r="M102" s="485">
        <v>5</v>
      </c>
      <c r="N102" s="503">
        <f t="shared" si="2"/>
        <v>0.83333333333333337</v>
      </c>
      <c r="O102" s="300" t="s">
        <v>235</v>
      </c>
      <c r="P102" s="496"/>
      <c r="Q102" s="3"/>
      <c r="R102" s="317" t="s">
        <v>267</v>
      </c>
      <c r="S102" s="505">
        <v>8</v>
      </c>
      <c r="T102" s="505">
        <v>7</v>
      </c>
      <c r="U102" s="424" t="str">
        <f t="shared" si="3"/>
        <v>středisko Lysá nad Labem</v>
      </c>
    </row>
    <row r="103" spans="1:21" ht="15.75" hidden="1" customHeight="1">
      <c r="A103" s="310" t="s">
        <v>236</v>
      </c>
      <c r="B103" s="483">
        <v>4</v>
      </c>
      <c r="C103" s="484">
        <v>4</v>
      </c>
      <c r="D103" s="484">
        <v>4</v>
      </c>
      <c r="E103" s="484">
        <v>4</v>
      </c>
      <c r="F103" s="484">
        <v>4</v>
      </c>
      <c r="G103" s="484">
        <v>3</v>
      </c>
      <c r="H103" s="484">
        <v>4</v>
      </c>
      <c r="I103" s="484">
        <v>4</v>
      </c>
      <c r="J103" s="485">
        <v>4</v>
      </c>
      <c r="K103" s="485">
        <v>4</v>
      </c>
      <c r="L103" s="485">
        <v>4</v>
      </c>
      <c r="M103" s="485">
        <v>4</v>
      </c>
      <c r="N103" s="503">
        <f t="shared" si="2"/>
        <v>1</v>
      </c>
      <c r="O103" s="300" t="s">
        <v>237</v>
      </c>
      <c r="P103" s="496"/>
      <c r="Q103" s="3"/>
      <c r="R103" s="317" t="s">
        <v>269</v>
      </c>
      <c r="S103" s="505">
        <v>8</v>
      </c>
      <c r="T103" s="505">
        <v>8</v>
      </c>
      <c r="U103" s="424" t="str">
        <f t="shared" si="3"/>
        <v>středisko Městec Králové</v>
      </c>
    </row>
    <row r="104" spans="1:21" ht="15.75" hidden="1" customHeight="1">
      <c r="A104" s="310" t="s">
        <v>238</v>
      </c>
      <c r="B104" s="483">
        <v>4</v>
      </c>
      <c r="C104" s="484">
        <v>4</v>
      </c>
      <c r="D104" s="484">
        <v>4</v>
      </c>
      <c r="E104" s="484">
        <v>4</v>
      </c>
      <c r="F104" s="484">
        <v>4</v>
      </c>
      <c r="G104" s="484">
        <v>4</v>
      </c>
      <c r="H104" s="484">
        <v>4</v>
      </c>
      <c r="I104" s="484">
        <v>4</v>
      </c>
      <c r="J104" s="485">
        <v>4</v>
      </c>
      <c r="K104" s="485">
        <v>4</v>
      </c>
      <c r="L104" s="485">
        <v>4</v>
      </c>
      <c r="M104" s="485">
        <v>2</v>
      </c>
      <c r="N104" s="503">
        <f t="shared" si="2"/>
        <v>0.5</v>
      </c>
      <c r="O104" s="300" t="s">
        <v>239</v>
      </c>
      <c r="P104" s="496"/>
      <c r="Q104" s="3"/>
      <c r="R104" s="317" t="s">
        <v>271</v>
      </c>
      <c r="S104" s="505">
        <v>6</v>
      </c>
      <c r="T104" s="505">
        <v>6</v>
      </c>
      <c r="U104" s="424" t="str">
        <f t="shared" si="3"/>
        <v>středisko Krále Jiřího Poděbrady</v>
      </c>
    </row>
    <row r="105" spans="1:21" ht="15.75" customHeight="1">
      <c r="A105" s="310">
        <v>216</v>
      </c>
      <c r="B105" s="483">
        <v>24</v>
      </c>
      <c r="C105" s="484">
        <v>21</v>
      </c>
      <c r="D105" s="484">
        <v>26</v>
      </c>
      <c r="E105" s="484">
        <v>23</v>
      </c>
      <c r="F105" s="484">
        <v>26</v>
      </c>
      <c r="G105" s="484">
        <v>24</v>
      </c>
      <c r="H105" s="484">
        <v>28</v>
      </c>
      <c r="I105" s="484">
        <v>25</v>
      </c>
      <c r="J105" s="485">
        <v>28</v>
      </c>
      <c r="K105" s="485">
        <v>26</v>
      </c>
      <c r="L105" s="485">
        <v>30</v>
      </c>
      <c r="M105" s="485">
        <v>26</v>
      </c>
      <c r="N105" s="503">
        <f t="shared" si="2"/>
        <v>0.8666666666666667</v>
      </c>
      <c r="O105" s="300" t="s">
        <v>240</v>
      </c>
      <c r="P105" s="496"/>
      <c r="Q105" s="3"/>
      <c r="R105" s="317" t="s">
        <v>273</v>
      </c>
      <c r="S105" s="505">
        <v>2</v>
      </c>
      <c r="T105" s="505">
        <v>2</v>
      </c>
      <c r="U105" s="424" t="str">
        <f t="shared" si="3"/>
        <v>středisko Sadská</v>
      </c>
    </row>
    <row r="106" spans="1:21" ht="15.75" hidden="1" customHeight="1">
      <c r="A106" s="310" t="s">
        <v>241</v>
      </c>
      <c r="B106" s="483">
        <v>4</v>
      </c>
      <c r="C106" s="484">
        <v>3</v>
      </c>
      <c r="D106" s="484">
        <v>4</v>
      </c>
      <c r="E106" s="484">
        <v>3</v>
      </c>
      <c r="F106" s="484">
        <v>4</v>
      </c>
      <c r="G106" s="484">
        <v>4</v>
      </c>
      <c r="H106" s="484">
        <v>4</v>
      </c>
      <c r="I106" s="484">
        <v>4</v>
      </c>
      <c r="J106" s="485">
        <v>4</v>
      </c>
      <c r="K106" s="485">
        <v>4</v>
      </c>
      <c r="L106" s="485">
        <v>4</v>
      </c>
      <c r="M106" s="485">
        <v>4</v>
      </c>
      <c r="N106" s="503">
        <f t="shared" si="2"/>
        <v>1</v>
      </c>
      <c r="O106" s="300" t="s">
        <v>242</v>
      </c>
      <c r="P106" s="496"/>
      <c r="Q106" s="3"/>
      <c r="R106" s="317" t="s">
        <v>275</v>
      </c>
      <c r="S106" s="505">
        <v>8</v>
      </c>
      <c r="T106" s="505">
        <v>3</v>
      </c>
      <c r="U106" s="424" t="str">
        <f t="shared" si="3"/>
        <v>středisko Krahujec Nymburk</v>
      </c>
    </row>
    <row r="107" spans="1:21" ht="15.75" hidden="1" customHeight="1">
      <c r="A107" s="310" t="s">
        <v>243</v>
      </c>
      <c r="B107" s="483">
        <v>4</v>
      </c>
      <c r="C107" s="484">
        <v>4</v>
      </c>
      <c r="D107" s="484">
        <v>4</v>
      </c>
      <c r="E107" s="484">
        <v>4</v>
      </c>
      <c r="F107" s="484">
        <v>4</v>
      </c>
      <c r="G107" s="484">
        <v>4</v>
      </c>
      <c r="H107" s="484">
        <v>4</v>
      </c>
      <c r="I107" s="484">
        <v>4</v>
      </c>
      <c r="J107" s="485">
        <v>4</v>
      </c>
      <c r="K107" s="485">
        <v>4</v>
      </c>
      <c r="L107" s="485">
        <v>6</v>
      </c>
      <c r="M107" s="485">
        <v>5</v>
      </c>
      <c r="N107" s="503">
        <f t="shared" si="2"/>
        <v>0.83333333333333337</v>
      </c>
      <c r="O107" s="300" t="s">
        <v>244</v>
      </c>
      <c r="P107" s="496"/>
      <c r="Q107" s="3"/>
      <c r="R107" s="317" t="s">
        <v>278</v>
      </c>
      <c r="S107" s="505">
        <v>6</v>
      </c>
      <c r="T107" s="505">
        <v>3</v>
      </c>
      <c r="U107" s="424" t="str">
        <f t="shared" si="3"/>
        <v>středisko VJAS Brandýs n. L.</v>
      </c>
    </row>
    <row r="108" spans="1:21" ht="15.75" hidden="1" customHeight="1">
      <c r="A108" s="310" t="s">
        <v>245</v>
      </c>
      <c r="B108" s="483">
        <v>6</v>
      </c>
      <c r="C108" s="484">
        <v>5</v>
      </c>
      <c r="D108" s="484">
        <v>8</v>
      </c>
      <c r="E108" s="484">
        <v>8</v>
      </c>
      <c r="F108" s="484">
        <v>8</v>
      </c>
      <c r="G108" s="484">
        <v>6</v>
      </c>
      <c r="H108" s="484">
        <v>10</v>
      </c>
      <c r="I108" s="484">
        <v>7</v>
      </c>
      <c r="J108" s="485">
        <v>10</v>
      </c>
      <c r="K108" s="485">
        <v>8</v>
      </c>
      <c r="L108" s="485">
        <v>10</v>
      </c>
      <c r="M108" s="485">
        <v>8</v>
      </c>
      <c r="N108" s="503">
        <f t="shared" si="2"/>
        <v>0.8</v>
      </c>
      <c r="O108" s="300" t="s">
        <v>246</v>
      </c>
      <c r="P108" s="496"/>
      <c r="Q108" s="3"/>
      <c r="R108" s="317" t="s">
        <v>280</v>
      </c>
      <c r="S108" s="505">
        <v>4</v>
      </c>
      <c r="T108" s="505">
        <v>4</v>
      </c>
      <c r="U108" s="424" t="str">
        <f t="shared" si="3"/>
        <v>středisko Br. Fandy Antoše Jirny</v>
      </c>
    </row>
    <row r="109" spans="1:21" ht="15.75" hidden="1" customHeight="1">
      <c r="A109" s="310" t="s">
        <v>247</v>
      </c>
      <c r="B109" s="483">
        <v>4</v>
      </c>
      <c r="C109" s="484">
        <v>4</v>
      </c>
      <c r="D109" s="484">
        <v>4</v>
      </c>
      <c r="E109" s="484">
        <v>3</v>
      </c>
      <c r="F109" s="484">
        <v>4</v>
      </c>
      <c r="G109" s="484">
        <v>4</v>
      </c>
      <c r="H109" s="484">
        <v>4</v>
      </c>
      <c r="I109" s="484">
        <v>4</v>
      </c>
      <c r="J109" s="485">
        <v>4</v>
      </c>
      <c r="K109" s="485">
        <v>4</v>
      </c>
      <c r="L109" s="485">
        <v>4</v>
      </c>
      <c r="M109" s="485">
        <v>3</v>
      </c>
      <c r="N109" s="503">
        <f t="shared" si="2"/>
        <v>0.75</v>
      </c>
      <c r="O109" s="300" t="s">
        <v>248</v>
      </c>
      <c r="P109" s="496"/>
      <c r="Q109" s="3"/>
      <c r="R109" s="317" t="s">
        <v>282</v>
      </c>
      <c r="S109" s="505">
        <v>8</v>
      </c>
      <c r="T109" s="505">
        <v>6</v>
      </c>
      <c r="U109" s="424" t="str">
        <f t="shared" si="3"/>
        <v>středisko Havran Klecany</v>
      </c>
    </row>
    <row r="110" spans="1:21" ht="15.75" hidden="1" customHeight="1">
      <c r="A110" s="310" t="s">
        <v>249</v>
      </c>
      <c r="B110" s="483">
        <v>6</v>
      </c>
      <c r="C110" s="484">
        <v>5</v>
      </c>
      <c r="D110" s="484">
        <v>6</v>
      </c>
      <c r="E110" s="484">
        <v>5</v>
      </c>
      <c r="F110" s="484">
        <v>6</v>
      </c>
      <c r="G110" s="484">
        <v>6</v>
      </c>
      <c r="H110" s="484">
        <v>6</v>
      </c>
      <c r="I110" s="484">
        <v>6</v>
      </c>
      <c r="J110" s="485">
        <v>6</v>
      </c>
      <c r="K110" s="485">
        <v>6</v>
      </c>
      <c r="L110" s="485">
        <v>6</v>
      </c>
      <c r="M110" s="485">
        <v>6</v>
      </c>
      <c r="N110" s="503">
        <f t="shared" si="2"/>
        <v>1</v>
      </c>
      <c r="O110" s="300" t="s">
        <v>250</v>
      </c>
      <c r="P110" s="496"/>
      <c r="Q110" s="3"/>
      <c r="R110" s="317" t="s">
        <v>284</v>
      </c>
      <c r="S110" s="505">
        <v>12</v>
      </c>
      <c r="T110" s="505">
        <v>12</v>
      </c>
      <c r="U110" s="424" t="str">
        <f t="shared" si="3"/>
        <v>středisko Willi Líbeznice</v>
      </c>
    </row>
    <row r="111" spans="1:21" ht="15.75" customHeight="1">
      <c r="A111" s="310">
        <v>217</v>
      </c>
      <c r="B111" s="483">
        <v>26</v>
      </c>
      <c r="C111" s="484">
        <v>24</v>
      </c>
      <c r="D111" s="484">
        <v>26</v>
      </c>
      <c r="E111" s="484">
        <v>23</v>
      </c>
      <c r="F111" s="484">
        <v>28</v>
      </c>
      <c r="G111" s="484">
        <v>27</v>
      </c>
      <c r="H111" s="484">
        <v>28</v>
      </c>
      <c r="I111" s="484">
        <v>27</v>
      </c>
      <c r="J111" s="485">
        <v>28</v>
      </c>
      <c r="K111" s="485">
        <v>27</v>
      </c>
      <c r="L111" s="485">
        <v>28</v>
      </c>
      <c r="M111" s="485">
        <v>27</v>
      </c>
      <c r="N111" s="503">
        <f t="shared" si="2"/>
        <v>0.9642857142857143</v>
      </c>
      <c r="O111" s="300" t="s">
        <v>251</v>
      </c>
      <c r="P111" s="496"/>
      <c r="Q111" s="3"/>
      <c r="R111" s="317" t="s">
        <v>286</v>
      </c>
      <c r="S111" s="505">
        <v>6</v>
      </c>
      <c r="T111" s="505">
        <v>6</v>
      </c>
      <c r="U111" s="424" t="str">
        <f t="shared" si="3"/>
        <v>středisko Čelákovice</v>
      </c>
    </row>
    <row r="112" spans="1:21" ht="15.75" hidden="1" customHeight="1">
      <c r="A112" s="310" t="s">
        <v>252</v>
      </c>
      <c r="B112" s="483">
        <v>4</v>
      </c>
      <c r="C112" s="484">
        <v>4</v>
      </c>
      <c r="D112" s="484">
        <v>4</v>
      </c>
      <c r="E112" s="484">
        <v>3</v>
      </c>
      <c r="F112" s="484">
        <v>4</v>
      </c>
      <c r="G112" s="484">
        <v>4</v>
      </c>
      <c r="H112" s="484">
        <v>4</v>
      </c>
      <c r="I112" s="484">
        <v>4</v>
      </c>
      <c r="J112" s="485">
        <v>4</v>
      </c>
      <c r="K112" s="485">
        <v>4</v>
      </c>
      <c r="L112" s="485">
        <v>2</v>
      </c>
      <c r="M112" s="485">
        <v>2</v>
      </c>
      <c r="N112" s="503">
        <f t="shared" si="2"/>
        <v>1</v>
      </c>
      <c r="O112" s="300" t="s">
        <v>253</v>
      </c>
      <c r="P112" s="496"/>
      <c r="Q112" s="3"/>
      <c r="R112" s="317" t="s">
        <v>288</v>
      </c>
      <c r="S112" s="505">
        <v>10</v>
      </c>
      <c r="T112" s="505">
        <v>9</v>
      </c>
      <c r="U112" s="424" t="str">
        <f t="shared" si="3"/>
        <v>středisko Lípa Říčany</v>
      </c>
    </row>
    <row r="113" spans="1:21" ht="15.75" hidden="1" customHeight="1">
      <c r="A113" s="310" t="s">
        <v>254</v>
      </c>
      <c r="B113" s="483">
        <v>8</v>
      </c>
      <c r="C113" s="484">
        <v>8</v>
      </c>
      <c r="D113" s="484">
        <v>8</v>
      </c>
      <c r="E113" s="484">
        <v>8</v>
      </c>
      <c r="F113" s="484">
        <v>8</v>
      </c>
      <c r="G113" s="484">
        <v>8</v>
      </c>
      <c r="H113" s="484">
        <v>8</v>
      </c>
      <c r="I113" s="484">
        <v>8</v>
      </c>
      <c r="J113" s="485">
        <v>8</v>
      </c>
      <c r="K113" s="485">
        <v>8</v>
      </c>
      <c r="L113" s="485">
        <v>10</v>
      </c>
      <c r="M113" s="485">
        <v>10</v>
      </c>
      <c r="N113" s="503">
        <f t="shared" si="2"/>
        <v>1</v>
      </c>
      <c r="O113" s="300" t="s">
        <v>255</v>
      </c>
      <c r="P113" s="496"/>
      <c r="Q113" s="3"/>
      <c r="R113" s="317" t="s">
        <v>290</v>
      </c>
      <c r="S113" s="505">
        <v>8</v>
      </c>
      <c r="T113" s="505">
        <v>6</v>
      </c>
      <c r="U113" s="424" t="str">
        <f t="shared" si="3"/>
        <v>středisko Jiřího Bubáka Úvaly</v>
      </c>
    </row>
    <row r="114" spans="1:21" ht="15.75" hidden="1" customHeight="1">
      <c r="A114" s="310" t="s">
        <v>256</v>
      </c>
      <c r="B114" s="483">
        <v>6</v>
      </c>
      <c r="C114" s="484">
        <v>5</v>
      </c>
      <c r="D114" s="484">
        <v>6</v>
      </c>
      <c r="E114" s="484">
        <v>5</v>
      </c>
      <c r="F114" s="484">
        <v>6</v>
      </c>
      <c r="G114" s="484">
        <v>6</v>
      </c>
      <c r="H114" s="484">
        <v>6</v>
      </c>
      <c r="I114" s="484">
        <v>6</v>
      </c>
      <c r="J114" s="485">
        <v>6</v>
      </c>
      <c r="K114" s="485">
        <v>6</v>
      </c>
      <c r="L114" s="485">
        <v>6</v>
      </c>
      <c r="M114" s="485">
        <v>6</v>
      </c>
      <c r="N114" s="503">
        <f t="shared" si="2"/>
        <v>1</v>
      </c>
      <c r="O114" s="300" t="s">
        <v>257</v>
      </c>
      <c r="P114" s="496"/>
      <c r="Q114" s="3"/>
      <c r="R114" s="317" t="s">
        <v>292</v>
      </c>
      <c r="S114" s="505">
        <v>12</v>
      </c>
      <c r="T114" s="505">
        <v>9</v>
      </c>
      <c r="U114" s="424" t="str">
        <f t="shared" si="3"/>
        <v>středisko Stará Boleslav</v>
      </c>
    </row>
    <row r="115" spans="1:21" ht="15.75" hidden="1" customHeight="1">
      <c r="A115" s="310" t="s">
        <v>258</v>
      </c>
      <c r="B115" s="483">
        <v>4</v>
      </c>
      <c r="C115" s="484">
        <v>4</v>
      </c>
      <c r="D115" s="484">
        <v>4</v>
      </c>
      <c r="E115" s="484">
        <v>4</v>
      </c>
      <c r="F115" s="484">
        <v>4</v>
      </c>
      <c r="G115" s="484">
        <v>4</v>
      </c>
      <c r="H115" s="484">
        <v>4</v>
      </c>
      <c r="I115" s="484">
        <v>4</v>
      </c>
      <c r="J115" s="485">
        <v>4</v>
      </c>
      <c r="K115" s="485">
        <v>4</v>
      </c>
      <c r="L115" s="485">
        <v>4</v>
      </c>
      <c r="M115" s="485">
        <v>4</v>
      </c>
      <c r="N115" s="503">
        <f t="shared" si="2"/>
        <v>1</v>
      </c>
      <c r="O115" s="300" t="s">
        <v>259</v>
      </c>
      <c r="P115" s="496"/>
      <c r="Q115" s="3"/>
      <c r="R115" s="317" t="s">
        <v>294</v>
      </c>
      <c r="S115" s="505">
        <v>4</v>
      </c>
      <c r="T115" s="505">
        <v>3</v>
      </c>
      <c r="U115" s="424" t="str">
        <f t="shared" si="3"/>
        <v>přístav RETRA Brandýs nad Labem</v>
      </c>
    </row>
    <row r="116" spans="1:21" ht="15.75" hidden="1" customHeight="1">
      <c r="A116" s="310" t="s">
        <v>260</v>
      </c>
      <c r="B116" s="483">
        <v>4</v>
      </c>
      <c r="C116" s="484">
        <v>3</v>
      </c>
      <c r="D116" s="484">
        <v>4</v>
      </c>
      <c r="E116" s="484">
        <v>3</v>
      </c>
      <c r="F116" s="484">
        <v>6</v>
      </c>
      <c r="G116" s="484">
        <v>5</v>
      </c>
      <c r="H116" s="484">
        <v>6</v>
      </c>
      <c r="I116" s="484">
        <v>5</v>
      </c>
      <c r="J116" s="485">
        <v>6</v>
      </c>
      <c r="K116" s="485">
        <v>5</v>
      </c>
      <c r="L116" s="485">
        <v>6</v>
      </c>
      <c r="M116" s="485">
        <v>5</v>
      </c>
      <c r="N116" s="503">
        <f t="shared" si="2"/>
        <v>0.83333333333333337</v>
      </c>
      <c r="O116" s="300" t="s">
        <v>261</v>
      </c>
      <c r="P116" s="496"/>
      <c r="Q116" s="3"/>
      <c r="R116" s="317" t="s">
        <v>296</v>
      </c>
      <c r="S116" s="505">
        <v>4</v>
      </c>
      <c r="T116" s="505">
        <v>3</v>
      </c>
      <c r="U116" s="424" t="str">
        <f t="shared" si="3"/>
        <v>středisko ZáZemí Zápy a Zeleneč</v>
      </c>
    </row>
    <row r="117" spans="1:21" ht="15.75" customHeight="1">
      <c r="A117" s="310">
        <v>218</v>
      </c>
      <c r="B117" s="483">
        <v>42</v>
      </c>
      <c r="C117" s="484">
        <v>33</v>
      </c>
      <c r="D117" s="484">
        <v>44</v>
      </c>
      <c r="E117" s="484">
        <v>36</v>
      </c>
      <c r="F117" s="484">
        <v>44</v>
      </c>
      <c r="G117" s="484">
        <v>34</v>
      </c>
      <c r="H117" s="484">
        <v>40</v>
      </c>
      <c r="I117" s="484">
        <v>32</v>
      </c>
      <c r="J117" s="485">
        <v>40</v>
      </c>
      <c r="K117" s="485">
        <v>33</v>
      </c>
      <c r="L117" s="485">
        <v>40</v>
      </c>
      <c r="M117" s="485">
        <v>33</v>
      </c>
      <c r="N117" s="503">
        <f t="shared" si="2"/>
        <v>0.82499999999999996</v>
      </c>
      <c r="O117" s="300" t="s">
        <v>262</v>
      </c>
      <c r="P117" s="496"/>
      <c r="Q117" s="3"/>
      <c r="R117" s="317" t="s">
        <v>1095</v>
      </c>
      <c r="S117" s="505">
        <v>8</v>
      </c>
      <c r="T117" s="505">
        <v>5</v>
      </c>
      <c r="U117" s="424" t="str">
        <f t="shared" si="3"/>
        <v>středisko Modrý květ Mnichovice</v>
      </c>
    </row>
    <row r="118" spans="1:21" ht="15.75" hidden="1" customHeight="1">
      <c r="A118" s="310" t="s">
        <v>263</v>
      </c>
      <c r="B118" s="483">
        <v>6</v>
      </c>
      <c r="C118" s="484">
        <v>5</v>
      </c>
      <c r="D118" s="484">
        <v>6</v>
      </c>
      <c r="E118" s="484">
        <v>5</v>
      </c>
      <c r="F118" s="484">
        <v>6</v>
      </c>
      <c r="G118" s="484">
        <v>4</v>
      </c>
      <c r="H118" s="484">
        <v>4</v>
      </c>
      <c r="I118" s="484">
        <v>3</v>
      </c>
      <c r="J118" s="485">
        <v>4</v>
      </c>
      <c r="K118" s="485">
        <v>3</v>
      </c>
      <c r="L118" s="485">
        <v>4</v>
      </c>
      <c r="M118" s="485">
        <v>3</v>
      </c>
      <c r="N118" s="503">
        <f t="shared" si="2"/>
        <v>0.75</v>
      </c>
      <c r="O118" s="300" t="s">
        <v>264</v>
      </c>
      <c r="P118" s="496"/>
      <c r="Q118" s="3"/>
      <c r="R118" s="317" t="s">
        <v>299</v>
      </c>
      <c r="S118" s="505">
        <v>12</v>
      </c>
      <c r="T118" s="505">
        <v>11</v>
      </c>
      <c r="U118" s="424" t="str">
        <f t="shared" si="3"/>
        <v>středisko Skalka Mníšek pod Brdy</v>
      </c>
    </row>
    <row r="119" spans="1:21" ht="15.75" hidden="1" customHeight="1">
      <c r="A119" s="310" t="s">
        <v>265</v>
      </c>
      <c r="B119" s="483">
        <v>4</v>
      </c>
      <c r="C119" s="484">
        <v>3</v>
      </c>
      <c r="D119" s="484">
        <v>6</v>
      </c>
      <c r="E119" s="484">
        <v>5</v>
      </c>
      <c r="F119" s="484">
        <v>6</v>
      </c>
      <c r="G119" s="484">
        <v>5</v>
      </c>
      <c r="H119" s="484">
        <v>4</v>
      </c>
      <c r="I119" s="484">
        <v>3</v>
      </c>
      <c r="J119" s="485">
        <v>4</v>
      </c>
      <c r="K119" s="485">
        <v>3</v>
      </c>
      <c r="L119" s="485">
        <v>4</v>
      </c>
      <c r="M119" s="485">
        <v>4</v>
      </c>
      <c r="N119" s="503">
        <f t="shared" si="2"/>
        <v>1</v>
      </c>
      <c r="O119" s="300" t="s">
        <v>266</v>
      </c>
      <c r="P119" s="496"/>
      <c r="Q119" s="3"/>
      <c r="R119" s="317" t="s">
        <v>301</v>
      </c>
      <c r="S119" s="505">
        <v>8</v>
      </c>
      <c r="T119" s="505">
        <v>8</v>
      </c>
      <c r="U119" s="424" t="str">
        <f t="shared" si="3"/>
        <v>středisko Lesní Moudrost Dobřichovice</v>
      </c>
    </row>
    <row r="120" spans="1:21" ht="15.75" hidden="1" customHeight="1">
      <c r="A120" s="310" t="s">
        <v>267</v>
      </c>
      <c r="B120" s="483">
        <v>8</v>
      </c>
      <c r="C120" s="484">
        <v>6</v>
      </c>
      <c r="D120" s="484">
        <v>8</v>
      </c>
      <c r="E120" s="484">
        <v>7</v>
      </c>
      <c r="F120" s="484">
        <v>8</v>
      </c>
      <c r="G120" s="484">
        <v>7</v>
      </c>
      <c r="H120" s="484">
        <v>8</v>
      </c>
      <c r="I120" s="484">
        <v>7</v>
      </c>
      <c r="J120" s="485">
        <v>8</v>
      </c>
      <c r="K120" s="485">
        <v>8</v>
      </c>
      <c r="L120" s="485">
        <v>8</v>
      </c>
      <c r="M120" s="485">
        <v>7</v>
      </c>
      <c r="N120" s="503">
        <f t="shared" si="2"/>
        <v>0.875</v>
      </c>
      <c r="O120" s="300" t="s">
        <v>268</v>
      </c>
      <c r="P120" s="496"/>
      <c r="Q120" s="3"/>
      <c r="R120" s="317" t="s">
        <v>303</v>
      </c>
      <c r="S120" s="505">
        <v>10</v>
      </c>
      <c r="T120" s="505">
        <v>9</v>
      </c>
      <c r="U120" s="424" t="str">
        <f t="shared" si="3"/>
        <v>středisko Vltava Vrané nad Vltavou</v>
      </c>
    </row>
    <row r="121" spans="1:21" ht="15.75" hidden="1" customHeight="1">
      <c r="A121" s="310" t="s">
        <v>269</v>
      </c>
      <c r="B121" s="483">
        <v>8</v>
      </c>
      <c r="C121" s="484">
        <v>8</v>
      </c>
      <c r="D121" s="484">
        <v>8</v>
      </c>
      <c r="E121" s="484">
        <v>8</v>
      </c>
      <c r="F121" s="484">
        <v>8</v>
      </c>
      <c r="G121" s="484">
        <v>8</v>
      </c>
      <c r="H121" s="484">
        <v>8</v>
      </c>
      <c r="I121" s="484">
        <v>8</v>
      </c>
      <c r="J121" s="485">
        <v>8</v>
      </c>
      <c r="K121" s="485">
        <v>8</v>
      </c>
      <c r="L121" s="485">
        <v>8</v>
      </c>
      <c r="M121" s="485">
        <v>8</v>
      </c>
      <c r="N121" s="503">
        <f t="shared" si="2"/>
        <v>1</v>
      </c>
      <c r="O121" s="300" t="s">
        <v>270</v>
      </c>
      <c r="P121" s="496"/>
      <c r="Q121" s="3"/>
      <c r="R121" s="317" t="s">
        <v>305</v>
      </c>
      <c r="S121" s="505">
        <v>4</v>
      </c>
      <c r="T121" s="505">
        <v>4</v>
      </c>
      <c r="U121" s="424" t="str">
        <f t="shared" si="3"/>
        <v>přístav Dub Všenory</v>
      </c>
    </row>
    <row r="122" spans="1:21" ht="15.75" hidden="1" customHeight="1">
      <c r="A122" s="310" t="s">
        <v>271</v>
      </c>
      <c r="B122" s="483">
        <v>6</v>
      </c>
      <c r="C122" s="484">
        <v>5</v>
      </c>
      <c r="D122" s="484">
        <v>6</v>
      </c>
      <c r="E122" s="484">
        <v>5</v>
      </c>
      <c r="F122" s="484">
        <v>6</v>
      </c>
      <c r="G122" s="484">
        <v>5</v>
      </c>
      <c r="H122" s="484">
        <v>6</v>
      </c>
      <c r="I122" s="484">
        <v>6</v>
      </c>
      <c r="J122" s="485">
        <v>6</v>
      </c>
      <c r="K122" s="485">
        <v>6</v>
      </c>
      <c r="L122" s="485">
        <v>6</v>
      </c>
      <c r="M122" s="485">
        <v>6</v>
      </c>
      <c r="N122" s="503">
        <f t="shared" si="2"/>
        <v>1</v>
      </c>
      <c r="O122" s="300" t="s">
        <v>272</v>
      </c>
      <c r="P122" s="496"/>
      <c r="Q122" s="3"/>
      <c r="R122" s="317" t="s">
        <v>307</v>
      </c>
      <c r="S122" s="505">
        <v>8</v>
      </c>
      <c r="T122" s="505">
        <v>7</v>
      </c>
      <c r="U122" s="424" t="str">
        <f t="shared" si="3"/>
        <v>středisko Uragan Zbraslav</v>
      </c>
    </row>
    <row r="123" spans="1:21" ht="15.75" hidden="1" customHeight="1">
      <c r="A123" s="310" t="s">
        <v>273</v>
      </c>
      <c r="B123" s="483">
        <v>2</v>
      </c>
      <c r="C123" s="484">
        <v>1</v>
      </c>
      <c r="D123" s="484">
        <v>2</v>
      </c>
      <c r="E123" s="484">
        <v>1</v>
      </c>
      <c r="F123" s="484">
        <v>2</v>
      </c>
      <c r="G123" s="484">
        <v>1</v>
      </c>
      <c r="H123" s="484">
        <v>2</v>
      </c>
      <c r="I123" s="484">
        <v>0</v>
      </c>
      <c r="J123" s="485">
        <v>2</v>
      </c>
      <c r="K123" s="485">
        <v>1</v>
      </c>
      <c r="L123" s="485">
        <v>2</v>
      </c>
      <c r="M123" s="485">
        <v>2</v>
      </c>
      <c r="N123" s="503">
        <f t="shared" si="2"/>
        <v>1</v>
      </c>
      <c r="O123" s="300" t="s">
        <v>274</v>
      </c>
      <c r="P123" s="496"/>
      <c r="Q123" s="3"/>
      <c r="R123" s="317" t="s">
        <v>309</v>
      </c>
      <c r="S123" s="505">
        <v>6</v>
      </c>
      <c r="T123" s="505">
        <v>6</v>
      </c>
      <c r="U123" s="424" t="str">
        <f t="shared" si="3"/>
        <v>středisko Černošice</v>
      </c>
    </row>
    <row r="124" spans="1:21" ht="15.75" hidden="1" customHeight="1">
      <c r="A124" s="310" t="s">
        <v>275</v>
      </c>
      <c r="B124" s="483">
        <v>8</v>
      </c>
      <c r="C124" s="484">
        <v>5</v>
      </c>
      <c r="D124" s="484">
        <v>8</v>
      </c>
      <c r="E124" s="484">
        <v>5</v>
      </c>
      <c r="F124" s="484">
        <v>8</v>
      </c>
      <c r="G124" s="484">
        <v>4</v>
      </c>
      <c r="H124" s="484">
        <v>8</v>
      </c>
      <c r="I124" s="484">
        <v>5</v>
      </c>
      <c r="J124" s="485">
        <v>8</v>
      </c>
      <c r="K124" s="485">
        <v>4</v>
      </c>
      <c r="L124" s="485">
        <v>8</v>
      </c>
      <c r="M124" s="485">
        <v>3</v>
      </c>
      <c r="N124" s="503">
        <f t="shared" si="2"/>
        <v>0.375</v>
      </c>
      <c r="O124" s="300" t="s">
        <v>276</v>
      </c>
      <c r="P124" s="496"/>
      <c r="Q124" s="3"/>
      <c r="R124" s="317" t="s">
        <v>313</v>
      </c>
      <c r="S124" s="505">
        <v>12</v>
      </c>
      <c r="T124" s="505">
        <v>11</v>
      </c>
      <c r="U124" s="424" t="str">
        <f t="shared" si="3"/>
        <v>středisko Hiawatha Příbram</v>
      </c>
    </row>
    <row r="125" spans="1:21" ht="15.75" customHeight="1">
      <c r="A125" s="310">
        <v>219</v>
      </c>
      <c r="B125" s="483">
        <v>62</v>
      </c>
      <c r="C125" s="484">
        <v>51</v>
      </c>
      <c r="D125" s="484">
        <v>68</v>
      </c>
      <c r="E125" s="484">
        <v>55</v>
      </c>
      <c r="F125" s="484">
        <v>68</v>
      </c>
      <c r="G125" s="484">
        <v>55</v>
      </c>
      <c r="H125" s="484">
        <v>70</v>
      </c>
      <c r="I125" s="484">
        <v>54</v>
      </c>
      <c r="J125" s="485">
        <v>76</v>
      </c>
      <c r="K125" s="485">
        <v>61</v>
      </c>
      <c r="L125" s="485">
        <v>82</v>
      </c>
      <c r="M125" s="485">
        <v>66</v>
      </c>
      <c r="N125" s="503">
        <f t="shared" si="2"/>
        <v>0.80487804878048785</v>
      </c>
      <c r="O125" s="300" t="s">
        <v>277</v>
      </c>
      <c r="P125" s="496"/>
      <c r="Q125" s="3"/>
      <c r="R125" s="317" t="s">
        <v>315</v>
      </c>
      <c r="S125" s="505">
        <v>8</v>
      </c>
      <c r="T125" s="505">
        <v>8</v>
      </c>
      <c r="U125" s="424" t="str">
        <f t="shared" si="3"/>
        <v>středisko Clan Hiawatha Příbram</v>
      </c>
    </row>
    <row r="126" spans="1:21" ht="15.75" hidden="1" customHeight="1">
      <c r="A126" s="310" t="s">
        <v>278</v>
      </c>
      <c r="B126" s="483">
        <v>4</v>
      </c>
      <c r="C126" s="484">
        <v>3</v>
      </c>
      <c r="D126" s="484">
        <v>4</v>
      </c>
      <c r="E126" s="484">
        <v>3</v>
      </c>
      <c r="F126" s="484">
        <v>4</v>
      </c>
      <c r="G126" s="484">
        <v>3</v>
      </c>
      <c r="H126" s="484">
        <v>4</v>
      </c>
      <c r="I126" s="484">
        <v>4</v>
      </c>
      <c r="J126" s="485">
        <v>4</v>
      </c>
      <c r="K126" s="485">
        <v>4</v>
      </c>
      <c r="L126" s="485">
        <v>6</v>
      </c>
      <c r="M126" s="485">
        <v>3</v>
      </c>
      <c r="N126" s="503">
        <f t="shared" si="2"/>
        <v>0.5</v>
      </c>
      <c r="O126" s="300" t="s">
        <v>279</v>
      </c>
      <c r="P126" s="496"/>
      <c r="Q126" s="3"/>
      <c r="R126" s="317" t="s">
        <v>317</v>
      </c>
      <c r="S126" s="505">
        <v>4</v>
      </c>
      <c r="T126" s="505">
        <v>3</v>
      </c>
      <c r="U126" s="424" t="str">
        <f t="shared" si="3"/>
        <v>středisko Rožmitál p. Tř.</v>
      </c>
    </row>
    <row r="127" spans="1:21" ht="15.75" hidden="1" customHeight="1">
      <c r="A127" s="310" t="s">
        <v>280</v>
      </c>
      <c r="B127" s="483">
        <v>4</v>
      </c>
      <c r="C127" s="484">
        <v>4</v>
      </c>
      <c r="D127" s="484">
        <v>4</v>
      </c>
      <c r="E127" s="484">
        <v>4</v>
      </c>
      <c r="F127" s="484">
        <v>4</v>
      </c>
      <c r="G127" s="484">
        <v>4</v>
      </c>
      <c r="H127" s="484">
        <v>4</v>
      </c>
      <c r="I127" s="484">
        <v>3</v>
      </c>
      <c r="J127" s="485">
        <v>4</v>
      </c>
      <c r="K127" s="485">
        <v>3</v>
      </c>
      <c r="L127" s="485">
        <v>4</v>
      </c>
      <c r="M127" s="485">
        <v>4</v>
      </c>
      <c r="N127" s="503">
        <f t="shared" si="2"/>
        <v>1</v>
      </c>
      <c r="O127" s="300" t="s">
        <v>281</v>
      </c>
      <c r="P127" s="496"/>
      <c r="Q127" s="3"/>
      <c r="R127" s="317" t="s">
        <v>319</v>
      </c>
      <c r="S127" s="505">
        <v>4</v>
      </c>
      <c r="T127" s="505">
        <v>4</v>
      </c>
      <c r="U127" s="424" t="str">
        <f t="shared" si="3"/>
        <v>středisko Sedlčany</v>
      </c>
    </row>
    <row r="128" spans="1:21" ht="15.75" hidden="1" customHeight="1">
      <c r="A128" s="310" t="s">
        <v>282</v>
      </c>
      <c r="B128" s="483">
        <v>6</v>
      </c>
      <c r="C128" s="484">
        <v>6</v>
      </c>
      <c r="D128" s="484">
        <v>6</v>
      </c>
      <c r="E128" s="484">
        <v>5</v>
      </c>
      <c r="F128" s="484">
        <v>6</v>
      </c>
      <c r="G128" s="484">
        <v>5</v>
      </c>
      <c r="H128" s="484">
        <v>6</v>
      </c>
      <c r="I128" s="484">
        <v>4</v>
      </c>
      <c r="J128" s="485">
        <v>6</v>
      </c>
      <c r="K128" s="485">
        <v>4</v>
      </c>
      <c r="L128" s="485">
        <v>8</v>
      </c>
      <c r="M128" s="485">
        <v>6</v>
      </c>
      <c r="N128" s="503">
        <f t="shared" si="2"/>
        <v>0.75</v>
      </c>
      <c r="O128" s="300" t="s">
        <v>283</v>
      </c>
      <c r="P128" s="496"/>
      <c r="Q128" s="3"/>
      <c r="R128" s="317" t="s">
        <v>321</v>
      </c>
      <c r="S128" s="505">
        <v>10</v>
      </c>
      <c r="T128" s="505">
        <v>7</v>
      </c>
      <c r="U128" s="424" t="str">
        <f t="shared" si="3"/>
        <v>středisko prof. Oliče Dobříš</v>
      </c>
    </row>
    <row r="129" spans="1:21" ht="15.75" hidden="1" customHeight="1">
      <c r="A129" s="310" t="s">
        <v>284</v>
      </c>
      <c r="B129" s="483">
        <v>12</v>
      </c>
      <c r="C129" s="484">
        <v>8</v>
      </c>
      <c r="D129" s="484">
        <v>14</v>
      </c>
      <c r="E129" s="484">
        <v>13</v>
      </c>
      <c r="F129" s="484">
        <v>12</v>
      </c>
      <c r="G129" s="484">
        <v>12</v>
      </c>
      <c r="H129" s="484">
        <v>12</v>
      </c>
      <c r="I129" s="484">
        <v>12</v>
      </c>
      <c r="J129" s="485">
        <v>12</v>
      </c>
      <c r="K129" s="485">
        <v>12</v>
      </c>
      <c r="L129" s="485">
        <v>12</v>
      </c>
      <c r="M129" s="485">
        <v>12</v>
      </c>
      <c r="N129" s="503">
        <f t="shared" si="2"/>
        <v>1</v>
      </c>
      <c r="O129" s="300" t="s">
        <v>285</v>
      </c>
      <c r="P129" s="496"/>
      <c r="Q129" s="3"/>
      <c r="R129" s="317" t="s">
        <v>323</v>
      </c>
      <c r="S129" s="505">
        <v>8</v>
      </c>
      <c r="T129" s="505">
        <v>8</v>
      </c>
      <c r="U129" s="424" t="str">
        <f t="shared" si="3"/>
        <v>středisko Zlatá Růže Jindřichův Hradec</v>
      </c>
    </row>
    <row r="130" spans="1:21" ht="15.75" hidden="1" customHeight="1">
      <c r="A130" s="310" t="s">
        <v>286</v>
      </c>
      <c r="B130" s="483">
        <v>6</v>
      </c>
      <c r="C130" s="484">
        <v>6</v>
      </c>
      <c r="D130" s="484">
        <v>6</v>
      </c>
      <c r="E130" s="484">
        <v>6</v>
      </c>
      <c r="F130" s="484">
        <v>6</v>
      </c>
      <c r="G130" s="484">
        <v>6</v>
      </c>
      <c r="H130" s="484">
        <v>6</v>
      </c>
      <c r="I130" s="484">
        <v>6</v>
      </c>
      <c r="J130" s="485">
        <v>6</v>
      </c>
      <c r="K130" s="485">
        <v>6</v>
      </c>
      <c r="L130" s="485">
        <v>6</v>
      </c>
      <c r="M130" s="485">
        <v>6</v>
      </c>
      <c r="N130" s="503">
        <f t="shared" si="2"/>
        <v>1</v>
      </c>
      <c r="O130" s="300" t="s">
        <v>287</v>
      </c>
      <c r="P130" s="496"/>
      <c r="Q130" s="3"/>
      <c r="R130" s="317" t="s">
        <v>325</v>
      </c>
      <c r="S130" s="505">
        <v>6</v>
      </c>
      <c r="T130" s="505">
        <v>5</v>
      </c>
      <c r="U130" s="424" t="str">
        <f t="shared" si="3"/>
        <v>středisko Rožmberská růže Třeboň</v>
      </c>
    </row>
    <row r="131" spans="1:21" ht="15.75" hidden="1" customHeight="1">
      <c r="A131" s="310" t="s">
        <v>288</v>
      </c>
      <c r="B131" s="483">
        <v>10</v>
      </c>
      <c r="C131" s="484">
        <v>8</v>
      </c>
      <c r="D131" s="484">
        <v>12</v>
      </c>
      <c r="E131" s="484">
        <v>9</v>
      </c>
      <c r="F131" s="484">
        <v>12</v>
      </c>
      <c r="G131" s="484">
        <v>10</v>
      </c>
      <c r="H131" s="484">
        <v>12</v>
      </c>
      <c r="I131" s="484">
        <v>10</v>
      </c>
      <c r="J131" s="485">
        <v>10</v>
      </c>
      <c r="K131" s="485">
        <v>8</v>
      </c>
      <c r="L131" s="485">
        <v>10</v>
      </c>
      <c r="M131" s="485">
        <v>9</v>
      </c>
      <c r="N131" s="503">
        <f t="shared" si="2"/>
        <v>0.9</v>
      </c>
      <c r="O131" s="300" t="s">
        <v>289</v>
      </c>
      <c r="P131" s="496"/>
      <c r="Q131" s="3"/>
      <c r="R131" s="317" t="s">
        <v>327</v>
      </c>
      <c r="S131" s="505">
        <v>6</v>
      </c>
      <c r="T131" s="505">
        <v>6</v>
      </c>
      <c r="U131" s="424" t="str">
        <f t="shared" si="3"/>
        <v>středisko Gáhál Písek</v>
      </c>
    </row>
    <row r="132" spans="1:21" ht="15.75" hidden="1" customHeight="1">
      <c r="A132" s="310" t="s">
        <v>290</v>
      </c>
      <c r="B132" s="483">
        <v>6</v>
      </c>
      <c r="C132" s="484">
        <v>3</v>
      </c>
      <c r="D132" s="484">
        <v>6</v>
      </c>
      <c r="E132" s="484">
        <v>3</v>
      </c>
      <c r="F132" s="484">
        <v>6</v>
      </c>
      <c r="G132" s="484">
        <v>2</v>
      </c>
      <c r="H132" s="484">
        <v>8</v>
      </c>
      <c r="I132" s="484">
        <v>3</v>
      </c>
      <c r="J132" s="485">
        <v>8</v>
      </c>
      <c r="K132" s="485">
        <v>5</v>
      </c>
      <c r="L132" s="485">
        <v>8</v>
      </c>
      <c r="M132" s="485">
        <v>6</v>
      </c>
      <c r="N132" s="503">
        <f t="shared" si="2"/>
        <v>0.75</v>
      </c>
      <c r="O132" s="300" t="s">
        <v>291</v>
      </c>
      <c r="P132" s="496"/>
      <c r="Q132" s="3"/>
      <c r="R132" s="317" t="s">
        <v>329</v>
      </c>
      <c r="S132" s="505">
        <v>4</v>
      </c>
      <c r="T132" s="505">
        <v>1</v>
      </c>
      <c r="U132" s="424" t="str">
        <f t="shared" si="3"/>
        <v>středisko Zlatá stezka Prachatice</v>
      </c>
    </row>
    <row r="133" spans="1:21" ht="15.75" hidden="1" customHeight="1">
      <c r="A133" s="310" t="s">
        <v>292</v>
      </c>
      <c r="B133" s="483">
        <v>6</v>
      </c>
      <c r="C133" s="484">
        <v>5</v>
      </c>
      <c r="D133" s="484">
        <v>8</v>
      </c>
      <c r="E133" s="484">
        <v>5</v>
      </c>
      <c r="F133" s="484">
        <v>10</v>
      </c>
      <c r="G133" s="484">
        <v>9</v>
      </c>
      <c r="H133" s="484">
        <v>10</v>
      </c>
      <c r="I133" s="484">
        <v>8</v>
      </c>
      <c r="J133" s="485">
        <v>10</v>
      </c>
      <c r="K133" s="485">
        <v>10</v>
      </c>
      <c r="L133" s="485">
        <v>12</v>
      </c>
      <c r="M133" s="485">
        <v>9</v>
      </c>
      <c r="N133" s="503">
        <f t="shared" si="2"/>
        <v>0.75</v>
      </c>
      <c r="O133" s="300" t="s">
        <v>293</v>
      </c>
      <c r="P133" s="496"/>
      <c r="Q133" s="3"/>
      <c r="R133" s="317" t="s">
        <v>331</v>
      </c>
      <c r="S133" s="505">
        <v>4</v>
      </c>
      <c r="T133" s="505">
        <v>3</v>
      </c>
      <c r="U133" s="424" t="str">
        <f t="shared" si="3"/>
        <v>středisko Vimperk</v>
      </c>
    </row>
    <row r="134" spans="1:21" ht="15.75" hidden="1" customHeight="1">
      <c r="A134" s="310" t="s">
        <v>294</v>
      </c>
      <c r="B134" s="483">
        <v>4</v>
      </c>
      <c r="C134" s="484">
        <v>4</v>
      </c>
      <c r="D134" s="484">
        <v>4</v>
      </c>
      <c r="E134" s="484">
        <v>4</v>
      </c>
      <c r="F134" s="484">
        <v>4</v>
      </c>
      <c r="G134" s="484">
        <v>3</v>
      </c>
      <c r="H134" s="484">
        <v>4</v>
      </c>
      <c r="I134" s="484">
        <v>3</v>
      </c>
      <c r="J134" s="485">
        <v>4</v>
      </c>
      <c r="K134" s="485">
        <v>3</v>
      </c>
      <c r="L134" s="485">
        <v>4</v>
      </c>
      <c r="M134" s="485">
        <v>3</v>
      </c>
      <c r="N134" s="503">
        <f t="shared" ref="N134:N197" si="4">IF(L134=0,0,(M134/L134))</f>
        <v>0.75</v>
      </c>
      <c r="O134" s="300" t="s">
        <v>295</v>
      </c>
      <c r="P134" s="496"/>
      <c r="Q134" s="3"/>
      <c r="R134" s="317" t="s">
        <v>333</v>
      </c>
      <c r="S134" s="505">
        <v>14</v>
      </c>
      <c r="T134" s="505">
        <v>14</v>
      </c>
      <c r="U134" s="424" t="str">
        <f t="shared" si="3"/>
        <v>středisko Walden České Budějovice</v>
      </c>
    </row>
    <row r="135" spans="1:21" ht="15.75" hidden="1" customHeight="1">
      <c r="A135" s="310" t="s">
        <v>296</v>
      </c>
      <c r="B135" s="483">
        <v>4</v>
      </c>
      <c r="C135" s="484">
        <v>4</v>
      </c>
      <c r="D135" s="484">
        <v>4</v>
      </c>
      <c r="E135" s="484">
        <v>3</v>
      </c>
      <c r="F135" s="484">
        <v>4</v>
      </c>
      <c r="G135" s="484">
        <v>1</v>
      </c>
      <c r="H135" s="484">
        <v>4</v>
      </c>
      <c r="I135" s="484">
        <v>1</v>
      </c>
      <c r="J135" s="485">
        <v>4</v>
      </c>
      <c r="K135" s="485">
        <v>1</v>
      </c>
      <c r="L135" s="485">
        <v>4</v>
      </c>
      <c r="M135" s="485">
        <v>3</v>
      </c>
      <c r="N135" s="503">
        <f t="shared" si="4"/>
        <v>0.75</v>
      </c>
      <c r="O135" s="324" t="s">
        <v>1094</v>
      </c>
      <c r="P135" s="488"/>
      <c r="Q135" s="3"/>
      <c r="R135" s="317" t="s">
        <v>335</v>
      </c>
      <c r="S135" s="505">
        <v>20</v>
      </c>
      <c r="T135" s="505">
        <v>20</v>
      </c>
      <c r="U135" s="424" t="str">
        <f t="shared" si="3"/>
        <v>středisko VAVÉHA České Budějovice</v>
      </c>
    </row>
    <row r="136" spans="1:21" s="316" customFormat="1" ht="15.75" hidden="1" customHeight="1">
      <c r="A136" s="310" t="s">
        <v>1095</v>
      </c>
      <c r="B136" s="483"/>
      <c r="C136" s="484"/>
      <c r="D136" s="484"/>
      <c r="E136" s="484"/>
      <c r="F136" s="484"/>
      <c r="G136" s="484"/>
      <c r="H136" s="486"/>
      <c r="I136" s="486"/>
      <c r="J136" s="485">
        <v>8</v>
      </c>
      <c r="K136" s="485">
        <v>5</v>
      </c>
      <c r="L136" s="485">
        <v>8</v>
      </c>
      <c r="M136" s="485">
        <v>5</v>
      </c>
      <c r="N136" s="503">
        <f t="shared" si="4"/>
        <v>0.625</v>
      </c>
      <c r="O136" s="324" t="s">
        <v>1096</v>
      </c>
      <c r="P136" s="488"/>
      <c r="Q136" s="3"/>
      <c r="R136" s="317" t="s">
        <v>337</v>
      </c>
      <c r="S136" s="505">
        <v>4</v>
      </c>
      <c r="T136" s="505">
        <v>4</v>
      </c>
      <c r="U136" s="424" t="str">
        <f t="shared" ref="U136:U199" si="5">VLOOKUP(R136,A:O,15,0)</f>
        <v>středisko Týn nad Vltavou</v>
      </c>
    </row>
    <row r="137" spans="1:21" ht="15.75" customHeight="1">
      <c r="A137" s="310" t="s">
        <v>297</v>
      </c>
      <c r="B137" s="483">
        <v>38</v>
      </c>
      <c r="C137" s="484">
        <v>38</v>
      </c>
      <c r="D137" s="484">
        <v>40</v>
      </c>
      <c r="E137" s="484">
        <v>39</v>
      </c>
      <c r="F137" s="484">
        <v>38</v>
      </c>
      <c r="G137" s="484">
        <v>38</v>
      </c>
      <c r="H137" s="484">
        <v>42</v>
      </c>
      <c r="I137" s="484">
        <v>41</v>
      </c>
      <c r="J137" s="485">
        <v>46</v>
      </c>
      <c r="K137" s="485">
        <v>44</v>
      </c>
      <c r="L137" s="485">
        <v>48</v>
      </c>
      <c r="M137" s="485">
        <v>45</v>
      </c>
      <c r="N137" s="503">
        <f t="shared" si="4"/>
        <v>0.9375</v>
      </c>
      <c r="O137" s="300" t="s">
        <v>298</v>
      </c>
      <c r="P137" s="496"/>
      <c r="Q137" s="3"/>
      <c r="R137" s="317" t="s">
        <v>339</v>
      </c>
      <c r="S137" s="505">
        <v>2</v>
      </c>
      <c r="T137" s="505">
        <v>2</v>
      </c>
      <c r="U137" s="424" t="str">
        <f t="shared" si="5"/>
        <v>středisko Jantar Kaplice</v>
      </c>
    </row>
    <row r="138" spans="1:21" ht="15.75" hidden="1" customHeight="1">
      <c r="A138" s="310" t="s">
        <v>299</v>
      </c>
      <c r="B138" s="483">
        <v>8</v>
      </c>
      <c r="C138" s="484">
        <v>8</v>
      </c>
      <c r="D138" s="484">
        <v>8</v>
      </c>
      <c r="E138" s="484">
        <v>8</v>
      </c>
      <c r="F138" s="484">
        <v>8</v>
      </c>
      <c r="G138" s="484">
        <v>8</v>
      </c>
      <c r="H138" s="484">
        <v>10</v>
      </c>
      <c r="I138" s="484">
        <v>10</v>
      </c>
      <c r="J138" s="485">
        <v>12</v>
      </c>
      <c r="K138" s="485">
        <v>12</v>
      </c>
      <c r="L138" s="485">
        <v>12</v>
      </c>
      <c r="M138" s="485">
        <v>11</v>
      </c>
      <c r="N138" s="503">
        <f t="shared" si="4"/>
        <v>0.91666666666666663</v>
      </c>
      <c r="O138" s="300" t="s">
        <v>300</v>
      </c>
      <c r="P138" s="496"/>
      <c r="Q138" s="3"/>
      <c r="R138" s="317" t="s">
        <v>341</v>
      </c>
      <c r="S138" s="505">
        <v>12</v>
      </c>
      <c r="T138" s="505">
        <v>12</v>
      </c>
      <c r="U138" s="424" t="str">
        <f t="shared" si="5"/>
        <v>středisko Pod Kletí Holubov</v>
      </c>
    </row>
    <row r="139" spans="1:21" ht="15.75" hidden="1" customHeight="1">
      <c r="A139" s="310" t="s">
        <v>301</v>
      </c>
      <c r="B139" s="483">
        <v>8</v>
      </c>
      <c r="C139" s="484">
        <v>8</v>
      </c>
      <c r="D139" s="484">
        <v>8</v>
      </c>
      <c r="E139" s="484">
        <v>8</v>
      </c>
      <c r="F139" s="484">
        <v>6</v>
      </c>
      <c r="G139" s="484">
        <v>6</v>
      </c>
      <c r="H139" s="484">
        <v>8</v>
      </c>
      <c r="I139" s="484">
        <v>8</v>
      </c>
      <c r="J139" s="485">
        <v>8</v>
      </c>
      <c r="K139" s="485">
        <v>8</v>
      </c>
      <c r="L139" s="485">
        <v>8</v>
      </c>
      <c r="M139" s="485">
        <v>8</v>
      </c>
      <c r="N139" s="503">
        <f t="shared" si="4"/>
        <v>1</v>
      </c>
      <c r="O139" s="300" t="s">
        <v>302</v>
      </c>
      <c r="P139" s="496"/>
      <c r="Q139" s="3"/>
      <c r="R139" s="317" t="s">
        <v>343</v>
      </c>
      <c r="S139" s="505">
        <v>2</v>
      </c>
      <c r="T139" s="505">
        <v>2</v>
      </c>
      <c r="U139" s="424" t="str">
        <f t="shared" si="5"/>
        <v>přístav Dačice</v>
      </c>
    </row>
    <row r="140" spans="1:21" ht="15.75" hidden="1" customHeight="1">
      <c r="A140" s="310" t="s">
        <v>303</v>
      </c>
      <c r="B140" s="483">
        <v>6</v>
      </c>
      <c r="C140" s="484">
        <v>6</v>
      </c>
      <c r="D140" s="484">
        <v>6</v>
      </c>
      <c r="E140" s="484">
        <v>6</v>
      </c>
      <c r="F140" s="484">
        <v>6</v>
      </c>
      <c r="G140" s="484">
        <v>6</v>
      </c>
      <c r="H140" s="484">
        <v>6</v>
      </c>
      <c r="I140" s="484">
        <v>6</v>
      </c>
      <c r="J140" s="485">
        <v>8</v>
      </c>
      <c r="K140" s="485">
        <v>7</v>
      </c>
      <c r="L140" s="485">
        <v>10</v>
      </c>
      <c r="M140" s="485">
        <v>9</v>
      </c>
      <c r="N140" s="503">
        <f t="shared" si="4"/>
        <v>0.9</v>
      </c>
      <c r="O140" s="300" t="s">
        <v>304</v>
      </c>
      <c r="P140" s="496"/>
      <c r="Q140" s="3"/>
      <c r="R140" s="317" t="s">
        <v>345</v>
      </c>
      <c r="S140" s="505">
        <v>4</v>
      </c>
      <c r="T140" s="505">
        <v>2</v>
      </c>
      <c r="U140" s="424" t="str">
        <f t="shared" si="5"/>
        <v>středisko Slavonice</v>
      </c>
    </row>
    <row r="141" spans="1:21" ht="15.75" hidden="1" customHeight="1">
      <c r="A141" s="310" t="s">
        <v>305</v>
      </c>
      <c r="B141" s="483">
        <v>2</v>
      </c>
      <c r="C141" s="484">
        <v>2</v>
      </c>
      <c r="D141" s="484">
        <v>4</v>
      </c>
      <c r="E141" s="484">
        <v>3</v>
      </c>
      <c r="F141" s="484">
        <v>4</v>
      </c>
      <c r="G141" s="484">
        <v>4</v>
      </c>
      <c r="H141" s="484">
        <v>4</v>
      </c>
      <c r="I141" s="484">
        <v>4</v>
      </c>
      <c r="J141" s="485">
        <v>4</v>
      </c>
      <c r="K141" s="485">
        <v>4</v>
      </c>
      <c r="L141" s="485">
        <v>4</v>
      </c>
      <c r="M141" s="485">
        <v>4</v>
      </c>
      <c r="N141" s="503">
        <f t="shared" si="4"/>
        <v>1</v>
      </c>
      <c r="O141" s="300" t="s">
        <v>306</v>
      </c>
      <c r="P141" s="496"/>
      <c r="Q141" s="3"/>
      <c r="R141" s="317" t="s">
        <v>347</v>
      </c>
      <c r="S141" s="505">
        <v>6</v>
      </c>
      <c r="T141" s="505">
        <v>4</v>
      </c>
      <c r="U141" s="424" t="str">
        <f t="shared" si="5"/>
        <v>středisko 13 klíčů Lomnice nad Lužnicí</v>
      </c>
    </row>
    <row r="142" spans="1:21" ht="15.75" hidden="1" customHeight="1">
      <c r="A142" s="310" t="s">
        <v>307</v>
      </c>
      <c r="B142" s="483">
        <v>8</v>
      </c>
      <c r="C142" s="484">
        <v>8</v>
      </c>
      <c r="D142" s="484">
        <v>8</v>
      </c>
      <c r="E142" s="484">
        <v>8</v>
      </c>
      <c r="F142" s="484">
        <v>8</v>
      </c>
      <c r="G142" s="484">
        <v>8</v>
      </c>
      <c r="H142" s="484">
        <v>8</v>
      </c>
      <c r="I142" s="484">
        <v>7</v>
      </c>
      <c r="J142" s="485">
        <v>8</v>
      </c>
      <c r="K142" s="485">
        <v>7</v>
      </c>
      <c r="L142" s="485">
        <v>8</v>
      </c>
      <c r="M142" s="485">
        <v>7</v>
      </c>
      <c r="N142" s="503">
        <f t="shared" si="4"/>
        <v>0.875</v>
      </c>
      <c r="O142" s="300" t="s">
        <v>308</v>
      </c>
      <c r="P142" s="496"/>
      <c r="Q142" s="3"/>
      <c r="R142" s="317" t="s">
        <v>349</v>
      </c>
      <c r="S142" s="505">
        <v>6</v>
      </c>
      <c r="T142" s="505">
        <v>6</v>
      </c>
      <c r="U142" s="424" t="str">
        <f t="shared" si="5"/>
        <v>středisko Fidelis et Fortis Kamenice nad Lipou</v>
      </c>
    </row>
    <row r="143" spans="1:21" ht="15.75" hidden="1" customHeight="1">
      <c r="A143" s="310" t="s">
        <v>309</v>
      </c>
      <c r="B143" s="483">
        <v>6</v>
      </c>
      <c r="C143" s="484">
        <v>6</v>
      </c>
      <c r="D143" s="484">
        <v>6</v>
      </c>
      <c r="E143" s="484">
        <v>6</v>
      </c>
      <c r="F143" s="484">
        <v>6</v>
      </c>
      <c r="G143" s="484">
        <v>6</v>
      </c>
      <c r="H143" s="484">
        <v>6</v>
      </c>
      <c r="I143" s="484">
        <v>6</v>
      </c>
      <c r="J143" s="485">
        <v>6</v>
      </c>
      <c r="K143" s="485">
        <v>6</v>
      </c>
      <c r="L143" s="485">
        <v>6</v>
      </c>
      <c r="M143" s="485">
        <v>6</v>
      </c>
      <c r="N143" s="503">
        <f t="shared" si="4"/>
        <v>1</v>
      </c>
      <c r="O143" s="300" t="s">
        <v>310</v>
      </c>
      <c r="P143" s="496"/>
      <c r="Q143" s="3"/>
      <c r="R143" s="317" t="s">
        <v>351</v>
      </c>
      <c r="S143" s="505">
        <v>6</v>
      </c>
      <c r="T143" s="505">
        <v>5</v>
      </c>
      <c r="U143" s="424" t="str">
        <f t="shared" si="5"/>
        <v>středisko Šipka Písek</v>
      </c>
    </row>
    <row r="144" spans="1:21" ht="15.75" customHeight="1">
      <c r="A144" s="310" t="s">
        <v>311</v>
      </c>
      <c r="B144" s="483">
        <v>34</v>
      </c>
      <c r="C144" s="484">
        <v>34</v>
      </c>
      <c r="D144" s="484">
        <v>34</v>
      </c>
      <c r="E144" s="484">
        <v>34</v>
      </c>
      <c r="F144" s="484">
        <v>34</v>
      </c>
      <c r="G144" s="484">
        <v>30</v>
      </c>
      <c r="H144" s="484">
        <v>36</v>
      </c>
      <c r="I144" s="484">
        <v>28</v>
      </c>
      <c r="J144" s="485">
        <v>38</v>
      </c>
      <c r="K144" s="485">
        <v>34</v>
      </c>
      <c r="L144" s="485">
        <v>38</v>
      </c>
      <c r="M144" s="485">
        <v>33</v>
      </c>
      <c r="N144" s="503">
        <f t="shared" si="4"/>
        <v>0.86842105263157898</v>
      </c>
      <c r="O144" s="300" t="s">
        <v>312</v>
      </c>
      <c r="P144" s="496"/>
      <c r="Q144" s="3"/>
      <c r="R144" s="317" t="s">
        <v>353</v>
      </c>
      <c r="S144" s="505">
        <v>6</v>
      </c>
      <c r="T144" s="505">
        <v>4</v>
      </c>
      <c r="U144" s="424" t="str">
        <f t="shared" si="5"/>
        <v>středisko Oheň života Písek</v>
      </c>
    </row>
    <row r="145" spans="1:21" ht="15.75" hidden="1" customHeight="1">
      <c r="A145" s="310" t="s">
        <v>313</v>
      </c>
      <c r="B145" s="483">
        <v>10</v>
      </c>
      <c r="C145" s="484">
        <v>10</v>
      </c>
      <c r="D145" s="484">
        <v>10</v>
      </c>
      <c r="E145" s="484">
        <v>10</v>
      </c>
      <c r="F145" s="484">
        <v>10</v>
      </c>
      <c r="G145" s="484">
        <v>10</v>
      </c>
      <c r="H145" s="484">
        <v>12</v>
      </c>
      <c r="I145" s="484">
        <v>10</v>
      </c>
      <c r="J145" s="485">
        <v>12</v>
      </c>
      <c r="K145" s="485">
        <v>10</v>
      </c>
      <c r="L145" s="485">
        <v>12</v>
      </c>
      <c r="M145" s="485">
        <v>11</v>
      </c>
      <c r="N145" s="503">
        <f t="shared" si="4"/>
        <v>0.91666666666666663</v>
      </c>
      <c r="O145" s="300" t="s">
        <v>314</v>
      </c>
      <c r="P145" s="496"/>
      <c r="Q145" s="3"/>
      <c r="R145" s="317" t="s">
        <v>355</v>
      </c>
      <c r="S145" s="505">
        <v>6</v>
      </c>
      <c r="T145" s="505">
        <v>4</v>
      </c>
      <c r="U145" s="424" t="str">
        <f t="shared" si="5"/>
        <v>středisko Stínadla Písek</v>
      </c>
    </row>
    <row r="146" spans="1:21" ht="15.75" hidden="1" customHeight="1">
      <c r="A146" s="310" t="s">
        <v>315</v>
      </c>
      <c r="B146" s="483">
        <v>6</v>
      </c>
      <c r="C146" s="484">
        <v>6</v>
      </c>
      <c r="D146" s="484">
        <v>6</v>
      </c>
      <c r="E146" s="484">
        <v>6</v>
      </c>
      <c r="F146" s="484">
        <v>6</v>
      </c>
      <c r="G146" s="484">
        <v>6</v>
      </c>
      <c r="H146" s="484">
        <v>6</v>
      </c>
      <c r="I146" s="484">
        <v>6</v>
      </c>
      <c r="J146" s="485">
        <v>8</v>
      </c>
      <c r="K146" s="485">
        <v>8</v>
      </c>
      <c r="L146" s="485">
        <v>8</v>
      </c>
      <c r="M146" s="485">
        <v>8</v>
      </c>
      <c r="N146" s="503">
        <f t="shared" si="4"/>
        <v>1</v>
      </c>
      <c r="O146" s="300" t="s">
        <v>316</v>
      </c>
      <c r="P146" s="496"/>
      <c r="Q146" s="3"/>
      <c r="R146" s="317" t="s">
        <v>357</v>
      </c>
      <c r="S146" s="505">
        <v>4</v>
      </c>
      <c r="T146" s="505">
        <v>3</v>
      </c>
      <c r="U146" s="424" t="str">
        <f t="shared" si="5"/>
        <v>středisko Sedmička Milevsko</v>
      </c>
    </row>
    <row r="147" spans="1:21" ht="15.75" hidden="1" customHeight="1">
      <c r="A147" s="310" t="s">
        <v>317</v>
      </c>
      <c r="B147" s="483">
        <v>4</v>
      </c>
      <c r="C147" s="484">
        <v>4</v>
      </c>
      <c r="D147" s="484">
        <v>4</v>
      </c>
      <c r="E147" s="484">
        <v>4</v>
      </c>
      <c r="F147" s="484">
        <v>4</v>
      </c>
      <c r="G147" s="484">
        <v>1</v>
      </c>
      <c r="H147" s="484">
        <v>4</v>
      </c>
      <c r="I147" s="484">
        <v>2</v>
      </c>
      <c r="J147" s="485">
        <v>4</v>
      </c>
      <c r="K147" s="485">
        <v>4</v>
      </c>
      <c r="L147" s="485">
        <v>4</v>
      </c>
      <c r="M147" s="485">
        <v>3</v>
      </c>
      <c r="N147" s="503">
        <f t="shared" si="4"/>
        <v>0.75</v>
      </c>
      <c r="O147" s="300" t="s">
        <v>318</v>
      </c>
      <c r="P147" s="496"/>
      <c r="Q147" s="3"/>
      <c r="R147" s="317" t="s">
        <v>359</v>
      </c>
      <c r="S147" s="505">
        <v>4</v>
      </c>
      <c r="T147" s="505">
        <v>3</v>
      </c>
      <c r="U147" s="424" t="str">
        <f t="shared" si="5"/>
        <v>středisko Blanice Protivín</v>
      </c>
    </row>
    <row r="148" spans="1:21" ht="15.75" hidden="1" customHeight="1">
      <c r="A148" s="310" t="s">
        <v>319</v>
      </c>
      <c r="B148" s="483">
        <v>4</v>
      </c>
      <c r="C148" s="484">
        <v>4</v>
      </c>
      <c r="D148" s="484">
        <v>4</v>
      </c>
      <c r="E148" s="484">
        <v>4</v>
      </c>
      <c r="F148" s="484">
        <v>4</v>
      </c>
      <c r="G148" s="484">
        <v>4</v>
      </c>
      <c r="H148" s="484">
        <v>4</v>
      </c>
      <c r="I148" s="484">
        <v>4</v>
      </c>
      <c r="J148" s="485">
        <v>4</v>
      </c>
      <c r="K148" s="485">
        <v>4</v>
      </c>
      <c r="L148" s="485">
        <v>4</v>
      </c>
      <c r="M148" s="485">
        <v>4</v>
      </c>
      <c r="N148" s="503">
        <f t="shared" si="4"/>
        <v>1</v>
      </c>
      <c r="O148" s="300" t="s">
        <v>320</v>
      </c>
      <c r="P148" s="496"/>
      <c r="Q148" s="3"/>
      <c r="R148" s="317" t="s">
        <v>361</v>
      </c>
      <c r="S148" s="505">
        <v>8</v>
      </c>
      <c r="T148" s="505">
        <v>6</v>
      </c>
      <c r="U148" s="424" t="str">
        <f t="shared" si="5"/>
        <v>středisko Strakonice</v>
      </c>
    </row>
    <row r="149" spans="1:21" ht="15.75" hidden="1" customHeight="1">
      <c r="A149" s="310" t="s">
        <v>321</v>
      </c>
      <c r="B149" s="483">
        <v>10</v>
      </c>
      <c r="C149" s="484">
        <v>10</v>
      </c>
      <c r="D149" s="484">
        <v>10</v>
      </c>
      <c r="E149" s="484">
        <v>10</v>
      </c>
      <c r="F149" s="484">
        <v>10</v>
      </c>
      <c r="G149" s="484">
        <v>9</v>
      </c>
      <c r="H149" s="484">
        <v>10</v>
      </c>
      <c r="I149" s="484">
        <v>6</v>
      </c>
      <c r="J149" s="485">
        <v>10</v>
      </c>
      <c r="K149" s="485">
        <v>8</v>
      </c>
      <c r="L149" s="485">
        <v>10</v>
      </c>
      <c r="M149" s="485">
        <v>7</v>
      </c>
      <c r="N149" s="503">
        <f t="shared" si="4"/>
        <v>0.7</v>
      </c>
      <c r="O149" s="300" t="s">
        <v>322</v>
      </c>
      <c r="P149" s="496"/>
      <c r="Q149" s="3"/>
      <c r="R149" s="317" t="s">
        <v>363</v>
      </c>
      <c r="S149" s="505">
        <v>8</v>
      </c>
      <c r="T149" s="505">
        <v>6</v>
      </c>
      <c r="U149" s="424" t="str">
        <f t="shared" si="5"/>
        <v>středisko RNDr. Rudolfa Plajnera Volyně</v>
      </c>
    </row>
    <row r="150" spans="1:21" ht="15.75" hidden="1" customHeight="1">
      <c r="A150" s="310">
        <v>310</v>
      </c>
      <c r="B150" s="483">
        <v>190</v>
      </c>
      <c r="C150" s="484">
        <v>162</v>
      </c>
      <c r="D150" s="484">
        <v>188</v>
      </c>
      <c r="E150" s="484">
        <v>159</v>
      </c>
      <c r="F150" s="484">
        <v>192</v>
      </c>
      <c r="G150" s="484">
        <v>151</v>
      </c>
      <c r="H150" s="484">
        <v>190</v>
      </c>
      <c r="I150" s="484">
        <v>160</v>
      </c>
      <c r="J150" s="485">
        <v>190</v>
      </c>
      <c r="K150" s="485">
        <v>164</v>
      </c>
      <c r="L150" s="485">
        <v>192</v>
      </c>
      <c r="M150" s="485">
        <v>163</v>
      </c>
      <c r="N150" s="503">
        <f t="shared" si="4"/>
        <v>0.84895833333333337</v>
      </c>
      <c r="O150" s="300" t="s">
        <v>35</v>
      </c>
      <c r="P150" s="496"/>
      <c r="Q150" s="3"/>
      <c r="R150" s="317" t="s">
        <v>365</v>
      </c>
      <c r="S150" s="505">
        <v>4</v>
      </c>
      <c r="T150" s="505">
        <v>2</v>
      </c>
      <c r="U150" s="424" t="str">
        <f t="shared" si="5"/>
        <v>středisko Vodňany</v>
      </c>
    </row>
    <row r="151" spans="1:21" ht="15.75" hidden="1" customHeight="1">
      <c r="A151" s="310" t="s">
        <v>323</v>
      </c>
      <c r="B151" s="483">
        <v>10</v>
      </c>
      <c r="C151" s="484">
        <v>10</v>
      </c>
      <c r="D151" s="484">
        <v>10</v>
      </c>
      <c r="E151" s="484">
        <v>9</v>
      </c>
      <c r="F151" s="484">
        <v>10</v>
      </c>
      <c r="G151" s="484">
        <v>9</v>
      </c>
      <c r="H151" s="484">
        <v>10</v>
      </c>
      <c r="I151" s="484">
        <v>10</v>
      </c>
      <c r="J151" s="485">
        <v>10</v>
      </c>
      <c r="K151" s="485">
        <v>10</v>
      </c>
      <c r="L151" s="485">
        <v>8</v>
      </c>
      <c r="M151" s="485">
        <v>8</v>
      </c>
      <c r="N151" s="503">
        <f t="shared" si="4"/>
        <v>1</v>
      </c>
      <c r="O151" s="300" t="s">
        <v>324</v>
      </c>
      <c r="P151" s="496"/>
      <c r="Q151" s="3"/>
      <c r="R151" s="317" t="s">
        <v>368</v>
      </c>
      <c r="S151" s="505">
        <v>18</v>
      </c>
      <c r="T151" s="505">
        <v>16</v>
      </c>
      <c r="U151" s="424" t="str">
        <f t="shared" si="5"/>
        <v>středisko Kalich Tábor</v>
      </c>
    </row>
    <row r="152" spans="1:21" ht="15.75" hidden="1" customHeight="1">
      <c r="A152" s="310" t="s">
        <v>325</v>
      </c>
      <c r="B152" s="483">
        <v>10</v>
      </c>
      <c r="C152" s="484">
        <v>6</v>
      </c>
      <c r="D152" s="484">
        <v>6</v>
      </c>
      <c r="E152" s="484">
        <v>4</v>
      </c>
      <c r="F152" s="484">
        <v>6</v>
      </c>
      <c r="G152" s="484">
        <v>4</v>
      </c>
      <c r="H152" s="484">
        <v>6</v>
      </c>
      <c r="I152" s="484">
        <v>4</v>
      </c>
      <c r="J152" s="485">
        <v>6</v>
      </c>
      <c r="K152" s="485">
        <v>5</v>
      </c>
      <c r="L152" s="485">
        <v>6</v>
      </c>
      <c r="M152" s="485">
        <v>5</v>
      </c>
      <c r="N152" s="503">
        <f t="shared" si="4"/>
        <v>0.83333333333333337</v>
      </c>
      <c r="O152" s="300" t="s">
        <v>326</v>
      </c>
      <c r="P152" s="496"/>
      <c r="Q152" s="3"/>
      <c r="R152" s="317" t="s">
        <v>370</v>
      </c>
      <c r="S152" s="505">
        <v>4</v>
      </c>
      <c r="T152" s="505">
        <v>4</v>
      </c>
      <c r="U152" s="424" t="str">
        <f t="shared" si="5"/>
        <v>středisko Černá růže Sezimovo Ústí</v>
      </c>
    </row>
    <row r="153" spans="1:21" ht="15.75" hidden="1" customHeight="1">
      <c r="A153" s="310" t="s">
        <v>327</v>
      </c>
      <c r="B153" s="483">
        <v>4</v>
      </c>
      <c r="C153" s="484">
        <v>4</v>
      </c>
      <c r="D153" s="484">
        <v>6</v>
      </c>
      <c r="E153" s="484">
        <v>5</v>
      </c>
      <c r="F153" s="484">
        <v>6</v>
      </c>
      <c r="G153" s="484">
        <v>5</v>
      </c>
      <c r="H153" s="484">
        <v>6</v>
      </c>
      <c r="I153" s="484">
        <v>5</v>
      </c>
      <c r="J153" s="485">
        <v>6</v>
      </c>
      <c r="K153" s="485">
        <v>6</v>
      </c>
      <c r="L153" s="485">
        <v>6</v>
      </c>
      <c r="M153" s="485">
        <v>6</v>
      </c>
      <c r="N153" s="503">
        <f t="shared" si="4"/>
        <v>1</v>
      </c>
      <c r="O153" s="300" t="s">
        <v>328</v>
      </c>
      <c r="P153" s="496"/>
      <c r="Q153" s="3"/>
      <c r="R153" s="317" t="s">
        <v>372</v>
      </c>
      <c r="S153" s="505">
        <v>2</v>
      </c>
      <c r="T153" s="505">
        <v>0</v>
      </c>
      <c r="U153" s="424" t="str">
        <f t="shared" si="5"/>
        <v>středisko Bechyně</v>
      </c>
    </row>
    <row r="154" spans="1:21" ht="15.75" hidden="1" customHeight="1">
      <c r="A154" s="310" t="s">
        <v>329</v>
      </c>
      <c r="B154" s="483">
        <v>4</v>
      </c>
      <c r="C154" s="484">
        <v>3</v>
      </c>
      <c r="D154" s="484">
        <v>4</v>
      </c>
      <c r="E154" s="484">
        <v>2</v>
      </c>
      <c r="F154" s="484">
        <v>4</v>
      </c>
      <c r="G154" s="484">
        <v>2</v>
      </c>
      <c r="H154" s="484">
        <v>4</v>
      </c>
      <c r="I154" s="484">
        <v>1</v>
      </c>
      <c r="J154" s="485">
        <v>4</v>
      </c>
      <c r="K154" s="485">
        <v>1</v>
      </c>
      <c r="L154" s="485">
        <v>4</v>
      </c>
      <c r="M154" s="485">
        <v>1</v>
      </c>
      <c r="N154" s="503">
        <f t="shared" si="4"/>
        <v>0.25</v>
      </c>
      <c r="O154" s="300" t="s">
        <v>330</v>
      </c>
      <c r="P154" s="496"/>
      <c r="Q154" s="3"/>
      <c r="R154" s="317" t="s">
        <v>374</v>
      </c>
      <c r="S154" s="505">
        <v>6</v>
      </c>
      <c r="T154" s="505">
        <v>4</v>
      </c>
      <c r="U154" s="424" t="str">
        <f t="shared" si="5"/>
        <v>středisko Racek Veselí nad Lužnicí</v>
      </c>
    </row>
    <row r="155" spans="1:21" ht="15.75" hidden="1" customHeight="1">
      <c r="A155" s="310" t="s">
        <v>331</v>
      </c>
      <c r="B155" s="483">
        <v>6</v>
      </c>
      <c r="C155" s="484">
        <v>6</v>
      </c>
      <c r="D155" s="484">
        <v>6</v>
      </c>
      <c r="E155" s="484">
        <v>6</v>
      </c>
      <c r="F155" s="484">
        <v>6</v>
      </c>
      <c r="G155" s="484">
        <v>5</v>
      </c>
      <c r="H155" s="484">
        <v>6</v>
      </c>
      <c r="I155" s="484">
        <v>4</v>
      </c>
      <c r="J155" s="485">
        <v>6</v>
      </c>
      <c r="K155" s="485">
        <v>5</v>
      </c>
      <c r="L155" s="485">
        <v>4</v>
      </c>
      <c r="M155" s="485">
        <v>3</v>
      </c>
      <c r="N155" s="503">
        <f t="shared" si="4"/>
        <v>0.75</v>
      </c>
      <c r="O155" s="300" t="s">
        <v>332</v>
      </c>
      <c r="P155" s="496"/>
      <c r="Q155" s="3"/>
      <c r="R155" s="317" t="s">
        <v>376</v>
      </c>
      <c r="S155" s="505">
        <v>4</v>
      </c>
      <c r="T155" s="505">
        <v>3</v>
      </c>
      <c r="U155" s="424" t="str">
        <f t="shared" si="5"/>
        <v>středisko Borotín</v>
      </c>
    </row>
    <row r="156" spans="1:21" ht="15.75" hidden="1" customHeight="1">
      <c r="A156" s="310" t="s">
        <v>333</v>
      </c>
      <c r="B156" s="483">
        <v>14</v>
      </c>
      <c r="C156" s="484">
        <v>11</v>
      </c>
      <c r="D156" s="484">
        <v>14</v>
      </c>
      <c r="E156" s="484">
        <v>13</v>
      </c>
      <c r="F156" s="484">
        <v>14</v>
      </c>
      <c r="G156" s="484">
        <v>13</v>
      </c>
      <c r="H156" s="484">
        <v>14</v>
      </c>
      <c r="I156" s="484">
        <v>14</v>
      </c>
      <c r="J156" s="485">
        <v>14</v>
      </c>
      <c r="K156" s="485">
        <v>14</v>
      </c>
      <c r="L156" s="485">
        <v>14</v>
      </c>
      <c r="M156" s="485">
        <v>14</v>
      </c>
      <c r="N156" s="503">
        <f t="shared" si="4"/>
        <v>1</v>
      </c>
      <c r="O156" s="300" t="s">
        <v>334</v>
      </c>
      <c r="P156" s="496"/>
      <c r="Q156" s="3"/>
      <c r="R156" s="317" t="s">
        <v>378</v>
      </c>
      <c r="S156" s="505">
        <v>6</v>
      </c>
      <c r="T156" s="505">
        <v>6</v>
      </c>
      <c r="U156" s="424" t="str">
        <f t="shared" si="5"/>
        <v>středisko Planá nad Lužnicí</v>
      </c>
    </row>
    <row r="157" spans="1:21" ht="15.75" hidden="1" customHeight="1">
      <c r="A157" s="310" t="s">
        <v>335</v>
      </c>
      <c r="B157" s="483">
        <v>18</v>
      </c>
      <c r="C157" s="484">
        <v>17</v>
      </c>
      <c r="D157" s="484">
        <v>18</v>
      </c>
      <c r="E157" s="484">
        <v>16</v>
      </c>
      <c r="F157" s="484">
        <v>18</v>
      </c>
      <c r="G157" s="484">
        <v>16</v>
      </c>
      <c r="H157" s="484">
        <v>18</v>
      </c>
      <c r="I157" s="484">
        <v>17</v>
      </c>
      <c r="J157" s="485">
        <v>20</v>
      </c>
      <c r="K157" s="485">
        <v>19</v>
      </c>
      <c r="L157" s="485">
        <v>20</v>
      </c>
      <c r="M157" s="485">
        <v>20</v>
      </c>
      <c r="N157" s="503">
        <f t="shared" si="4"/>
        <v>1</v>
      </c>
      <c r="O157" s="300" t="s">
        <v>336</v>
      </c>
      <c r="P157" s="496"/>
      <c r="Q157" s="3"/>
      <c r="R157" s="317" t="s">
        <v>380</v>
      </c>
      <c r="S157" s="505">
        <v>8</v>
      </c>
      <c r="T157" s="505">
        <v>8</v>
      </c>
      <c r="U157" s="424" t="str">
        <f t="shared" si="5"/>
        <v>přístav Třináctka Opařany</v>
      </c>
    </row>
    <row r="158" spans="1:21" ht="15.75" hidden="1" customHeight="1">
      <c r="A158" s="310" t="s">
        <v>337</v>
      </c>
      <c r="B158" s="483">
        <v>4</v>
      </c>
      <c r="C158" s="484">
        <v>4</v>
      </c>
      <c r="D158" s="484">
        <v>4</v>
      </c>
      <c r="E158" s="484">
        <v>4</v>
      </c>
      <c r="F158" s="484">
        <v>4</v>
      </c>
      <c r="G158" s="484">
        <v>4</v>
      </c>
      <c r="H158" s="484">
        <v>4</v>
      </c>
      <c r="I158" s="484">
        <v>4</v>
      </c>
      <c r="J158" s="485">
        <v>4</v>
      </c>
      <c r="K158" s="485">
        <v>4</v>
      </c>
      <c r="L158" s="485">
        <v>4</v>
      </c>
      <c r="M158" s="485">
        <v>4</v>
      </c>
      <c r="N158" s="503">
        <f t="shared" si="4"/>
        <v>1</v>
      </c>
      <c r="O158" s="300" t="s">
        <v>338</v>
      </c>
      <c r="P158" s="496"/>
      <c r="Q158" s="3"/>
      <c r="R158" s="317" t="s">
        <v>383</v>
      </c>
      <c r="S158" s="505">
        <v>4</v>
      </c>
      <c r="T158" s="505">
        <v>4</v>
      </c>
      <c r="U158" s="424" t="str">
        <f t="shared" si="5"/>
        <v>středisko Jiřinky Paroubkové Domažlice</v>
      </c>
    </row>
    <row r="159" spans="1:21" ht="15.75" hidden="1" customHeight="1">
      <c r="A159" s="310" t="s">
        <v>339</v>
      </c>
      <c r="B159" s="483">
        <v>2</v>
      </c>
      <c r="C159" s="484">
        <v>2</v>
      </c>
      <c r="D159" s="484">
        <v>2</v>
      </c>
      <c r="E159" s="484">
        <v>2</v>
      </c>
      <c r="F159" s="484">
        <v>2</v>
      </c>
      <c r="G159" s="484">
        <v>2</v>
      </c>
      <c r="H159" s="484">
        <v>2</v>
      </c>
      <c r="I159" s="484">
        <v>2</v>
      </c>
      <c r="J159" s="485">
        <v>2</v>
      </c>
      <c r="K159" s="485">
        <v>2</v>
      </c>
      <c r="L159" s="485">
        <v>2</v>
      </c>
      <c r="M159" s="485">
        <v>2</v>
      </c>
      <c r="N159" s="503">
        <f t="shared" si="4"/>
        <v>1</v>
      </c>
      <c r="O159" s="300" t="s">
        <v>340</v>
      </c>
      <c r="P159" s="496"/>
      <c r="Q159" s="3"/>
      <c r="R159" s="317" t="s">
        <v>385</v>
      </c>
      <c r="S159" s="505">
        <v>4</v>
      </c>
      <c r="T159" s="505">
        <v>3</v>
      </c>
      <c r="U159" s="424" t="str">
        <f t="shared" si="5"/>
        <v>středisko A.B.S. Holýšov</v>
      </c>
    </row>
    <row r="160" spans="1:21" ht="15.75" hidden="1" customHeight="1">
      <c r="A160" s="310" t="s">
        <v>341</v>
      </c>
      <c r="B160" s="483">
        <v>8</v>
      </c>
      <c r="C160" s="484">
        <v>8</v>
      </c>
      <c r="D160" s="484">
        <v>8</v>
      </c>
      <c r="E160" s="484">
        <v>8</v>
      </c>
      <c r="F160" s="484">
        <v>12</v>
      </c>
      <c r="G160" s="487">
        <v>9</v>
      </c>
      <c r="H160" s="484">
        <v>12</v>
      </c>
      <c r="I160" s="484">
        <v>12</v>
      </c>
      <c r="J160" s="485">
        <v>12</v>
      </c>
      <c r="K160" s="485">
        <v>12</v>
      </c>
      <c r="L160" s="485">
        <v>12</v>
      </c>
      <c r="M160" s="485">
        <v>12</v>
      </c>
      <c r="N160" s="503">
        <f t="shared" si="4"/>
        <v>1</v>
      </c>
      <c r="O160" s="300" t="s">
        <v>342</v>
      </c>
      <c r="P160" s="496"/>
      <c r="Q160" s="3"/>
      <c r="R160" s="317" t="s">
        <v>387</v>
      </c>
      <c r="S160" s="505">
        <v>4</v>
      </c>
      <c r="T160" s="505">
        <v>4</v>
      </c>
      <c r="U160" s="424" t="str">
        <f t="shared" si="5"/>
        <v>středisko Lípa Prapořiště</v>
      </c>
    </row>
    <row r="161" spans="1:21" ht="15.75" hidden="1" customHeight="1">
      <c r="A161" s="310" t="s">
        <v>343</v>
      </c>
      <c r="B161" s="483"/>
      <c r="C161" s="484"/>
      <c r="D161" s="484"/>
      <c r="E161" s="484"/>
      <c r="F161" s="484">
        <v>0</v>
      </c>
      <c r="G161" s="484">
        <v>0</v>
      </c>
      <c r="H161" s="484">
        <v>0</v>
      </c>
      <c r="I161" s="484">
        <v>0</v>
      </c>
      <c r="J161" s="485">
        <v>0</v>
      </c>
      <c r="K161" s="485">
        <v>0</v>
      </c>
      <c r="L161" s="485">
        <v>2</v>
      </c>
      <c r="M161" s="485">
        <v>2</v>
      </c>
      <c r="N161" s="503">
        <f t="shared" si="4"/>
        <v>1</v>
      </c>
      <c r="O161" s="300" t="s">
        <v>344</v>
      </c>
      <c r="P161" s="496"/>
      <c r="Q161" s="3"/>
      <c r="R161" s="317" t="s">
        <v>389</v>
      </c>
      <c r="S161" s="505">
        <v>6</v>
      </c>
      <c r="T161" s="505">
        <v>4</v>
      </c>
      <c r="U161" s="424" t="str">
        <f t="shared" si="5"/>
        <v>středisko Tajfun Tachov</v>
      </c>
    </row>
    <row r="162" spans="1:21" ht="15.75" hidden="1" customHeight="1">
      <c r="A162" s="310" t="s">
        <v>345</v>
      </c>
      <c r="B162" s="483">
        <v>4</v>
      </c>
      <c r="C162" s="484">
        <v>2</v>
      </c>
      <c r="D162" s="484">
        <v>4</v>
      </c>
      <c r="E162" s="484">
        <v>2</v>
      </c>
      <c r="F162" s="484">
        <v>4</v>
      </c>
      <c r="G162" s="484">
        <v>2</v>
      </c>
      <c r="H162" s="487">
        <v>4</v>
      </c>
      <c r="I162" s="487">
        <v>2</v>
      </c>
      <c r="J162" s="485">
        <v>4</v>
      </c>
      <c r="K162" s="485">
        <v>2</v>
      </c>
      <c r="L162" s="485">
        <v>4</v>
      </c>
      <c r="M162" s="485">
        <v>2</v>
      </c>
      <c r="N162" s="503">
        <f t="shared" si="4"/>
        <v>0.5</v>
      </c>
      <c r="O162" s="300" t="s">
        <v>346</v>
      </c>
      <c r="P162" s="496"/>
      <c r="Q162" s="3"/>
      <c r="R162" s="317" t="s">
        <v>392</v>
      </c>
      <c r="S162" s="505">
        <v>8</v>
      </c>
      <c r="T162" s="505">
        <v>4</v>
      </c>
      <c r="U162" s="424" t="str">
        <f t="shared" si="5"/>
        <v>středisko Královák Klatovy</v>
      </c>
    </row>
    <row r="163" spans="1:21" ht="15.75" hidden="1" customHeight="1">
      <c r="A163" s="310" t="s">
        <v>347</v>
      </c>
      <c r="B163" s="483">
        <v>6</v>
      </c>
      <c r="C163" s="484">
        <v>4</v>
      </c>
      <c r="D163" s="484">
        <v>6</v>
      </c>
      <c r="E163" s="484">
        <v>3</v>
      </c>
      <c r="F163" s="484">
        <v>6</v>
      </c>
      <c r="G163" s="484">
        <v>3</v>
      </c>
      <c r="H163" s="484">
        <v>6</v>
      </c>
      <c r="I163" s="484">
        <v>3</v>
      </c>
      <c r="J163" s="485">
        <v>6</v>
      </c>
      <c r="K163" s="485">
        <v>4</v>
      </c>
      <c r="L163" s="485">
        <v>6</v>
      </c>
      <c r="M163" s="485">
        <v>4</v>
      </c>
      <c r="N163" s="503">
        <f t="shared" si="4"/>
        <v>0.66666666666666663</v>
      </c>
      <c r="O163" s="300" t="s">
        <v>348</v>
      </c>
      <c r="P163" s="496"/>
      <c r="Q163" s="3"/>
      <c r="R163" s="317" t="s">
        <v>394</v>
      </c>
      <c r="S163" s="505">
        <v>8</v>
      </c>
      <c r="T163" s="505">
        <v>7</v>
      </c>
      <c r="U163" s="424" t="str">
        <f t="shared" si="5"/>
        <v>středisko Prácheň</v>
      </c>
    </row>
    <row r="164" spans="1:21" ht="15.75" hidden="1" customHeight="1">
      <c r="A164" s="310" t="s">
        <v>349</v>
      </c>
      <c r="B164" s="483">
        <v>6</v>
      </c>
      <c r="C164" s="484">
        <v>6</v>
      </c>
      <c r="D164" s="484">
        <v>6</v>
      </c>
      <c r="E164" s="484">
        <v>6</v>
      </c>
      <c r="F164" s="484">
        <v>6</v>
      </c>
      <c r="G164" s="484">
        <v>6</v>
      </c>
      <c r="H164" s="484">
        <v>6</v>
      </c>
      <c r="I164" s="484">
        <v>6</v>
      </c>
      <c r="J164" s="485">
        <v>6</v>
      </c>
      <c r="K164" s="485">
        <v>6</v>
      </c>
      <c r="L164" s="485">
        <v>6</v>
      </c>
      <c r="M164" s="485">
        <v>6</v>
      </c>
      <c r="N164" s="503">
        <f t="shared" si="4"/>
        <v>1</v>
      </c>
      <c r="O164" s="300" t="s">
        <v>350</v>
      </c>
      <c r="P164" s="496"/>
      <c r="Q164" s="3"/>
      <c r="R164" s="317" t="s">
        <v>396</v>
      </c>
      <c r="S164" s="505">
        <v>16</v>
      </c>
      <c r="T164" s="505">
        <v>16</v>
      </c>
      <c r="U164" s="424" t="str">
        <f t="shared" si="5"/>
        <v>středisko Vydří stopa Sušice</v>
      </c>
    </row>
    <row r="165" spans="1:21" ht="15.75" hidden="1" customHeight="1">
      <c r="A165" s="310" t="s">
        <v>351</v>
      </c>
      <c r="B165" s="483">
        <v>6</v>
      </c>
      <c r="C165" s="484">
        <v>6</v>
      </c>
      <c r="D165" s="484">
        <v>6</v>
      </c>
      <c r="E165" s="484">
        <v>5</v>
      </c>
      <c r="F165" s="484">
        <v>6</v>
      </c>
      <c r="G165" s="484">
        <v>4</v>
      </c>
      <c r="H165" s="484">
        <v>6</v>
      </c>
      <c r="I165" s="484">
        <v>6</v>
      </c>
      <c r="J165" s="485">
        <v>6</v>
      </c>
      <c r="K165" s="485">
        <v>5</v>
      </c>
      <c r="L165" s="485">
        <v>6</v>
      </c>
      <c r="M165" s="485">
        <v>5</v>
      </c>
      <c r="N165" s="503">
        <f t="shared" si="4"/>
        <v>0.83333333333333337</v>
      </c>
      <c r="O165" s="300" t="s">
        <v>352</v>
      </c>
      <c r="P165" s="496"/>
      <c r="Q165" s="3"/>
      <c r="R165" s="317" t="s">
        <v>398</v>
      </c>
      <c r="S165" s="505">
        <v>4</v>
      </c>
      <c r="T165" s="505">
        <v>3</v>
      </c>
      <c r="U165" s="424" t="str">
        <f t="shared" si="5"/>
        <v>středisko Jestřáb Pačejov</v>
      </c>
    </row>
    <row r="166" spans="1:21" ht="15.75" hidden="1" customHeight="1">
      <c r="A166" s="310" t="s">
        <v>353</v>
      </c>
      <c r="B166" s="483">
        <v>6</v>
      </c>
      <c r="C166" s="484">
        <v>4</v>
      </c>
      <c r="D166" s="484">
        <v>6</v>
      </c>
      <c r="E166" s="484">
        <v>4</v>
      </c>
      <c r="F166" s="484">
        <v>6</v>
      </c>
      <c r="G166" s="484">
        <v>4</v>
      </c>
      <c r="H166" s="484">
        <v>6</v>
      </c>
      <c r="I166" s="484">
        <v>4</v>
      </c>
      <c r="J166" s="485">
        <v>6</v>
      </c>
      <c r="K166" s="485">
        <v>4</v>
      </c>
      <c r="L166" s="485">
        <v>6</v>
      </c>
      <c r="M166" s="485">
        <v>4</v>
      </c>
      <c r="N166" s="503">
        <f t="shared" si="4"/>
        <v>0.66666666666666663</v>
      </c>
      <c r="O166" s="300" t="s">
        <v>354</v>
      </c>
      <c r="P166" s="496"/>
      <c r="Q166" s="3"/>
      <c r="R166" s="317" t="s">
        <v>400</v>
      </c>
      <c r="S166" s="505">
        <v>4</v>
      </c>
      <c r="T166" s="505">
        <v>4</v>
      </c>
      <c r="U166" s="424" t="str">
        <f t="shared" si="5"/>
        <v>středisko Javor Klatovy</v>
      </c>
    </row>
    <row r="167" spans="1:21" ht="15.75" hidden="1" customHeight="1">
      <c r="A167" s="310" t="s">
        <v>355</v>
      </c>
      <c r="B167" s="483">
        <v>6</v>
      </c>
      <c r="C167" s="484">
        <v>5</v>
      </c>
      <c r="D167" s="484">
        <v>6</v>
      </c>
      <c r="E167" s="484">
        <v>5</v>
      </c>
      <c r="F167" s="484">
        <v>6</v>
      </c>
      <c r="G167" s="484">
        <v>3</v>
      </c>
      <c r="H167" s="484">
        <v>6</v>
      </c>
      <c r="I167" s="484">
        <v>3</v>
      </c>
      <c r="J167" s="485">
        <v>6</v>
      </c>
      <c r="K167" s="485">
        <v>3</v>
      </c>
      <c r="L167" s="485">
        <v>6</v>
      </c>
      <c r="M167" s="485">
        <v>4</v>
      </c>
      <c r="N167" s="503">
        <f t="shared" si="4"/>
        <v>0.66666666666666663</v>
      </c>
      <c r="O167" s="300" t="s">
        <v>356</v>
      </c>
      <c r="P167" s="496"/>
      <c r="Q167" s="3"/>
      <c r="R167" s="317" t="s">
        <v>403</v>
      </c>
      <c r="S167" s="505">
        <v>10</v>
      </c>
      <c r="T167" s="505">
        <v>10</v>
      </c>
      <c r="U167" s="424" t="str">
        <f t="shared" si="5"/>
        <v>středisko Jožky Knappa Plzeň</v>
      </c>
    </row>
    <row r="168" spans="1:21" ht="15.75" hidden="1" customHeight="1">
      <c r="A168" s="310" t="s">
        <v>357</v>
      </c>
      <c r="B168" s="483">
        <v>4</v>
      </c>
      <c r="C168" s="484">
        <v>4</v>
      </c>
      <c r="D168" s="484">
        <v>4</v>
      </c>
      <c r="E168" s="484">
        <v>4</v>
      </c>
      <c r="F168" s="484">
        <v>4</v>
      </c>
      <c r="G168" s="484">
        <v>3</v>
      </c>
      <c r="H168" s="484">
        <v>4</v>
      </c>
      <c r="I168" s="484">
        <v>4</v>
      </c>
      <c r="J168" s="485">
        <v>4</v>
      </c>
      <c r="K168" s="485">
        <v>3</v>
      </c>
      <c r="L168" s="485">
        <v>4</v>
      </c>
      <c r="M168" s="485">
        <v>3</v>
      </c>
      <c r="N168" s="503">
        <f t="shared" si="4"/>
        <v>0.75</v>
      </c>
      <c r="O168" s="300" t="s">
        <v>358</v>
      </c>
      <c r="P168" s="496"/>
      <c r="Q168" s="3"/>
      <c r="R168" s="317" t="s">
        <v>405</v>
      </c>
      <c r="S168" s="505">
        <v>10</v>
      </c>
      <c r="T168" s="505">
        <v>10</v>
      </c>
      <c r="U168" s="424" t="str">
        <f t="shared" si="5"/>
        <v>středisko Stopa Plzeň</v>
      </c>
    </row>
    <row r="169" spans="1:21" ht="15.75" hidden="1" customHeight="1">
      <c r="A169" s="310" t="s">
        <v>359</v>
      </c>
      <c r="B169" s="483">
        <v>4</v>
      </c>
      <c r="C169" s="484">
        <v>4</v>
      </c>
      <c r="D169" s="484">
        <v>4</v>
      </c>
      <c r="E169" s="484">
        <v>4</v>
      </c>
      <c r="F169" s="484">
        <v>4</v>
      </c>
      <c r="G169" s="484">
        <v>3</v>
      </c>
      <c r="H169" s="484">
        <v>4</v>
      </c>
      <c r="I169" s="484">
        <v>3</v>
      </c>
      <c r="J169" s="485">
        <v>4</v>
      </c>
      <c r="K169" s="485">
        <v>3</v>
      </c>
      <c r="L169" s="485">
        <v>4</v>
      </c>
      <c r="M169" s="485">
        <v>3</v>
      </c>
      <c r="N169" s="503">
        <f t="shared" si="4"/>
        <v>0.75</v>
      </c>
      <c r="O169" s="300" t="s">
        <v>360</v>
      </c>
      <c r="P169" s="496"/>
      <c r="Q169" s="3"/>
      <c r="R169" s="317" t="s">
        <v>407</v>
      </c>
      <c r="S169" s="505">
        <v>8</v>
      </c>
      <c r="T169" s="505">
        <v>5</v>
      </c>
      <c r="U169" s="424" t="str">
        <f t="shared" si="5"/>
        <v>středisko 5. květen Plzeň</v>
      </c>
    </row>
    <row r="170" spans="1:21" ht="15.75" hidden="1" customHeight="1">
      <c r="A170" s="310" t="s">
        <v>361</v>
      </c>
      <c r="B170" s="483">
        <v>8</v>
      </c>
      <c r="C170" s="484">
        <v>6</v>
      </c>
      <c r="D170" s="484">
        <v>8</v>
      </c>
      <c r="E170" s="484">
        <v>6</v>
      </c>
      <c r="F170" s="484">
        <v>8</v>
      </c>
      <c r="G170" s="484">
        <v>6</v>
      </c>
      <c r="H170" s="484">
        <v>8</v>
      </c>
      <c r="I170" s="484">
        <v>6</v>
      </c>
      <c r="J170" s="485">
        <v>8</v>
      </c>
      <c r="K170" s="485">
        <v>6</v>
      </c>
      <c r="L170" s="485">
        <v>8</v>
      </c>
      <c r="M170" s="485">
        <v>6</v>
      </c>
      <c r="N170" s="503">
        <f t="shared" si="4"/>
        <v>0.75</v>
      </c>
      <c r="O170" s="300" t="s">
        <v>362</v>
      </c>
      <c r="P170" s="496"/>
      <c r="Q170" s="3"/>
      <c r="R170" s="317" t="s">
        <v>409</v>
      </c>
      <c r="S170" s="505">
        <v>8</v>
      </c>
      <c r="T170" s="505">
        <v>6</v>
      </c>
      <c r="U170" s="424" t="str">
        <f t="shared" si="5"/>
        <v>středisko ICHTHYS Plzeň</v>
      </c>
    </row>
    <row r="171" spans="1:21" ht="15.75" hidden="1" customHeight="1">
      <c r="A171" s="310" t="s">
        <v>363</v>
      </c>
      <c r="B171" s="483">
        <v>8</v>
      </c>
      <c r="C171" s="484">
        <v>5</v>
      </c>
      <c r="D171" s="484">
        <v>8</v>
      </c>
      <c r="E171" s="484">
        <v>6</v>
      </c>
      <c r="F171" s="484">
        <v>8</v>
      </c>
      <c r="G171" s="484">
        <v>6</v>
      </c>
      <c r="H171" s="484">
        <v>8</v>
      </c>
      <c r="I171" s="484">
        <v>6</v>
      </c>
      <c r="J171" s="485">
        <v>8</v>
      </c>
      <c r="K171" s="485">
        <v>6</v>
      </c>
      <c r="L171" s="485">
        <v>8</v>
      </c>
      <c r="M171" s="485">
        <v>6</v>
      </c>
      <c r="N171" s="503">
        <f t="shared" si="4"/>
        <v>0.75</v>
      </c>
      <c r="O171" s="300" t="s">
        <v>364</v>
      </c>
      <c r="P171" s="496"/>
      <c r="Q171" s="3"/>
      <c r="R171" s="317" t="s">
        <v>411</v>
      </c>
      <c r="S171" s="505">
        <v>12</v>
      </c>
      <c r="T171" s="505">
        <v>7</v>
      </c>
      <c r="U171" s="424" t="str">
        <f t="shared" si="5"/>
        <v>středisko Střela Plzeň</v>
      </c>
    </row>
    <row r="172" spans="1:21" ht="15.75" hidden="1" customHeight="1">
      <c r="A172" s="310" t="s">
        <v>365</v>
      </c>
      <c r="B172" s="483">
        <v>4</v>
      </c>
      <c r="C172" s="484">
        <v>4</v>
      </c>
      <c r="D172" s="484">
        <v>4</v>
      </c>
      <c r="E172" s="484">
        <v>3</v>
      </c>
      <c r="F172" s="484">
        <v>4</v>
      </c>
      <c r="G172" s="484">
        <v>0</v>
      </c>
      <c r="H172" s="484">
        <v>4</v>
      </c>
      <c r="I172" s="484">
        <v>2</v>
      </c>
      <c r="J172" s="485">
        <v>4</v>
      </c>
      <c r="K172" s="485">
        <v>3</v>
      </c>
      <c r="L172" s="485">
        <v>4</v>
      </c>
      <c r="M172" s="485">
        <v>2</v>
      </c>
      <c r="N172" s="503">
        <f t="shared" si="4"/>
        <v>0.5</v>
      </c>
      <c r="O172" s="300" t="s">
        <v>366</v>
      </c>
      <c r="P172" s="496"/>
      <c r="Q172" s="3"/>
      <c r="R172" s="317" t="s">
        <v>413</v>
      </c>
      <c r="S172" s="505">
        <v>4</v>
      </c>
      <c r="T172" s="505">
        <v>3</v>
      </c>
      <c r="U172" s="424" t="str">
        <f t="shared" si="5"/>
        <v>středisko Krokodýl Tlučná</v>
      </c>
    </row>
    <row r="173" spans="1:21" ht="15.75" customHeight="1">
      <c r="A173" s="310">
        <v>317</v>
      </c>
      <c r="B173" s="483">
        <v>48</v>
      </c>
      <c r="C173" s="484">
        <v>41</v>
      </c>
      <c r="D173" s="484">
        <v>48</v>
      </c>
      <c r="E173" s="484">
        <v>42</v>
      </c>
      <c r="F173" s="484">
        <v>48</v>
      </c>
      <c r="G173" s="484">
        <v>42</v>
      </c>
      <c r="H173" s="484">
        <v>46</v>
      </c>
      <c r="I173" s="484">
        <v>42</v>
      </c>
      <c r="J173" s="485">
        <v>44</v>
      </c>
      <c r="K173" s="485">
        <v>41</v>
      </c>
      <c r="L173" s="485">
        <v>48</v>
      </c>
      <c r="M173" s="485">
        <v>41</v>
      </c>
      <c r="N173" s="503">
        <f t="shared" si="4"/>
        <v>0.85416666666666663</v>
      </c>
      <c r="O173" s="300" t="s">
        <v>367</v>
      </c>
      <c r="P173" s="496"/>
      <c r="Q173" s="3"/>
      <c r="R173" s="317" t="s">
        <v>415</v>
      </c>
      <c r="S173" s="505">
        <v>4</v>
      </c>
      <c r="T173" s="505">
        <v>4</v>
      </c>
      <c r="U173" s="424" t="str">
        <f t="shared" si="5"/>
        <v>středisko Limba Plzeň</v>
      </c>
    </row>
    <row r="174" spans="1:21" ht="15.75" hidden="1" customHeight="1">
      <c r="A174" s="310" t="s">
        <v>368</v>
      </c>
      <c r="B174" s="483">
        <v>18</v>
      </c>
      <c r="C174" s="484">
        <v>18</v>
      </c>
      <c r="D174" s="484">
        <v>18</v>
      </c>
      <c r="E174" s="484">
        <v>18</v>
      </c>
      <c r="F174" s="484">
        <v>18</v>
      </c>
      <c r="G174" s="484">
        <v>18</v>
      </c>
      <c r="H174" s="484">
        <v>18</v>
      </c>
      <c r="I174" s="484">
        <v>17</v>
      </c>
      <c r="J174" s="485">
        <v>18</v>
      </c>
      <c r="K174" s="485">
        <v>18</v>
      </c>
      <c r="L174" s="485">
        <v>18</v>
      </c>
      <c r="M174" s="485">
        <v>16</v>
      </c>
      <c r="N174" s="503">
        <f t="shared" si="4"/>
        <v>0.88888888888888884</v>
      </c>
      <c r="O174" s="300" t="s">
        <v>369</v>
      </c>
      <c r="P174" s="496"/>
      <c r="Q174" s="3"/>
      <c r="R174" s="317" t="s">
        <v>417</v>
      </c>
      <c r="S174" s="505">
        <v>2</v>
      </c>
      <c r="T174" s="505">
        <v>2</v>
      </c>
      <c r="U174" s="424" t="str">
        <f t="shared" si="5"/>
        <v>středisko Omaha Kralovice</v>
      </c>
    </row>
    <row r="175" spans="1:21" ht="15.75" hidden="1" customHeight="1">
      <c r="A175" s="310" t="s">
        <v>370</v>
      </c>
      <c r="B175" s="483">
        <v>4</v>
      </c>
      <c r="C175" s="484">
        <v>4</v>
      </c>
      <c r="D175" s="484">
        <v>4</v>
      </c>
      <c r="E175" s="484">
        <v>4</v>
      </c>
      <c r="F175" s="484">
        <v>4</v>
      </c>
      <c r="G175" s="484">
        <v>4</v>
      </c>
      <c r="H175" s="484">
        <v>4</v>
      </c>
      <c r="I175" s="484">
        <v>4</v>
      </c>
      <c r="J175" s="485">
        <v>4</v>
      </c>
      <c r="K175" s="485">
        <v>4</v>
      </c>
      <c r="L175" s="485">
        <v>4</v>
      </c>
      <c r="M175" s="485">
        <v>4</v>
      </c>
      <c r="N175" s="503">
        <f t="shared" si="4"/>
        <v>1</v>
      </c>
      <c r="O175" s="300" t="s">
        <v>371</v>
      </c>
      <c r="P175" s="496"/>
      <c r="Q175" s="3"/>
      <c r="R175" s="317" t="s">
        <v>419</v>
      </c>
      <c r="S175" s="505">
        <v>8</v>
      </c>
      <c r="T175" s="505">
        <v>5</v>
      </c>
      <c r="U175" s="424" t="str">
        <f t="shared" si="5"/>
        <v>přístav Omaha Plzeň</v>
      </c>
    </row>
    <row r="176" spans="1:21" ht="15.75" hidden="1" customHeight="1">
      <c r="A176" s="310" t="s">
        <v>372</v>
      </c>
      <c r="B176" s="483">
        <v>2</v>
      </c>
      <c r="C176" s="484">
        <v>0</v>
      </c>
      <c r="D176" s="484">
        <v>2</v>
      </c>
      <c r="E176" s="484">
        <v>0</v>
      </c>
      <c r="F176" s="484">
        <v>2</v>
      </c>
      <c r="G176" s="484">
        <v>0</v>
      </c>
      <c r="H176" s="484">
        <v>2</v>
      </c>
      <c r="I176" s="484">
        <v>0</v>
      </c>
      <c r="J176" s="485">
        <v>2</v>
      </c>
      <c r="K176" s="485">
        <v>0</v>
      </c>
      <c r="L176" s="485">
        <v>2</v>
      </c>
      <c r="M176" s="485">
        <v>0</v>
      </c>
      <c r="N176" s="503">
        <f t="shared" si="4"/>
        <v>0</v>
      </c>
      <c r="O176" s="300" t="s">
        <v>373</v>
      </c>
      <c r="P176" s="496"/>
      <c r="Q176" s="3"/>
      <c r="R176" s="317" t="s">
        <v>422</v>
      </c>
      <c r="S176" s="505">
        <v>10</v>
      </c>
      <c r="T176" s="505">
        <v>10</v>
      </c>
      <c r="U176" s="424" t="str">
        <f t="shared" si="5"/>
        <v>středisko Dr. Bečváře Přeštice</v>
      </c>
    </row>
    <row r="177" spans="1:21" ht="15.75" hidden="1" customHeight="1">
      <c r="A177" s="310" t="s">
        <v>374</v>
      </c>
      <c r="B177" s="483">
        <v>6</v>
      </c>
      <c r="C177" s="484">
        <v>6</v>
      </c>
      <c r="D177" s="484">
        <v>6</v>
      </c>
      <c r="E177" s="484">
        <v>6</v>
      </c>
      <c r="F177" s="484">
        <v>6</v>
      </c>
      <c r="G177" s="484">
        <v>6</v>
      </c>
      <c r="H177" s="484">
        <v>4</v>
      </c>
      <c r="I177" s="484">
        <v>4</v>
      </c>
      <c r="J177" s="485">
        <v>2</v>
      </c>
      <c r="K177" s="485">
        <v>2</v>
      </c>
      <c r="L177" s="485">
        <v>6</v>
      </c>
      <c r="M177" s="485">
        <v>4</v>
      </c>
      <c r="N177" s="503">
        <f t="shared" si="4"/>
        <v>0.66666666666666663</v>
      </c>
      <c r="O177" s="300" t="s">
        <v>375</v>
      </c>
      <c r="P177" s="496"/>
      <c r="Q177" s="3"/>
      <c r="R177" s="317" t="s">
        <v>424</v>
      </c>
      <c r="S177" s="505">
        <v>4</v>
      </c>
      <c r="T177" s="505">
        <v>4</v>
      </c>
      <c r="U177" s="424" t="str">
        <f t="shared" si="5"/>
        <v>středisko Palcát Dnešice</v>
      </c>
    </row>
    <row r="178" spans="1:21" ht="15.75" hidden="1" customHeight="1">
      <c r="A178" s="310" t="s">
        <v>376</v>
      </c>
      <c r="B178" s="483">
        <v>4</v>
      </c>
      <c r="C178" s="484">
        <v>0</v>
      </c>
      <c r="D178" s="484">
        <v>4</v>
      </c>
      <c r="E178" s="484">
        <v>0</v>
      </c>
      <c r="F178" s="484">
        <v>4</v>
      </c>
      <c r="G178" s="484">
        <v>0</v>
      </c>
      <c r="H178" s="484">
        <v>4</v>
      </c>
      <c r="I178" s="484">
        <v>3</v>
      </c>
      <c r="J178" s="485">
        <v>4</v>
      </c>
      <c r="K178" s="485">
        <v>3</v>
      </c>
      <c r="L178" s="485">
        <v>4</v>
      </c>
      <c r="M178" s="485">
        <v>3</v>
      </c>
      <c r="N178" s="503">
        <f t="shared" si="4"/>
        <v>0.75</v>
      </c>
      <c r="O178" s="300" t="s">
        <v>377</v>
      </c>
      <c r="P178" s="496"/>
      <c r="Q178" s="3"/>
      <c r="R178" s="317" t="s">
        <v>426</v>
      </c>
      <c r="S178" s="505">
        <v>8</v>
      </c>
      <c r="T178" s="505">
        <v>8</v>
      </c>
      <c r="U178" s="424" t="str">
        <f t="shared" si="5"/>
        <v>středisko Příchovice</v>
      </c>
    </row>
    <row r="179" spans="1:21" ht="15.75" hidden="1" customHeight="1">
      <c r="A179" s="310" t="s">
        <v>378</v>
      </c>
      <c r="B179" s="483">
        <v>6</v>
      </c>
      <c r="C179" s="484">
        <v>6</v>
      </c>
      <c r="D179" s="484">
        <v>6</v>
      </c>
      <c r="E179" s="484">
        <v>6</v>
      </c>
      <c r="F179" s="484">
        <v>6</v>
      </c>
      <c r="G179" s="484">
        <v>6</v>
      </c>
      <c r="H179" s="484">
        <v>6</v>
      </c>
      <c r="I179" s="484">
        <v>6</v>
      </c>
      <c r="J179" s="485">
        <v>6</v>
      </c>
      <c r="K179" s="485">
        <v>6</v>
      </c>
      <c r="L179" s="485">
        <v>6</v>
      </c>
      <c r="M179" s="485">
        <v>6</v>
      </c>
      <c r="N179" s="503">
        <f t="shared" si="4"/>
        <v>1</v>
      </c>
      <c r="O179" s="300" t="s">
        <v>379</v>
      </c>
      <c r="P179" s="496"/>
      <c r="Q179" s="3"/>
      <c r="R179" s="317" t="s">
        <v>428</v>
      </c>
      <c r="S179" s="505">
        <v>4</v>
      </c>
      <c r="T179" s="505">
        <v>4</v>
      </c>
      <c r="U179" s="424" t="str">
        <f t="shared" si="5"/>
        <v>středisko Zelený šíp Dobřany</v>
      </c>
    </row>
    <row r="180" spans="1:21" ht="15.75" hidden="1" customHeight="1">
      <c r="A180" s="310" t="s">
        <v>380</v>
      </c>
      <c r="B180" s="483">
        <v>8</v>
      </c>
      <c r="C180" s="484">
        <v>7</v>
      </c>
      <c r="D180" s="484">
        <v>8</v>
      </c>
      <c r="E180" s="484">
        <v>8</v>
      </c>
      <c r="F180" s="484">
        <v>8</v>
      </c>
      <c r="G180" s="484">
        <v>8</v>
      </c>
      <c r="H180" s="484">
        <v>8</v>
      </c>
      <c r="I180" s="484">
        <v>8</v>
      </c>
      <c r="J180" s="485">
        <v>8</v>
      </c>
      <c r="K180" s="485">
        <v>8</v>
      </c>
      <c r="L180" s="485">
        <v>8</v>
      </c>
      <c r="M180" s="485">
        <v>8</v>
      </c>
      <c r="N180" s="503">
        <f t="shared" si="4"/>
        <v>1</v>
      </c>
      <c r="O180" s="300" t="s">
        <v>381</v>
      </c>
      <c r="P180" s="496"/>
      <c r="Q180" s="3"/>
      <c r="R180" s="317" t="s">
        <v>430</v>
      </c>
      <c r="S180" s="505">
        <v>4</v>
      </c>
      <c r="T180" s="505">
        <v>3</v>
      </c>
      <c r="U180" s="424" t="str">
        <f t="shared" si="5"/>
        <v>středisko Devětsil Spálené Poříčí</v>
      </c>
    </row>
    <row r="181" spans="1:21" ht="15.75" hidden="1" customHeight="1">
      <c r="A181" s="310">
        <v>320</v>
      </c>
      <c r="B181" s="483">
        <v>170</v>
      </c>
      <c r="C181" s="484">
        <v>147</v>
      </c>
      <c r="D181" s="484">
        <v>176</v>
      </c>
      <c r="E181" s="484">
        <v>153</v>
      </c>
      <c r="F181" s="484">
        <v>176</v>
      </c>
      <c r="G181" s="484">
        <v>149</v>
      </c>
      <c r="H181" s="484">
        <v>176</v>
      </c>
      <c r="I181" s="484">
        <v>145</v>
      </c>
      <c r="J181" s="485">
        <v>172</v>
      </c>
      <c r="K181" s="485">
        <v>152</v>
      </c>
      <c r="L181" s="485">
        <v>172</v>
      </c>
      <c r="M181" s="485">
        <v>144</v>
      </c>
      <c r="N181" s="503">
        <f t="shared" si="4"/>
        <v>0.83720930232558144</v>
      </c>
      <c r="O181" s="300" t="s">
        <v>36</v>
      </c>
      <c r="P181" s="496"/>
      <c r="Q181" s="3"/>
      <c r="R181" s="317" t="s">
        <v>433</v>
      </c>
      <c r="S181" s="505">
        <v>10</v>
      </c>
      <c r="T181" s="505">
        <v>7</v>
      </c>
      <c r="U181" s="424" t="str">
        <f t="shared" si="5"/>
        <v>středisko Rarášek Rokycany</v>
      </c>
    </row>
    <row r="182" spans="1:21" ht="15.75" customHeight="1">
      <c r="A182" s="310">
        <v>321</v>
      </c>
      <c r="B182" s="483">
        <v>18</v>
      </c>
      <c r="C182" s="484">
        <v>14</v>
      </c>
      <c r="D182" s="484">
        <v>20</v>
      </c>
      <c r="E182" s="484">
        <v>14</v>
      </c>
      <c r="F182" s="484">
        <v>20</v>
      </c>
      <c r="G182" s="484">
        <v>14</v>
      </c>
      <c r="H182" s="484">
        <v>20</v>
      </c>
      <c r="I182" s="484">
        <v>15</v>
      </c>
      <c r="J182" s="485">
        <v>18</v>
      </c>
      <c r="K182" s="485">
        <v>15</v>
      </c>
      <c r="L182" s="485">
        <v>18</v>
      </c>
      <c r="M182" s="485">
        <v>15</v>
      </c>
      <c r="N182" s="503">
        <f t="shared" si="4"/>
        <v>0.83333333333333337</v>
      </c>
      <c r="O182" s="300" t="s">
        <v>382</v>
      </c>
      <c r="P182" s="496"/>
      <c r="Q182" s="3"/>
      <c r="R182" s="317" t="s">
        <v>435</v>
      </c>
      <c r="S182" s="505">
        <v>4</v>
      </c>
      <c r="T182" s="505">
        <v>3</v>
      </c>
      <c r="U182" s="424" t="str">
        <f t="shared" si="5"/>
        <v>středisko Omaha Radnice</v>
      </c>
    </row>
    <row r="183" spans="1:21" ht="15.75" hidden="1" customHeight="1">
      <c r="A183" s="310" t="s">
        <v>383</v>
      </c>
      <c r="B183" s="483">
        <v>4</v>
      </c>
      <c r="C183" s="484">
        <v>4</v>
      </c>
      <c r="D183" s="484">
        <v>4</v>
      </c>
      <c r="E183" s="484">
        <v>4</v>
      </c>
      <c r="F183" s="484">
        <v>4</v>
      </c>
      <c r="G183" s="484">
        <v>3</v>
      </c>
      <c r="H183" s="484">
        <v>4</v>
      </c>
      <c r="I183" s="484">
        <v>4</v>
      </c>
      <c r="J183" s="485">
        <v>4</v>
      </c>
      <c r="K183" s="485">
        <v>4</v>
      </c>
      <c r="L183" s="485">
        <v>4</v>
      </c>
      <c r="M183" s="485">
        <v>4</v>
      </c>
      <c r="N183" s="503">
        <f t="shared" si="4"/>
        <v>1</v>
      </c>
      <c r="O183" s="300" t="s">
        <v>384</v>
      </c>
      <c r="P183" s="496"/>
      <c r="Q183" s="3"/>
      <c r="R183" s="317" t="s">
        <v>437</v>
      </c>
      <c r="S183" s="505">
        <v>4</v>
      </c>
      <c r="T183" s="505">
        <v>4</v>
      </c>
      <c r="U183" s="424" t="str">
        <f t="shared" si="5"/>
        <v>středisko Čertovka Zbiroh</v>
      </c>
    </row>
    <row r="184" spans="1:21" ht="15.75" hidden="1" customHeight="1">
      <c r="A184" s="310" t="s">
        <v>385</v>
      </c>
      <c r="B184" s="483">
        <v>4</v>
      </c>
      <c r="C184" s="484">
        <v>3</v>
      </c>
      <c r="D184" s="484">
        <v>4</v>
      </c>
      <c r="E184" s="484">
        <v>3</v>
      </c>
      <c r="F184" s="484">
        <v>4</v>
      </c>
      <c r="G184" s="484">
        <v>3</v>
      </c>
      <c r="H184" s="484">
        <v>4</v>
      </c>
      <c r="I184" s="484">
        <v>3</v>
      </c>
      <c r="J184" s="485">
        <v>4</v>
      </c>
      <c r="K184" s="485">
        <v>3</v>
      </c>
      <c r="L184" s="485">
        <v>4</v>
      </c>
      <c r="M184" s="485">
        <v>3</v>
      </c>
      <c r="N184" s="503">
        <f t="shared" si="4"/>
        <v>0.75</v>
      </c>
      <c r="O184" s="300" t="s">
        <v>386</v>
      </c>
      <c r="P184" s="496"/>
      <c r="Q184" s="3"/>
      <c r="R184" s="317" t="s">
        <v>439</v>
      </c>
      <c r="S184" s="505">
        <v>4</v>
      </c>
      <c r="T184" s="505">
        <v>4</v>
      </c>
      <c r="U184" s="424" t="str">
        <f t="shared" si="5"/>
        <v>středisko Šedého vlka Cheb</v>
      </c>
    </row>
    <row r="185" spans="1:21" ht="15.75" hidden="1" customHeight="1">
      <c r="A185" s="310" t="s">
        <v>387</v>
      </c>
      <c r="B185" s="483">
        <v>4</v>
      </c>
      <c r="C185" s="484">
        <v>4</v>
      </c>
      <c r="D185" s="484">
        <v>4</v>
      </c>
      <c r="E185" s="484">
        <v>4</v>
      </c>
      <c r="F185" s="484">
        <v>4</v>
      </c>
      <c r="G185" s="484">
        <v>4</v>
      </c>
      <c r="H185" s="484">
        <v>4</v>
      </c>
      <c r="I185" s="484">
        <v>4</v>
      </c>
      <c r="J185" s="485">
        <v>4</v>
      </c>
      <c r="K185" s="485">
        <v>4</v>
      </c>
      <c r="L185" s="485">
        <v>4</v>
      </c>
      <c r="M185" s="485">
        <v>4</v>
      </c>
      <c r="N185" s="503">
        <f t="shared" si="4"/>
        <v>1</v>
      </c>
      <c r="O185" s="300" t="s">
        <v>388</v>
      </c>
      <c r="P185" s="496"/>
      <c r="Q185" s="3"/>
      <c r="R185" s="317" t="s">
        <v>441</v>
      </c>
      <c r="S185" s="505">
        <v>8</v>
      </c>
      <c r="T185" s="505">
        <v>6</v>
      </c>
      <c r="U185" s="424" t="str">
        <f t="shared" si="5"/>
        <v>středisko Dakota Cheb</v>
      </c>
    </row>
    <row r="186" spans="1:21" ht="15.75" hidden="1" customHeight="1">
      <c r="A186" s="310" t="s">
        <v>389</v>
      </c>
      <c r="B186" s="483">
        <v>6</v>
      </c>
      <c r="C186" s="484">
        <v>3</v>
      </c>
      <c r="D186" s="484">
        <v>8</v>
      </c>
      <c r="E186" s="484">
        <v>3</v>
      </c>
      <c r="F186" s="484">
        <v>8</v>
      </c>
      <c r="G186" s="484">
        <v>4</v>
      </c>
      <c r="H186" s="484">
        <v>8</v>
      </c>
      <c r="I186" s="484">
        <v>4</v>
      </c>
      <c r="J186" s="485">
        <v>6</v>
      </c>
      <c r="K186" s="485">
        <v>4</v>
      </c>
      <c r="L186" s="485">
        <v>6</v>
      </c>
      <c r="M186" s="485">
        <v>4</v>
      </c>
      <c r="N186" s="503">
        <f t="shared" si="4"/>
        <v>0.66666666666666663</v>
      </c>
      <c r="O186" s="300" t="s">
        <v>390</v>
      </c>
      <c r="P186" s="496"/>
      <c r="Q186" s="3"/>
      <c r="R186" s="317" t="s">
        <v>443</v>
      </c>
      <c r="S186" s="505">
        <v>4</v>
      </c>
      <c r="T186" s="505">
        <v>4</v>
      </c>
      <c r="U186" s="424" t="str">
        <f t="shared" si="5"/>
        <v>středisko Smrčina Aš</v>
      </c>
    </row>
    <row r="187" spans="1:21" ht="15.75" customHeight="1">
      <c r="A187" s="310">
        <v>322</v>
      </c>
      <c r="B187" s="483">
        <v>40</v>
      </c>
      <c r="C187" s="484">
        <v>37</v>
      </c>
      <c r="D187" s="484">
        <v>40</v>
      </c>
      <c r="E187" s="484">
        <v>38</v>
      </c>
      <c r="F187" s="484">
        <v>40</v>
      </c>
      <c r="G187" s="484">
        <v>37</v>
      </c>
      <c r="H187" s="484">
        <v>42</v>
      </c>
      <c r="I187" s="484">
        <v>38</v>
      </c>
      <c r="J187" s="485">
        <v>40</v>
      </c>
      <c r="K187" s="485">
        <v>36</v>
      </c>
      <c r="L187" s="485">
        <v>40</v>
      </c>
      <c r="M187" s="485">
        <v>34</v>
      </c>
      <c r="N187" s="503">
        <f t="shared" si="4"/>
        <v>0.85</v>
      </c>
      <c r="O187" s="300" t="s">
        <v>391</v>
      </c>
      <c r="P187" s="496"/>
      <c r="Q187" s="3"/>
      <c r="R187" s="317" t="s">
        <v>445</v>
      </c>
      <c r="S187" s="505">
        <v>4</v>
      </c>
      <c r="T187" s="505">
        <v>3</v>
      </c>
      <c r="U187" s="424" t="str">
        <f t="shared" si="5"/>
        <v>středisko Stopa Mariánské Lázně</v>
      </c>
    </row>
    <row r="188" spans="1:21" ht="15.75" hidden="1" customHeight="1">
      <c r="A188" s="310" t="s">
        <v>392</v>
      </c>
      <c r="B188" s="483">
        <v>8</v>
      </c>
      <c r="C188" s="484">
        <v>7</v>
      </c>
      <c r="D188" s="484">
        <v>8</v>
      </c>
      <c r="E188" s="484">
        <v>7</v>
      </c>
      <c r="F188" s="484">
        <v>8</v>
      </c>
      <c r="G188" s="484">
        <v>6</v>
      </c>
      <c r="H188" s="484">
        <v>8</v>
      </c>
      <c r="I188" s="484">
        <v>7</v>
      </c>
      <c r="J188" s="485">
        <v>8</v>
      </c>
      <c r="K188" s="485">
        <v>6</v>
      </c>
      <c r="L188" s="485">
        <v>8</v>
      </c>
      <c r="M188" s="485">
        <v>4</v>
      </c>
      <c r="N188" s="503">
        <f t="shared" si="4"/>
        <v>0.5</v>
      </c>
      <c r="O188" s="300" t="s">
        <v>393</v>
      </c>
      <c r="P188" s="496"/>
      <c r="Q188" s="3"/>
      <c r="R188" s="317" t="s">
        <v>447</v>
      </c>
      <c r="S188" s="505">
        <v>2</v>
      </c>
      <c r="T188" s="505">
        <v>2</v>
      </c>
      <c r="U188" s="424" t="str">
        <f t="shared" si="5"/>
        <v>středisko Vysoký kámen Luby u Chebu</v>
      </c>
    </row>
    <row r="189" spans="1:21" ht="15.75" hidden="1" customHeight="1">
      <c r="A189" s="310" t="s">
        <v>394</v>
      </c>
      <c r="B189" s="483">
        <v>8</v>
      </c>
      <c r="C189" s="484">
        <v>7</v>
      </c>
      <c r="D189" s="484">
        <v>8</v>
      </c>
      <c r="E189" s="484">
        <v>8</v>
      </c>
      <c r="F189" s="484">
        <v>8</v>
      </c>
      <c r="G189" s="484">
        <v>8</v>
      </c>
      <c r="H189" s="484">
        <v>10</v>
      </c>
      <c r="I189" s="484">
        <v>8</v>
      </c>
      <c r="J189" s="485">
        <v>8</v>
      </c>
      <c r="K189" s="485">
        <v>7</v>
      </c>
      <c r="L189" s="485">
        <v>8</v>
      </c>
      <c r="M189" s="485">
        <v>7</v>
      </c>
      <c r="N189" s="503">
        <f t="shared" si="4"/>
        <v>0.875</v>
      </c>
      <c r="O189" s="300" t="s">
        <v>395</v>
      </c>
      <c r="P189" s="496"/>
      <c r="Q189" s="3"/>
      <c r="R189" s="317" t="s">
        <v>449</v>
      </c>
      <c r="S189" s="505">
        <v>2</v>
      </c>
      <c r="T189" s="505">
        <v>2</v>
      </c>
      <c r="U189" s="424" t="str">
        <f t="shared" si="5"/>
        <v>středisko Arnika Jáchymov</v>
      </c>
    </row>
    <row r="190" spans="1:21" ht="15.75" hidden="1" customHeight="1">
      <c r="A190" s="310" t="s">
        <v>396</v>
      </c>
      <c r="B190" s="483">
        <v>16</v>
      </c>
      <c r="C190" s="484">
        <v>16</v>
      </c>
      <c r="D190" s="484">
        <v>16</v>
      </c>
      <c r="E190" s="484">
        <v>16</v>
      </c>
      <c r="F190" s="484">
        <v>16</v>
      </c>
      <c r="G190" s="484">
        <v>16</v>
      </c>
      <c r="H190" s="484">
        <v>16</v>
      </c>
      <c r="I190" s="484">
        <v>16</v>
      </c>
      <c r="J190" s="485">
        <v>16</v>
      </c>
      <c r="K190" s="485">
        <v>16</v>
      </c>
      <c r="L190" s="485">
        <v>16</v>
      </c>
      <c r="M190" s="485">
        <v>16</v>
      </c>
      <c r="N190" s="503">
        <f t="shared" si="4"/>
        <v>1</v>
      </c>
      <c r="O190" s="300" t="s">
        <v>397</v>
      </c>
      <c r="P190" s="496"/>
      <c r="Q190" s="3"/>
      <c r="R190" s="317" t="s">
        <v>451</v>
      </c>
      <c r="S190" s="505">
        <v>2</v>
      </c>
      <c r="T190" s="505">
        <v>2</v>
      </c>
      <c r="U190" s="424" t="str">
        <f t="shared" si="5"/>
        <v>středisko Kompas Nejdek</v>
      </c>
    </row>
    <row r="191" spans="1:21" ht="15.75" hidden="1" customHeight="1">
      <c r="A191" s="310" t="s">
        <v>398</v>
      </c>
      <c r="B191" s="483">
        <v>4</v>
      </c>
      <c r="C191" s="484">
        <v>3</v>
      </c>
      <c r="D191" s="484">
        <v>4</v>
      </c>
      <c r="E191" s="484">
        <v>3</v>
      </c>
      <c r="F191" s="484">
        <v>4</v>
      </c>
      <c r="G191" s="484">
        <v>3</v>
      </c>
      <c r="H191" s="484">
        <v>4</v>
      </c>
      <c r="I191" s="484">
        <v>3</v>
      </c>
      <c r="J191" s="485">
        <v>4</v>
      </c>
      <c r="K191" s="485">
        <v>3</v>
      </c>
      <c r="L191" s="485">
        <v>4</v>
      </c>
      <c r="M191" s="485">
        <v>3</v>
      </c>
      <c r="N191" s="503">
        <f t="shared" si="4"/>
        <v>0.75</v>
      </c>
      <c r="O191" s="300" t="s">
        <v>399</v>
      </c>
      <c r="P191" s="496"/>
      <c r="Q191" s="3"/>
      <c r="R191" s="317" t="s">
        <v>453</v>
      </c>
      <c r="S191" s="505">
        <v>6</v>
      </c>
      <c r="T191" s="505">
        <v>6</v>
      </c>
      <c r="U191" s="424" t="str">
        <f t="shared" si="5"/>
        <v>přístav ORION Karlovy Vary</v>
      </c>
    </row>
    <row r="192" spans="1:21" ht="15.75" hidden="1" customHeight="1">
      <c r="A192" s="310" t="s">
        <v>400</v>
      </c>
      <c r="B192" s="483">
        <v>4</v>
      </c>
      <c r="C192" s="484">
        <v>4</v>
      </c>
      <c r="D192" s="484">
        <v>4</v>
      </c>
      <c r="E192" s="484">
        <v>4</v>
      </c>
      <c r="F192" s="484">
        <v>4</v>
      </c>
      <c r="G192" s="484">
        <v>4</v>
      </c>
      <c r="H192" s="484">
        <v>4</v>
      </c>
      <c r="I192" s="484">
        <v>4</v>
      </c>
      <c r="J192" s="485">
        <v>4</v>
      </c>
      <c r="K192" s="485">
        <v>4</v>
      </c>
      <c r="L192" s="485">
        <v>4</v>
      </c>
      <c r="M192" s="485">
        <v>4</v>
      </c>
      <c r="N192" s="503">
        <f t="shared" si="4"/>
        <v>1</v>
      </c>
      <c r="O192" s="300" t="s">
        <v>401</v>
      </c>
      <c r="P192" s="496"/>
      <c r="Q192" s="3"/>
      <c r="R192" s="317" t="s">
        <v>455</v>
      </c>
      <c r="S192" s="505">
        <v>4</v>
      </c>
      <c r="T192" s="505">
        <v>4</v>
      </c>
      <c r="U192" s="424" t="str">
        <f t="shared" si="5"/>
        <v>středisko Jestřáb Chodov</v>
      </c>
    </row>
    <row r="193" spans="1:21" ht="15.75" customHeight="1">
      <c r="A193" s="310">
        <v>323</v>
      </c>
      <c r="B193" s="483">
        <v>72</v>
      </c>
      <c r="C193" s="484">
        <v>63</v>
      </c>
      <c r="D193" s="484">
        <v>72</v>
      </c>
      <c r="E193" s="484">
        <v>63</v>
      </c>
      <c r="F193" s="484">
        <v>72</v>
      </c>
      <c r="G193" s="484">
        <v>60</v>
      </c>
      <c r="H193" s="484">
        <v>70</v>
      </c>
      <c r="I193" s="484">
        <v>51</v>
      </c>
      <c r="J193" s="485">
        <v>66</v>
      </c>
      <c r="K193" s="485">
        <v>56</v>
      </c>
      <c r="L193" s="485">
        <v>66</v>
      </c>
      <c r="M193" s="485">
        <v>52</v>
      </c>
      <c r="N193" s="503">
        <f t="shared" si="4"/>
        <v>0.78787878787878785</v>
      </c>
      <c r="O193" s="300" t="s">
        <v>402</v>
      </c>
      <c r="P193" s="496"/>
      <c r="Q193" s="3"/>
      <c r="R193" s="317" t="s">
        <v>457</v>
      </c>
      <c r="S193" s="505">
        <v>2</v>
      </c>
      <c r="T193" s="505">
        <v>2</v>
      </c>
      <c r="U193" s="424" t="str">
        <f t="shared" si="5"/>
        <v>středisko Lípa Kynšperk nad Ohří</v>
      </c>
    </row>
    <row r="194" spans="1:21" ht="15.75" hidden="1" customHeight="1">
      <c r="A194" s="310" t="s">
        <v>403</v>
      </c>
      <c r="B194" s="483">
        <v>10</v>
      </c>
      <c r="C194" s="484">
        <v>9</v>
      </c>
      <c r="D194" s="484">
        <v>10</v>
      </c>
      <c r="E194" s="484">
        <v>9</v>
      </c>
      <c r="F194" s="484">
        <v>10</v>
      </c>
      <c r="G194" s="484">
        <v>9</v>
      </c>
      <c r="H194" s="484">
        <v>10</v>
      </c>
      <c r="I194" s="484">
        <v>7</v>
      </c>
      <c r="J194" s="485">
        <v>10</v>
      </c>
      <c r="K194" s="485">
        <v>10</v>
      </c>
      <c r="L194" s="485">
        <v>10</v>
      </c>
      <c r="M194" s="485">
        <v>10</v>
      </c>
      <c r="N194" s="503">
        <f t="shared" si="4"/>
        <v>1</v>
      </c>
      <c r="O194" s="300" t="s">
        <v>404</v>
      </c>
      <c r="P194" s="496"/>
      <c r="Q194" s="3"/>
      <c r="R194" s="317" t="s">
        <v>459</v>
      </c>
      <c r="S194" s="505">
        <v>6</v>
      </c>
      <c r="T194" s="505">
        <v>5</v>
      </c>
      <c r="U194" s="424" t="str">
        <f t="shared" si="5"/>
        <v>středisko Dýmka Habartov</v>
      </c>
    </row>
    <row r="195" spans="1:21" ht="15.75" hidden="1" customHeight="1">
      <c r="A195" s="310" t="s">
        <v>405</v>
      </c>
      <c r="B195" s="483">
        <v>10</v>
      </c>
      <c r="C195" s="484">
        <v>10</v>
      </c>
      <c r="D195" s="484">
        <v>10</v>
      </c>
      <c r="E195" s="484">
        <v>10</v>
      </c>
      <c r="F195" s="484">
        <v>10</v>
      </c>
      <c r="G195" s="484">
        <v>10</v>
      </c>
      <c r="H195" s="484">
        <v>10</v>
      </c>
      <c r="I195" s="484">
        <v>10</v>
      </c>
      <c r="J195" s="485">
        <v>10</v>
      </c>
      <c r="K195" s="485">
        <v>10</v>
      </c>
      <c r="L195" s="485">
        <v>10</v>
      </c>
      <c r="M195" s="485">
        <v>10</v>
      </c>
      <c r="N195" s="503">
        <f t="shared" si="4"/>
        <v>1</v>
      </c>
      <c r="O195" s="300" t="s">
        <v>406</v>
      </c>
      <c r="P195" s="496"/>
      <c r="Q195" s="3"/>
      <c r="R195" s="317" t="s">
        <v>461</v>
      </c>
      <c r="S195" s="505">
        <v>4</v>
      </c>
      <c r="T195" s="505">
        <v>4</v>
      </c>
      <c r="U195" s="424" t="str">
        <f t="shared" si="5"/>
        <v>středisko Arnika Horní Slavkov</v>
      </c>
    </row>
    <row r="196" spans="1:21" ht="15.75" hidden="1" customHeight="1">
      <c r="A196" s="310" t="s">
        <v>407</v>
      </c>
      <c r="B196" s="483">
        <v>10</v>
      </c>
      <c r="C196" s="484">
        <v>10</v>
      </c>
      <c r="D196" s="484">
        <v>10</v>
      </c>
      <c r="E196" s="484">
        <v>10</v>
      </c>
      <c r="F196" s="484">
        <v>10</v>
      </c>
      <c r="G196" s="484">
        <v>10</v>
      </c>
      <c r="H196" s="484">
        <v>8</v>
      </c>
      <c r="I196" s="484">
        <v>7</v>
      </c>
      <c r="J196" s="485">
        <v>8</v>
      </c>
      <c r="K196" s="485">
        <v>8</v>
      </c>
      <c r="L196" s="485">
        <v>8</v>
      </c>
      <c r="M196" s="485">
        <v>5</v>
      </c>
      <c r="N196" s="503">
        <f t="shared" si="4"/>
        <v>0.625</v>
      </c>
      <c r="O196" s="300" t="s">
        <v>408</v>
      </c>
      <c r="P196" s="496"/>
      <c r="Q196" s="3"/>
      <c r="R196" s="317" t="s">
        <v>463</v>
      </c>
      <c r="S196" s="505">
        <v>4</v>
      </c>
      <c r="T196" s="505">
        <v>4</v>
      </c>
      <c r="U196" s="424" t="str">
        <f t="shared" si="5"/>
        <v>středisko Jitřenka Loket</v>
      </c>
    </row>
    <row r="197" spans="1:21" ht="15.75" hidden="1" customHeight="1">
      <c r="A197" s="310" t="s">
        <v>409</v>
      </c>
      <c r="B197" s="483">
        <v>10</v>
      </c>
      <c r="C197" s="484">
        <v>8</v>
      </c>
      <c r="D197" s="484">
        <v>10</v>
      </c>
      <c r="E197" s="484">
        <v>8</v>
      </c>
      <c r="F197" s="484">
        <v>10</v>
      </c>
      <c r="G197" s="484">
        <v>7</v>
      </c>
      <c r="H197" s="484">
        <v>10</v>
      </c>
      <c r="I197" s="484">
        <v>6</v>
      </c>
      <c r="J197" s="485">
        <v>8</v>
      </c>
      <c r="K197" s="485">
        <v>6</v>
      </c>
      <c r="L197" s="485">
        <v>8</v>
      </c>
      <c r="M197" s="485">
        <v>6</v>
      </c>
      <c r="N197" s="503">
        <f t="shared" si="4"/>
        <v>0.75</v>
      </c>
      <c r="O197" s="300" t="s">
        <v>410</v>
      </c>
      <c r="P197" s="496"/>
      <c r="Q197" s="3"/>
      <c r="R197" s="317" t="s">
        <v>486</v>
      </c>
      <c r="S197" s="505">
        <v>4</v>
      </c>
      <c r="T197" s="505">
        <v>4</v>
      </c>
      <c r="U197" s="424" t="str">
        <f t="shared" si="5"/>
        <v>středisko Úsvit Děčín</v>
      </c>
    </row>
    <row r="198" spans="1:21" ht="15.75" hidden="1" customHeight="1">
      <c r="A198" s="310" t="s">
        <v>411</v>
      </c>
      <c r="B198" s="483">
        <v>12</v>
      </c>
      <c r="C198" s="484">
        <v>11</v>
      </c>
      <c r="D198" s="484">
        <v>12</v>
      </c>
      <c r="E198" s="484">
        <v>10</v>
      </c>
      <c r="F198" s="484">
        <v>12</v>
      </c>
      <c r="G198" s="484">
        <v>9</v>
      </c>
      <c r="H198" s="484">
        <v>12</v>
      </c>
      <c r="I198" s="484">
        <v>7</v>
      </c>
      <c r="J198" s="485">
        <v>12</v>
      </c>
      <c r="K198" s="485">
        <v>8</v>
      </c>
      <c r="L198" s="485">
        <v>12</v>
      </c>
      <c r="M198" s="485">
        <v>7</v>
      </c>
      <c r="N198" s="503">
        <f t="shared" ref="N198:N261" si="6">IF(L198=0,0,(M198/L198))</f>
        <v>0.58333333333333337</v>
      </c>
      <c r="O198" s="300" t="s">
        <v>412</v>
      </c>
      <c r="P198" s="496"/>
      <c r="Q198" s="3"/>
      <c r="R198" s="317" t="s">
        <v>488</v>
      </c>
      <c r="S198" s="505">
        <v>6</v>
      </c>
      <c r="T198" s="505">
        <v>4</v>
      </c>
      <c r="U198" s="424" t="str">
        <f t="shared" si="5"/>
        <v>středisko Lužan Varnsdorf</v>
      </c>
    </row>
    <row r="199" spans="1:21" ht="15.75" hidden="1" customHeight="1">
      <c r="A199" s="310" t="s">
        <v>413</v>
      </c>
      <c r="B199" s="483">
        <v>4</v>
      </c>
      <c r="C199" s="484">
        <v>3</v>
      </c>
      <c r="D199" s="484">
        <v>4</v>
      </c>
      <c r="E199" s="484">
        <v>3</v>
      </c>
      <c r="F199" s="484">
        <v>4</v>
      </c>
      <c r="G199" s="484">
        <v>2</v>
      </c>
      <c r="H199" s="484">
        <v>4</v>
      </c>
      <c r="I199" s="484">
        <v>2</v>
      </c>
      <c r="J199" s="485">
        <v>4</v>
      </c>
      <c r="K199" s="485">
        <v>2</v>
      </c>
      <c r="L199" s="485">
        <v>4</v>
      </c>
      <c r="M199" s="485">
        <v>3</v>
      </c>
      <c r="N199" s="503">
        <f t="shared" si="6"/>
        <v>0.75</v>
      </c>
      <c r="O199" s="300" t="s">
        <v>414</v>
      </c>
      <c r="P199" s="496"/>
      <c r="Q199" s="3"/>
      <c r="R199" s="317" t="s">
        <v>490</v>
      </c>
      <c r="S199" s="505">
        <v>4</v>
      </c>
      <c r="T199" s="505">
        <v>3</v>
      </c>
      <c r="U199" s="424" t="str">
        <f t="shared" si="5"/>
        <v>středisko Rumburk</v>
      </c>
    </row>
    <row r="200" spans="1:21" ht="15.75" hidden="1" customHeight="1">
      <c r="A200" s="310" t="s">
        <v>415</v>
      </c>
      <c r="B200" s="483">
        <v>4</v>
      </c>
      <c r="C200" s="484">
        <v>4</v>
      </c>
      <c r="D200" s="484">
        <v>4</v>
      </c>
      <c r="E200" s="484">
        <v>4</v>
      </c>
      <c r="F200" s="484">
        <v>4</v>
      </c>
      <c r="G200" s="484">
        <v>4</v>
      </c>
      <c r="H200" s="484">
        <v>4</v>
      </c>
      <c r="I200" s="484">
        <v>4</v>
      </c>
      <c r="J200" s="485">
        <v>4</v>
      </c>
      <c r="K200" s="485">
        <v>4</v>
      </c>
      <c r="L200" s="485">
        <v>4</v>
      </c>
      <c r="M200" s="485">
        <v>4</v>
      </c>
      <c r="N200" s="503">
        <f t="shared" si="6"/>
        <v>1</v>
      </c>
      <c r="O200" s="300" t="s">
        <v>416</v>
      </c>
      <c r="P200" s="496"/>
      <c r="Q200" s="3"/>
      <c r="R200" s="317" t="s">
        <v>492</v>
      </c>
      <c r="S200" s="505">
        <v>4</v>
      </c>
      <c r="T200" s="505">
        <v>4</v>
      </c>
      <c r="U200" s="424" t="str">
        <f t="shared" ref="U200:U263" si="7">VLOOKUP(R200,A:O,15,0)</f>
        <v>středisko Sojčáci Děčín</v>
      </c>
    </row>
    <row r="201" spans="1:21" ht="15.75" hidden="1" customHeight="1">
      <c r="A201" s="310" t="s">
        <v>417</v>
      </c>
      <c r="B201" s="483">
        <v>2</v>
      </c>
      <c r="C201" s="484">
        <v>1</v>
      </c>
      <c r="D201" s="484">
        <v>2</v>
      </c>
      <c r="E201" s="484">
        <v>1</v>
      </c>
      <c r="F201" s="484">
        <v>2</v>
      </c>
      <c r="G201" s="484">
        <v>1</v>
      </c>
      <c r="H201" s="484">
        <v>2</v>
      </c>
      <c r="I201" s="484">
        <v>2</v>
      </c>
      <c r="J201" s="485">
        <v>2</v>
      </c>
      <c r="K201" s="485">
        <v>2</v>
      </c>
      <c r="L201" s="485">
        <v>2</v>
      </c>
      <c r="M201" s="485">
        <v>2</v>
      </c>
      <c r="N201" s="503">
        <f t="shared" si="6"/>
        <v>1</v>
      </c>
      <c r="O201" s="300" t="s">
        <v>418</v>
      </c>
      <c r="P201" s="496"/>
      <c r="Q201" s="3"/>
      <c r="R201" s="317" t="s">
        <v>494</v>
      </c>
      <c r="S201" s="505">
        <v>2</v>
      </c>
      <c r="T201" s="505">
        <v>2</v>
      </c>
      <c r="U201" s="424" t="str">
        <f t="shared" si="7"/>
        <v>středisko Seveřan Šluknov</v>
      </c>
    </row>
    <row r="202" spans="1:21" ht="15.75" hidden="1" customHeight="1">
      <c r="A202" s="310" t="s">
        <v>419</v>
      </c>
      <c r="B202" s="483">
        <v>10</v>
      </c>
      <c r="C202" s="484">
        <v>7</v>
      </c>
      <c r="D202" s="484">
        <v>10</v>
      </c>
      <c r="E202" s="484">
        <v>8</v>
      </c>
      <c r="F202" s="484">
        <v>10</v>
      </c>
      <c r="G202" s="484">
        <v>8</v>
      </c>
      <c r="H202" s="484">
        <v>10</v>
      </c>
      <c r="I202" s="484">
        <v>6</v>
      </c>
      <c r="J202" s="485">
        <v>8</v>
      </c>
      <c r="K202" s="485">
        <v>6</v>
      </c>
      <c r="L202" s="485">
        <v>8</v>
      </c>
      <c r="M202" s="485">
        <v>5</v>
      </c>
      <c r="N202" s="503">
        <f t="shared" si="6"/>
        <v>0.625</v>
      </c>
      <c r="O202" s="300" t="s">
        <v>420</v>
      </c>
      <c r="P202" s="496"/>
      <c r="Q202" s="3"/>
      <c r="R202" s="317" t="s">
        <v>497</v>
      </c>
      <c r="S202" s="505">
        <v>6</v>
      </c>
      <c r="T202" s="505">
        <v>4</v>
      </c>
      <c r="U202" s="424" t="str">
        <f t="shared" si="7"/>
        <v>středisko Český lev Chomutov</v>
      </c>
    </row>
    <row r="203" spans="1:21" ht="15.75" customHeight="1">
      <c r="A203" s="310">
        <v>324</v>
      </c>
      <c r="B203" s="483">
        <v>28</v>
      </c>
      <c r="C203" s="484">
        <v>24</v>
      </c>
      <c r="D203" s="484">
        <v>28</v>
      </c>
      <c r="E203" s="484">
        <v>25</v>
      </c>
      <c r="F203" s="484">
        <v>28</v>
      </c>
      <c r="G203" s="484">
        <v>25</v>
      </c>
      <c r="H203" s="484">
        <v>28</v>
      </c>
      <c r="I203" s="484">
        <v>27</v>
      </c>
      <c r="J203" s="485">
        <v>30</v>
      </c>
      <c r="K203" s="485">
        <v>29</v>
      </c>
      <c r="L203" s="485">
        <v>30</v>
      </c>
      <c r="M203" s="485">
        <v>29</v>
      </c>
      <c r="N203" s="503">
        <f t="shared" si="6"/>
        <v>0.96666666666666667</v>
      </c>
      <c r="O203" s="300" t="s">
        <v>421</v>
      </c>
      <c r="P203" s="496"/>
      <c r="Q203" s="3"/>
      <c r="R203" s="317" t="s">
        <v>499</v>
      </c>
      <c r="S203" s="505">
        <v>4</v>
      </c>
      <c r="T203" s="505">
        <v>3</v>
      </c>
      <c r="U203" s="424" t="str">
        <f t="shared" si="7"/>
        <v>středisko Br. Zubra Klášterec nad Ohří</v>
      </c>
    </row>
    <row r="204" spans="1:21" ht="15.75" hidden="1" customHeight="1">
      <c r="A204" s="310" t="s">
        <v>422</v>
      </c>
      <c r="B204" s="483">
        <v>8</v>
      </c>
      <c r="C204" s="484">
        <v>7</v>
      </c>
      <c r="D204" s="484">
        <v>8</v>
      </c>
      <c r="E204" s="484">
        <v>7</v>
      </c>
      <c r="F204" s="484">
        <v>8</v>
      </c>
      <c r="G204" s="484">
        <v>7</v>
      </c>
      <c r="H204" s="484">
        <v>8</v>
      </c>
      <c r="I204" s="484">
        <v>8</v>
      </c>
      <c r="J204" s="485">
        <v>10</v>
      </c>
      <c r="K204" s="485">
        <v>10</v>
      </c>
      <c r="L204" s="485">
        <v>10</v>
      </c>
      <c r="M204" s="485">
        <v>10</v>
      </c>
      <c r="N204" s="503">
        <f t="shared" si="6"/>
        <v>1</v>
      </c>
      <c r="O204" s="300" t="s">
        <v>423</v>
      </c>
      <c r="P204" s="496"/>
      <c r="Q204" s="3"/>
      <c r="R204" s="317" t="s">
        <v>501</v>
      </c>
      <c r="S204" s="505">
        <v>6</v>
      </c>
      <c r="T204" s="505">
        <v>6</v>
      </c>
      <c r="U204" s="424" t="str">
        <f t="shared" si="7"/>
        <v>středisko Hraničář Jirkov</v>
      </c>
    </row>
    <row r="205" spans="1:21" ht="15.75" hidden="1" customHeight="1">
      <c r="A205" s="310" t="s">
        <v>424</v>
      </c>
      <c r="B205" s="483">
        <v>4</v>
      </c>
      <c r="C205" s="484">
        <v>4</v>
      </c>
      <c r="D205" s="484">
        <v>4</v>
      </c>
      <c r="E205" s="484">
        <v>4</v>
      </c>
      <c r="F205" s="484">
        <v>4</v>
      </c>
      <c r="G205" s="484">
        <v>4</v>
      </c>
      <c r="H205" s="484">
        <v>4</v>
      </c>
      <c r="I205" s="484">
        <v>4</v>
      </c>
      <c r="J205" s="485">
        <v>4</v>
      </c>
      <c r="K205" s="485">
        <v>4</v>
      </c>
      <c r="L205" s="485">
        <v>4</v>
      </c>
      <c r="M205" s="485">
        <v>4</v>
      </c>
      <c r="N205" s="503">
        <f t="shared" si="6"/>
        <v>1</v>
      </c>
      <c r="O205" s="300" t="s">
        <v>425</v>
      </c>
      <c r="P205" s="496"/>
      <c r="Q205" s="3"/>
      <c r="R205" s="317" t="s">
        <v>503</v>
      </c>
      <c r="S205" s="505">
        <v>8</v>
      </c>
      <c r="T205" s="505">
        <v>6</v>
      </c>
      <c r="U205" s="424" t="str">
        <f t="shared" si="7"/>
        <v>středisko Úhošť Kadaň</v>
      </c>
    </row>
    <row r="206" spans="1:21" ht="15.75" hidden="1" customHeight="1">
      <c r="A206" s="310" t="s">
        <v>426</v>
      </c>
      <c r="B206" s="483">
        <v>8</v>
      </c>
      <c r="C206" s="484">
        <v>8</v>
      </c>
      <c r="D206" s="484">
        <v>8</v>
      </c>
      <c r="E206" s="484">
        <v>8</v>
      </c>
      <c r="F206" s="484">
        <v>8</v>
      </c>
      <c r="G206" s="484">
        <v>8</v>
      </c>
      <c r="H206" s="484">
        <v>8</v>
      </c>
      <c r="I206" s="484">
        <v>8</v>
      </c>
      <c r="J206" s="485">
        <v>8</v>
      </c>
      <c r="K206" s="485">
        <v>8</v>
      </c>
      <c r="L206" s="485">
        <v>8</v>
      </c>
      <c r="M206" s="485">
        <v>8</v>
      </c>
      <c r="N206" s="503">
        <f t="shared" si="6"/>
        <v>1</v>
      </c>
      <c r="O206" s="300" t="s">
        <v>427</v>
      </c>
      <c r="P206" s="496"/>
      <c r="Q206" s="3"/>
      <c r="R206" s="317" t="s">
        <v>505</v>
      </c>
      <c r="S206" s="505">
        <v>6</v>
      </c>
      <c r="T206" s="505">
        <v>2</v>
      </c>
      <c r="U206" s="424" t="str">
        <f t="shared" si="7"/>
        <v>středisko Žatec</v>
      </c>
    </row>
    <row r="207" spans="1:21" ht="15.75" hidden="1" customHeight="1">
      <c r="A207" s="310" t="s">
        <v>428</v>
      </c>
      <c r="B207" s="483">
        <v>4</v>
      </c>
      <c r="C207" s="484">
        <v>3</v>
      </c>
      <c r="D207" s="484">
        <v>4</v>
      </c>
      <c r="E207" s="484">
        <v>4</v>
      </c>
      <c r="F207" s="484">
        <v>4</v>
      </c>
      <c r="G207" s="484">
        <v>4</v>
      </c>
      <c r="H207" s="484">
        <v>4</v>
      </c>
      <c r="I207" s="484">
        <v>4</v>
      </c>
      <c r="J207" s="485">
        <v>4</v>
      </c>
      <c r="K207" s="485">
        <v>4</v>
      </c>
      <c r="L207" s="485">
        <v>4</v>
      </c>
      <c r="M207" s="485">
        <v>4</v>
      </c>
      <c r="N207" s="503">
        <f t="shared" si="6"/>
        <v>1</v>
      </c>
      <c r="O207" s="300" t="s">
        <v>429</v>
      </c>
      <c r="P207" s="496"/>
      <c r="Q207" s="3"/>
      <c r="R207" s="317" t="s">
        <v>465</v>
      </c>
      <c r="S207" s="505">
        <v>4</v>
      </c>
      <c r="T207" s="505">
        <v>4</v>
      </c>
      <c r="U207" s="424" t="str">
        <f t="shared" si="7"/>
        <v>středisko Nereus Terezín</v>
      </c>
    </row>
    <row r="208" spans="1:21" ht="15.75" hidden="1" customHeight="1">
      <c r="A208" s="310" t="s">
        <v>430</v>
      </c>
      <c r="B208" s="483">
        <v>4</v>
      </c>
      <c r="C208" s="484">
        <v>2</v>
      </c>
      <c r="D208" s="484">
        <v>4</v>
      </c>
      <c r="E208" s="484">
        <v>2</v>
      </c>
      <c r="F208" s="484">
        <v>4</v>
      </c>
      <c r="G208" s="484">
        <v>2</v>
      </c>
      <c r="H208" s="484">
        <v>4</v>
      </c>
      <c r="I208" s="484">
        <v>3</v>
      </c>
      <c r="J208" s="485">
        <v>4</v>
      </c>
      <c r="K208" s="485">
        <v>3</v>
      </c>
      <c r="L208" s="485">
        <v>4</v>
      </c>
      <c r="M208" s="485">
        <v>3</v>
      </c>
      <c r="N208" s="503">
        <f t="shared" si="6"/>
        <v>0.75</v>
      </c>
      <c r="O208" s="300" t="s">
        <v>431</v>
      </c>
      <c r="P208" s="496"/>
      <c r="Q208" s="3"/>
      <c r="R208" s="317" t="s">
        <v>467</v>
      </c>
      <c r="S208" s="505">
        <v>8</v>
      </c>
      <c r="T208" s="505">
        <v>3</v>
      </c>
      <c r="U208" s="424" t="str">
        <f t="shared" si="7"/>
        <v>středisko Říp Roudnice nad Labem</v>
      </c>
    </row>
    <row r="209" spans="1:21" ht="15.75" customHeight="1">
      <c r="A209" s="310">
        <v>326</v>
      </c>
      <c r="B209" s="483">
        <v>12</v>
      </c>
      <c r="C209" s="484">
        <v>9</v>
      </c>
      <c r="D209" s="484">
        <v>16</v>
      </c>
      <c r="E209" s="484">
        <v>13</v>
      </c>
      <c r="F209" s="484">
        <v>16</v>
      </c>
      <c r="G209" s="484">
        <v>13</v>
      </c>
      <c r="H209" s="484">
        <v>16</v>
      </c>
      <c r="I209" s="484">
        <v>14</v>
      </c>
      <c r="J209" s="485">
        <v>18</v>
      </c>
      <c r="K209" s="485">
        <v>16</v>
      </c>
      <c r="L209" s="485">
        <v>18</v>
      </c>
      <c r="M209" s="485">
        <v>14</v>
      </c>
      <c r="N209" s="503">
        <f t="shared" si="6"/>
        <v>0.77777777777777779</v>
      </c>
      <c r="O209" s="300" t="s">
        <v>432</v>
      </c>
      <c r="P209" s="496"/>
      <c r="Q209" s="3"/>
      <c r="R209" s="317" t="s">
        <v>469</v>
      </c>
      <c r="S209" s="505">
        <v>4</v>
      </c>
      <c r="T209" s="505">
        <v>2</v>
      </c>
      <c r="U209" s="424" t="str">
        <f t="shared" si="7"/>
        <v>středisko Brána Lovosice</v>
      </c>
    </row>
    <row r="210" spans="1:21" ht="15.75" hidden="1" customHeight="1">
      <c r="A210" s="310" t="s">
        <v>433</v>
      </c>
      <c r="B210" s="483">
        <v>4</v>
      </c>
      <c r="C210" s="484">
        <v>4</v>
      </c>
      <c r="D210" s="484">
        <v>8</v>
      </c>
      <c r="E210" s="484">
        <v>7</v>
      </c>
      <c r="F210" s="484">
        <v>8</v>
      </c>
      <c r="G210" s="484">
        <v>7</v>
      </c>
      <c r="H210" s="484">
        <v>8</v>
      </c>
      <c r="I210" s="484">
        <v>7</v>
      </c>
      <c r="J210" s="485">
        <v>10</v>
      </c>
      <c r="K210" s="485">
        <v>9</v>
      </c>
      <c r="L210" s="485">
        <v>10</v>
      </c>
      <c r="M210" s="485">
        <v>7</v>
      </c>
      <c r="N210" s="503">
        <f t="shared" si="6"/>
        <v>0.7</v>
      </c>
      <c r="O210" s="300" t="s">
        <v>434</v>
      </c>
      <c r="P210" s="496"/>
      <c r="Q210" s="3"/>
      <c r="R210" s="317" t="s">
        <v>471</v>
      </c>
      <c r="S210" s="505">
        <v>2</v>
      </c>
      <c r="T210" s="505">
        <v>1</v>
      </c>
      <c r="U210" s="424" t="str">
        <f t="shared" si="7"/>
        <v>středisko Libochovice</v>
      </c>
    </row>
    <row r="211" spans="1:21" ht="15.75" hidden="1" customHeight="1">
      <c r="A211" s="310" t="s">
        <v>435</v>
      </c>
      <c r="B211" s="483">
        <v>4</v>
      </c>
      <c r="C211" s="484">
        <v>2</v>
      </c>
      <c r="D211" s="484">
        <v>4</v>
      </c>
      <c r="E211" s="484">
        <v>3</v>
      </c>
      <c r="F211" s="484">
        <v>4</v>
      </c>
      <c r="G211" s="484">
        <v>3</v>
      </c>
      <c r="H211" s="484">
        <v>4</v>
      </c>
      <c r="I211" s="484">
        <v>3</v>
      </c>
      <c r="J211" s="485">
        <v>4</v>
      </c>
      <c r="K211" s="485">
        <v>3</v>
      </c>
      <c r="L211" s="485">
        <v>4</v>
      </c>
      <c r="M211" s="485">
        <v>3</v>
      </c>
      <c r="N211" s="503">
        <f t="shared" si="6"/>
        <v>0.75</v>
      </c>
      <c r="O211" s="300" t="s">
        <v>436</v>
      </c>
      <c r="P211" s="496"/>
      <c r="Q211" s="3"/>
      <c r="R211" s="317" t="s">
        <v>473</v>
      </c>
      <c r="S211" s="505">
        <v>4</v>
      </c>
      <c r="T211" s="505">
        <v>4</v>
      </c>
      <c r="U211" s="424" t="str">
        <f t="shared" si="7"/>
        <v>středisko Štětí</v>
      </c>
    </row>
    <row r="212" spans="1:21" ht="15.75" hidden="1" customHeight="1">
      <c r="A212" s="310" t="s">
        <v>437</v>
      </c>
      <c r="B212" s="483">
        <v>4</v>
      </c>
      <c r="C212" s="484">
        <v>3</v>
      </c>
      <c r="D212" s="484">
        <v>4</v>
      </c>
      <c r="E212" s="484">
        <v>3</v>
      </c>
      <c r="F212" s="484">
        <v>4</v>
      </c>
      <c r="G212" s="484">
        <v>3</v>
      </c>
      <c r="H212" s="484">
        <v>4</v>
      </c>
      <c r="I212" s="484">
        <v>4</v>
      </c>
      <c r="J212" s="485">
        <v>4</v>
      </c>
      <c r="K212" s="485">
        <v>4</v>
      </c>
      <c r="L212" s="485">
        <v>4</v>
      </c>
      <c r="M212" s="485">
        <v>4</v>
      </c>
      <c r="N212" s="503">
        <f t="shared" si="6"/>
        <v>1</v>
      </c>
      <c r="O212" s="300" t="s">
        <v>438</v>
      </c>
      <c r="P212" s="496"/>
      <c r="Q212" s="3"/>
      <c r="R212" s="317" t="s">
        <v>475</v>
      </c>
      <c r="S212" s="505">
        <v>14</v>
      </c>
      <c r="T212" s="505">
        <v>13</v>
      </c>
      <c r="U212" s="424" t="str">
        <f t="shared" si="7"/>
        <v>středisko Radobýl Litoměřice</v>
      </c>
    </row>
    <row r="213" spans="1:21" ht="15.75" hidden="1" customHeight="1">
      <c r="A213" s="310">
        <v>410</v>
      </c>
      <c r="B213" s="483">
        <v>52</v>
      </c>
      <c r="C213" s="484">
        <v>48</v>
      </c>
      <c r="D213" s="484">
        <v>54</v>
      </c>
      <c r="E213" s="484">
        <v>48</v>
      </c>
      <c r="F213" s="484">
        <v>58</v>
      </c>
      <c r="G213" s="484">
        <v>53</v>
      </c>
      <c r="H213" s="484">
        <v>62</v>
      </c>
      <c r="I213" s="484">
        <v>57</v>
      </c>
      <c r="J213" s="485">
        <v>54</v>
      </c>
      <c r="K213" s="485">
        <v>51</v>
      </c>
      <c r="L213" s="485">
        <v>52</v>
      </c>
      <c r="M213" s="485">
        <v>48</v>
      </c>
      <c r="N213" s="503">
        <f t="shared" si="6"/>
        <v>0.92307692307692313</v>
      </c>
      <c r="O213" s="300" t="s">
        <v>37</v>
      </c>
      <c r="P213" s="496"/>
      <c r="Q213" s="3"/>
      <c r="R213" s="317" t="s">
        <v>508</v>
      </c>
      <c r="S213" s="505">
        <v>12</v>
      </c>
      <c r="T213" s="505">
        <v>11</v>
      </c>
      <c r="U213" s="424" t="str">
        <f t="shared" si="7"/>
        <v>středisko Oheň Most</v>
      </c>
    </row>
    <row r="214" spans="1:21" ht="15.75" hidden="1" customHeight="1">
      <c r="A214" s="310" t="s">
        <v>439</v>
      </c>
      <c r="B214" s="483">
        <v>2</v>
      </c>
      <c r="C214" s="484">
        <v>2</v>
      </c>
      <c r="D214" s="484">
        <v>2</v>
      </c>
      <c r="E214" s="484">
        <v>2</v>
      </c>
      <c r="F214" s="484">
        <v>2</v>
      </c>
      <c r="G214" s="484">
        <v>2</v>
      </c>
      <c r="H214" s="484">
        <v>2</v>
      </c>
      <c r="I214" s="484">
        <v>2</v>
      </c>
      <c r="J214" s="485">
        <v>2</v>
      </c>
      <c r="K214" s="485">
        <v>2</v>
      </c>
      <c r="L214" s="485">
        <v>4</v>
      </c>
      <c r="M214" s="485">
        <v>4</v>
      </c>
      <c r="N214" s="503">
        <f t="shared" si="6"/>
        <v>1</v>
      </c>
      <c r="O214" s="300" t="s">
        <v>440</v>
      </c>
      <c r="P214" s="496"/>
      <c r="Q214" s="3"/>
      <c r="R214" s="317" t="s">
        <v>510</v>
      </c>
      <c r="S214" s="505">
        <v>6</v>
      </c>
      <c r="T214" s="505">
        <v>5</v>
      </c>
      <c r="U214" s="424" t="str">
        <f t="shared" si="7"/>
        <v>středisko Perun Litvínov</v>
      </c>
    </row>
    <row r="215" spans="1:21" ht="15.75" hidden="1" customHeight="1">
      <c r="A215" s="310" t="s">
        <v>441</v>
      </c>
      <c r="B215" s="483">
        <v>4</v>
      </c>
      <c r="C215" s="484">
        <v>4</v>
      </c>
      <c r="D215" s="484">
        <v>4</v>
      </c>
      <c r="E215" s="484">
        <v>3</v>
      </c>
      <c r="F215" s="484">
        <v>8</v>
      </c>
      <c r="G215" s="484">
        <v>7</v>
      </c>
      <c r="H215" s="484">
        <v>10</v>
      </c>
      <c r="I215" s="484">
        <v>8</v>
      </c>
      <c r="J215" s="485">
        <v>10</v>
      </c>
      <c r="K215" s="485">
        <v>9</v>
      </c>
      <c r="L215" s="485">
        <v>8</v>
      </c>
      <c r="M215" s="485">
        <v>6</v>
      </c>
      <c r="N215" s="503">
        <f t="shared" si="6"/>
        <v>0.75</v>
      </c>
      <c r="O215" s="300" t="s">
        <v>442</v>
      </c>
      <c r="P215" s="496"/>
      <c r="Q215" s="3"/>
      <c r="R215" s="317" t="s">
        <v>512</v>
      </c>
      <c r="S215" s="505">
        <v>6</v>
      </c>
      <c r="T215" s="505">
        <v>6</v>
      </c>
      <c r="U215" s="424" t="str">
        <f t="shared" si="7"/>
        <v>středisko Louny</v>
      </c>
    </row>
    <row r="216" spans="1:21" ht="15.75" hidden="1" customHeight="1">
      <c r="A216" s="310" t="s">
        <v>443</v>
      </c>
      <c r="B216" s="483">
        <v>4</v>
      </c>
      <c r="C216" s="484">
        <v>4</v>
      </c>
      <c r="D216" s="484">
        <v>4</v>
      </c>
      <c r="E216" s="484">
        <v>4</v>
      </c>
      <c r="F216" s="484">
        <v>4</v>
      </c>
      <c r="G216" s="484">
        <v>4</v>
      </c>
      <c r="H216" s="484">
        <v>4</v>
      </c>
      <c r="I216" s="484">
        <v>4</v>
      </c>
      <c r="J216" s="485">
        <v>4</v>
      </c>
      <c r="K216" s="485">
        <v>4</v>
      </c>
      <c r="L216" s="485">
        <v>4</v>
      </c>
      <c r="M216" s="485">
        <v>4</v>
      </c>
      <c r="N216" s="503">
        <f t="shared" si="6"/>
        <v>1</v>
      </c>
      <c r="O216" s="300" t="s">
        <v>444</v>
      </c>
      <c r="P216" s="496"/>
      <c r="Q216" s="3"/>
      <c r="R216" s="317" t="s">
        <v>477</v>
      </c>
      <c r="S216" s="505">
        <v>4</v>
      </c>
      <c r="T216" s="505">
        <v>3</v>
      </c>
      <c r="U216" s="424" t="str">
        <f t="shared" si="7"/>
        <v>středisko Doubravka Teplice</v>
      </c>
    </row>
    <row r="217" spans="1:21" ht="15.75" hidden="1" customHeight="1">
      <c r="A217" s="310" t="s">
        <v>445</v>
      </c>
      <c r="B217" s="483">
        <v>4</v>
      </c>
      <c r="C217" s="484">
        <v>4</v>
      </c>
      <c r="D217" s="484">
        <v>6</v>
      </c>
      <c r="E217" s="484">
        <v>5</v>
      </c>
      <c r="F217" s="484">
        <v>6</v>
      </c>
      <c r="G217" s="484">
        <v>6</v>
      </c>
      <c r="H217" s="484">
        <v>6</v>
      </c>
      <c r="I217" s="484">
        <v>6</v>
      </c>
      <c r="J217" s="485">
        <v>4</v>
      </c>
      <c r="K217" s="485">
        <v>3</v>
      </c>
      <c r="L217" s="485">
        <v>4</v>
      </c>
      <c r="M217" s="485">
        <v>3</v>
      </c>
      <c r="N217" s="503">
        <f t="shared" si="6"/>
        <v>0.75</v>
      </c>
      <c r="O217" s="300" t="s">
        <v>446</v>
      </c>
      <c r="P217" s="496"/>
      <c r="Q217" s="3"/>
      <c r="R217" s="317" t="s">
        <v>479</v>
      </c>
      <c r="S217" s="505">
        <v>10</v>
      </c>
      <c r="T217" s="505">
        <v>6</v>
      </c>
      <c r="U217" s="424" t="str">
        <f t="shared" si="7"/>
        <v>středisko Dvojka Teplice</v>
      </c>
    </row>
    <row r="218" spans="1:21" ht="15.75" hidden="1" customHeight="1">
      <c r="A218" s="310" t="s">
        <v>447</v>
      </c>
      <c r="B218" s="483">
        <v>4</v>
      </c>
      <c r="C218" s="484">
        <v>4</v>
      </c>
      <c r="D218" s="484">
        <v>4</v>
      </c>
      <c r="E218" s="484">
        <v>4</v>
      </c>
      <c r="F218" s="484">
        <v>4</v>
      </c>
      <c r="G218" s="484">
        <v>4</v>
      </c>
      <c r="H218" s="484">
        <v>4</v>
      </c>
      <c r="I218" s="484">
        <v>4</v>
      </c>
      <c r="J218" s="485">
        <v>2</v>
      </c>
      <c r="K218" s="485">
        <v>2</v>
      </c>
      <c r="L218" s="485">
        <v>2</v>
      </c>
      <c r="M218" s="485">
        <v>2</v>
      </c>
      <c r="N218" s="503">
        <f t="shared" si="6"/>
        <v>1</v>
      </c>
      <c r="O218" s="300" t="s">
        <v>448</v>
      </c>
      <c r="P218" s="496"/>
      <c r="Q218" s="3"/>
      <c r="R218" s="317" t="s">
        <v>481</v>
      </c>
      <c r="S218" s="505">
        <v>4</v>
      </c>
      <c r="T218" s="505">
        <v>4</v>
      </c>
      <c r="U218" s="424" t="str">
        <f t="shared" si="7"/>
        <v>středisko Ústí nad Labem</v>
      </c>
    </row>
    <row r="219" spans="1:21" ht="15.75" hidden="1" customHeight="1">
      <c r="A219" s="310" t="s">
        <v>449</v>
      </c>
      <c r="B219" s="483">
        <v>2</v>
      </c>
      <c r="C219" s="484">
        <v>2</v>
      </c>
      <c r="D219" s="484">
        <v>2</v>
      </c>
      <c r="E219" s="484">
        <v>2</v>
      </c>
      <c r="F219" s="484">
        <v>2</v>
      </c>
      <c r="G219" s="484">
        <v>2</v>
      </c>
      <c r="H219" s="484">
        <v>2</v>
      </c>
      <c r="I219" s="484">
        <v>2</v>
      </c>
      <c r="J219" s="485">
        <v>2</v>
      </c>
      <c r="K219" s="485">
        <v>2</v>
      </c>
      <c r="L219" s="485">
        <v>2</v>
      </c>
      <c r="M219" s="485">
        <v>2</v>
      </c>
      <c r="N219" s="503">
        <f t="shared" si="6"/>
        <v>1</v>
      </c>
      <c r="O219" s="300" t="s">
        <v>450</v>
      </c>
      <c r="P219" s="496"/>
      <c r="Q219" s="3"/>
      <c r="R219" s="317" t="s">
        <v>483</v>
      </c>
      <c r="S219" s="505">
        <v>8</v>
      </c>
      <c r="T219" s="505">
        <v>8</v>
      </c>
      <c r="U219" s="424" t="str">
        <f t="shared" si="7"/>
        <v>středisko Šíp Neštěmice</v>
      </c>
    </row>
    <row r="220" spans="1:21" ht="15.75" hidden="1" customHeight="1">
      <c r="A220" s="310" t="s">
        <v>451</v>
      </c>
      <c r="B220" s="483">
        <v>4</v>
      </c>
      <c r="C220" s="484">
        <v>4</v>
      </c>
      <c r="D220" s="484">
        <v>4</v>
      </c>
      <c r="E220" s="484">
        <v>4</v>
      </c>
      <c r="F220" s="484">
        <v>4</v>
      </c>
      <c r="G220" s="484">
        <v>4</v>
      </c>
      <c r="H220" s="484">
        <v>4</v>
      </c>
      <c r="I220" s="484">
        <v>4</v>
      </c>
      <c r="J220" s="485">
        <v>2</v>
      </c>
      <c r="K220" s="485">
        <v>2</v>
      </c>
      <c r="L220" s="485">
        <v>2</v>
      </c>
      <c r="M220" s="485">
        <v>2</v>
      </c>
      <c r="N220" s="503">
        <f t="shared" si="6"/>
        <v>1</v>
      </c>
      <c r="O220" s="300" t="s">
        <v>452</v>
      </c>
      <c r="P220" s="496"/>
      <c r="Q220" s="3"/>
      <c r="R220" s="317" t="s">
        <v>1114</v>
      </c>
      <c r="S220" s="505">
        <v>4</v>
      </c>
      <c r="T220" s="505">
        <v>1</v>
      </c>
      <c r="U220" s="424" t="str">
        <f t="shared" si="7"/>
        <v>středisko Lomnice nad Popelkou</v>
      </c>
    </row>
    <row r="221" spans="1:21" ht="15.75" hidden="1" customHeight="1">
      <c r="A221" s="310" t="s">
        <v>453</v>
      </c>
      <c r="B221" s="483">
        <v>8</v>
      </c>
      <c r="C221" s="484">
        <v>8</v>
      </c>
      <c r="D221" s="484">
        <v>8</v>
      </c>
      <c r="E221" s="484">
        <v>8</v>
      </c>
      <c r="F221" s="484">
        <v>8</v>
      </c>
      <c r="G221" s="484">
        <v>8</v>
      </c>
      <c r="H221" s="484">
        <v>8</v>
      </c>
      <c r="I221" s="484">
        <v>8</v>
      </c>
      <c r="J221" s="485">
        <v>8</v>
      </c>
      <c r="K221" s="485">
        <v>8</v>
      </c>
      <c r="L221" s="485">
        <v>6</v>
      </c>
      <c r="M221" s="485">
        <v>6</v>
      </c>
      <c r="N221" s="503">
        <f t="shared" si="6"/>
        <v>1</v>
      </c>
      <c r="O221" s="300" t="s">
        <v>454</v>
      </c>
      <c r="P221" s="496"/>
      <c r="Q221" s="3"/>
      <c r="R221" s="317" t="s">
        <v>514</v>
      </c>
      <c r="S221" s="505">
        <v>6</v>
      </c>
      <c r="T221" s="505">
        <v>6</v>
      </c>
      <c r="U221" s="424" t="str">
        <f t="shared" si="7"/>
        <v>středisko Řetěz Česká Lípa</v>
      </c>
    </row>
    <row r="222" spans="1:21" ht="15.75" hidden="1" customHeight="1">
      <c r="A222" s="310" t="s">
        <v>455</v>
      </c>
      <c r="B222" s="483">
        <v>4</v>
      </c>
      <c r="C222" s="484">
        <v>4</v>
      </c>
      <c r="D222" s="484">
        <v>4</v>
      </c>
      <c r="E222" s="484">
        <v>4</v>
      </c>
      <c r="F222" s="484">
        <v>4</v>
      </c>
      <c r="G222" s="484">
        <v>3</v>
      </c>
      <c r="H222" s="484">
        <v>4</v>
      </c>
      <c r="I222" s="484">
        <v>3</v>
      </c>
      <c r="J222" s="485">
        <v>4</v>
      </c>
      <c r="K222" s="485">
        <v>3</v>
      </c>
      <c r="L222" s="485">
        <v>4</v>
      </c>
      <c r="M222" s="485">
        <v>4</v>
      </c>
      <c r="N222" s="503">
        <f t="shared" si="6"/>
        <v>1</v>
      </c>
      <c r="O222" s="300" t="s">
        <v>456</v>
      </c>
      <c r="P222" s="496"/>
      <c r="Q222" s="3"/>
      <c r="R222" s="317" t="s">
        <v>516</v>
      </c>
      <c r="S222" s="505">
        <v>8</v>
      </c>
      <c r="T222" s="505">
        <v>4</v>
      </c>
      <c r="U222" s="424" t="str">
        <f t="shared" si="7"/>
        <v>středisko Klíč Nový Bor</v>
      </c>
    </row>
    <row r="223" spans="1:21" ht="15.75" hidden="1" customHeight="1">
      <c r="A223" s="310" t="s">
        <v>457</v>
      </c>
      <c r="B223" s="483">
        <v>2</v>
      </c>
      <c r="C223" s="484">
        <v>2</v>
      </c>
      <c r="D223" s="484">
        <v>2</v>
      </c>
      <c r="E223" s="484">
        <v>2</v>
      </c>
      <c r="F223" s="484">
        <v>2</v>
      </c>
      <c r="G223" s="484">
        <v>2</v>
      </c>
      <c r="H223" s="484">
        <v>2</v>
      </c>
      <c r="I223" s="484">
        <v>2</v>
      </c>
      <c r="J223" s="485">
        <v>2</v>
      </c>
      <c r="K223" s="485">
        <v>2</v>
      </c>
      <c r="L223" s="485">
        <v>2</v>
      </c>
      <c r="M223" s="485">
        <v>2</v>
      </c>
      <c r="N223" s="503">
        <f t="shared" si="6"/>
        <v>1</v>
      </c>
      <c r="O223" s="300" t="s">
        <v>458</v>
      </c>
      <c r="P223" s="496"/>
      <c r="Q223" s="3"/>
      <c r="R223" s="317" t="s">
        <v>518</v>
      </c>
      <c r="S223" s="505">
        <v>6</v>
      </c>
      <c r="T223" s="505">
        <v>6</v>
      </c>
      <c r="U223" s="424" t="str">
        <f t="shared" si="7"/>
        <v>středisko Doksy</v>
      </c>
    </row>
    <row r="224" spans="1:21" ht="15.75" hidden="1" customHeight="1">
      <c r="A224" s="310" t="s">
        <v>459</v>
      </c>
      <c r="B224" s="483">
        <v>6</v>
      </c>
      <c r="C224" s="484">
        <v>2</v>
      </c>
      <c r="D224" s="484">
        <v>6</v>
      </c>
      <c r="E224" s="484">
        <v>2</v>
      </c>
      <c r="F224" s="484">
        <v>6</v>
      </c>
      <c r="G224" s="484">
        <v>3</v>
      </c>
      <c r="H224" s="484">
        <v>8</v>
      </c>
      <c r="I224" s="484">
        <v>6</v>
      </c>
      <c r="J224" s="485">
        <v>6</v>
      </c>
      <c r="K224" s="485">
        <v>6</v>
      </c>
      <c r="L224" s="485">
        <v>6</v>
      </c>
      <c r="M224" s="485">
        <v>5</v>
      </c>
      <c r="N224" s="503">
        <f t="shared" si="6"/>
        <v>0.83333333333333337</v>
      </c>
      <c r="O224" s="300" t="s">
        <v>460</v>
      </c>
      <c r="P224" s="496"/>
      <c r="Q224" s="3"/>
      <c r="R224" s="317" t="s">
        <v>520</v>
      </c>
      <c r="S224" s="505">
        <v>8</v>
      </c>
      <c r="T224" s="505">
        <v>3</v>
      </c>
      <c r="U224" s="424" t="str">
        <f t="shared" si="7"/>
        <v>přístav Ralsko Mimoň</v>
      </c>
    </row>
    <row r="225" spans="1:21" ht="15.75" hidden="1" customHeight="1">
      <c r="A225" s="310" t="s">
        <v>461</v>
      </c>
      <c r="B225" s="483">
        <v>4</v>
      </c>
      <c r="C225" s="484">
        <v>4</v>
      </c>
      <c r="D225" s="484">
        <v>4</v>
      </c>
      <c r="E225" s="484">
        <v>4</v>
      </c>
      <c r="F225" s="484">
        <v>4</v>
      </c>
      <c r="G225" s="484">
        <v>4</v>
      </c>
      <c r="H225" s="484">
        <v>4</v>
      </c>
      <c r="I225" s="484">
        <v>4</v>
      </c>
      <c r="J225" s="485">
        <v>4</v>
      </c>
      <c r="K225" s="485">
        <v>4</v>
      </c>
      <c r="L225" s="485">
        <v>4</v>
      </c>
      <c r="M225" s="485">
        <v>4</v>
      </c>
      <c r="N225" s="503">
        <f t="shared" si="6"/>
        <v>1</v>
      </c>
      <c r="O225" s="300" t="s">
        <v>462</v>
      </c>
      <c r="P225" s="496"/>
      <c r="Q225" s="3"/>
      <c r="R225" s="317" t="s">
        <v>522</v>
      </c>
      <c r="S225" s="505">
        <v>16</v>
      </c>
      <c r="T225" s="505">
        <v>15</v>
      </c>
      <c r="U225" s="424" t="str">
        <f t="shared" si="7"/>
        <v>středisko Jablonec nad Nisou</v>
      </c>
    </row>
    <row r="226" spans="1:21" ht="15.75" hidden="1" customHeight="1">
      <c r="A226" s="310" t="s">
        <v>463</v>
      </c>
      <c r="B226" s="483">
        <v>4</v>
      </c>
      <c r="C226" s="484">
        <v>4</v>
      </c>
      <c r="D226" s="484">
        <v>4</v>
      </c>
      <c r="E226" s="484">
        <v>4</v>
      </c>
      <c r="F226" s="484">
        <v>4</v>
      </c>
      <c r="G226" s="484">
        <v>4</v>
      </c>
      <c r="H226" s="484">
        <v>4</v>
      </c>
      <c r="I226" s="484">
        <v>4</v>
      </c>
      <c r="J226" s="485">
        <v>4</v>
      </c>
      <c r="K226" s="485">
        <v>4</v>
      </c>
      <c r="L226" s="485">
        <v>4</v>
      </c>
      <c r="M226" s="485">
        <v>4</v>
      </c>
      <c r="N226" s="503">
        <f t="shared" si="6"/>
        <v>1</v>
      </c>
      <c r="O226" s="300" t="s">
        <v>464</v>
      </c>
      <c r="P226" s="496"/>
      <c r="Q226" s="3"/>
      <c r="R226" s="317" t="s">
        <v>524</v>
      </c>
      <c r="S226" s="505">
        <v>6</v>
      </c>
      <c r="T226" s="505">
        <v>6</v>
      </c>
      <c r="U226" s="424" t="str">
        <f t="shared" si="7"/>
        <v>středisko Ještěd Liberec</v>
      </c>
    </row>
    <row r="227" spans="1:21" ht="15.75" hidden="1" customHeight="1">
      <c r="A227" s="310">
        <v>420</v>
      </c>
      <c r="B227" s="483">
        <v>122</v>
      </c>
      <c r="C227" s="484">
        <v>107</v>
      </c>
      <c r="D227" s="484">
        <v>124</v>
      </c>
      <c r="E227" s="484">
        <v>108</v>
      </c>
      <c r="F227" s="484">
        <v>130</v>
      </c>
      <c r="G227" s="484">
        <v>106</v>
      </c>
      <c r="H227" s="484">
        <v>132</v>
      </c>
      <c r="I227" s="484">
        <v>104</v>
      </c>
      <c r="J227" s="485">
        <v>134</v>
      </c>
      <c r="K227" s="485">
        <v>100</v>
      </c>
      <c r="L227" s="485">
        <v>136</v>
      </c>
      <c r="M227" s="485">
        <v>108</v>
      </c>
      <c r="N227" s="503">
        <f t="shared" si="6"/>
        <v>0.79411764705882348</v>
      </c>
      <c r="O227" s="300" t="s">
        <v>38</v>
      </c>
      <c r="P227" s="496"/>
      <c r="Q227" s="3"/>
      <c r="R227" s="317" t="s">
        <v>526</v>
      </c>
      <c r="S227" s="505">
        <v>10</v>
      </c>
      <c r="T227" s="505">
        <v>8</v>
      </c>
      <c r="U227" s="424" t="str">
        <f t="shared" si="7"/>
        <v>středisko Stopa Liberec</v>
      </c>
    </row>
    <row r="228" spans="1:21" ht="15.75" hidden="1" customHeight="1">
      <c r="A228" s="310" t="s">
        <v>465</v>
      </c>
      <c r="B228" s="483">
        <v>4</v>
      </c>
      <c r="C228" s="484">
        <v>4</v>
      </c>
      <c r="D228" s="484">
        <v>4</v>
      </c>
      <c r="E228" s="484">
        <v>4</v>
      </c>
      <c r="F228" s="484">
        <v>4</v>
      </c>
      <c r="G228" s="484">
        <v>4</v>
      </c>
      <c r="H228" s="484">
        <v>4</v>
      </c>
      <c r="I228" s="484">
        <v>4</v>
      </c>
      <c r="J228" s="485">
        <v>4</v>
      </c>
      <c r="K228" s="485">
        <v>4</v>
      </c>
      <c r="L228" s="485">
        <v>4</v>
      </c>
      <c r="M228" s="485">
        <v>4</v>
      </c>
      <c r="N228" s="503">
        <f t="shared" si="6"/>
        <v>1</v>
      </c>
      <c r="O228" s="300" t="s">
        <v>466</v>
      </c>
      <c r="P228" s="496"/>
      <c r="Q228" s="3"/>
      <c r="R228" s="317" t="s">
        <v>528</v>
      </c>
      <c r="S228" s="505">
        <v>10</v>
      </c>
      <c r="T228" s="505">
        <v>7</v>
      </c>
      <c r="U228" s="424" t="str">
        <f t="shared" si="7"/>
        <v>středisko Mustang Liberec</v>
      </c>
    </row>
    <row r="229" spans="1:21" ht="15.75" hidden="1" customHeight="1">
      <c r="A229" s="310" t="s">
        <v>467</v>
      </c>
      <c r="B229" s="483">
        <v>8</v>
      </c>
      <c r="C229" s="484">
        <v>3</v>
      </c>
      <c r="D229" s="484">
        <v>8</v>
      </c>
      <c r="E229" s="484">
        <v>4</v>
      </c>
      <c r="F229" s="484">
        <v>8</v>
      </c>
      <c r="G229" s="484">
        <v>4</v>
      </c>
      <c r="H229" s="484">
        <v>8</v>
      </c>
      <c r="I229" s="484">
        <v>4</v>
      </c>
      <c r="J229" s="485">
        <v>8</v>
      </c>
      <c r="K229" s="485">
        <v>6</v>
      </c>
      <c r="L229" s="485">
        <v>8</v>
      </c>
      <c r="M229" s="485">
        <v>3</v>
      </c>
      <c r="N229" s="503">
        <f t="shared" si="6"/>
        <v>0.375</v>
      </c>
      <c r="O229" s="300" t="s">
        <v>468</v>
      </c>
      <c r="P229" s="496"/>
      <c r="Q229" s="3"/>
      <c r="R229" s="317" t="s">
        <v>530</v>
      </c>
      <c r="S229" s="505">
        <v>4</v>
      </c>
      <c r="T229" s="505">
        <v>3</v>
      </c>
      <c r="U229" s="424" t="str">
        <f t="shared" si="7"/>
        <v>přístav Flotila Liberec</v>
      </c>
    </row>
    <row r="230" spans="1:21" ht="15.75" hidden="1" customHeight="1">
      <c r="A230" s="310" t="s">
        <v>469</v>
      </c>
      <c r="B230" s="483">
        <v>4</v>
      </c>
      <c r="C230" s="484">
        <v>3</v>
      </c>
      <c r="D230" s="484">
        <v>4</v>
      </c>
      <c r="E230" s="484">
        <v>3</v>
      </c>
      <c r="F230" s="484">
        <v>4</v>
      </c>
      <c r="G230" s="484">
        <v>3</v>
      </c>
      <c r="H230" s="484">
        <v>4</v>
      </c>
      <c r="I230" s="484">
        <v>3</v>
      </c>
      <c r="J230" s="485">
        <v>4</v>
      </c>
      <c r="K230" s="485">
        <v>2</v>
      </c>
      <c r="L230" s="485">
        <v>4</v>
      </c>
      <c r="M230" s="485">
        <v>2</v>
      </c>
      <c r="N230" s="503">
        <f t="shared" si="6"/>
        <v>0.5</v>
      </c>
      <c r="O230" s="300" t="s">
        <v>470</v>
      </c>
      <c r="P230" s="496"/>
      <c r="Q230" s="3"/>
      <c r="R230" s="317" t="s">
        <v>532</v>
      </c>
      <c r="S230" s="505">
        <v>6</v>
      </c>
      <c r="T230" s="505">
        <v>4</v>
      </c>
      <c r="U230" s="424" t="str">
        <f t="shared" si="7"/>
        <v>středisko Šurean Liberec</v>
      </c>
    </row>
    <row r="231" spans="1:21" ht="15.75" hidden="1" customHeight="1">
      <c r="A231" s="310" t="s">
        <v>471</v>
      </c>
      <c r="B231" s="483">
        <v>2</v>
      </c>
      <c r="C231" s="484">
        <v>0</v>
      </c>
      <c r="D231" s="484">
        <v>2</v>
      </c>
      <c r="E231" s="484">
        <v>0</v>
      </c>
      <c r="F231" s="484">
        <v>2</v>
      </c>
      <c r="G231" s="484">
        <v>1</v>
      </c>
      <c r="H231" s="484">
        <v>2</v>
      </c>
      <c r="I231" s="484">
        <v>1</v>
      </c>
      <c r="J231" s="485">
        <v>2</v>
      </c>
      <c r="K231" s="485">
        <v>1</v>
      </c>
      <c r="L231" s="485">
        <v>2</v>
      </c>
      <c r="M231" s="485">
        <v>1</v>
      </c>
      <c r="N231" s="503">
        <f t="shared" si="6"/>
        <v>0.5</v>
      </c>
      <c r="O231" s="300" t="s">
        <v>472</v>
      </c>
      <c r="P231" s="496"/>
      <c r="Q231" s="3"/>
      <c r="R231" s="317" t="s">
        <v>534</v>
      </c>
      <c r="S231" s="505">
        <v>6</v>
      </c>
      <c r="T231" s="505">
        <v>6</v>
      </c>
      <c r="U231" s="424" t="str">
        <f t="shared" si="7"/>
        <v>přístav Maják Liberec</v>
      </c>
    </row>
    <row r="232" spans="1:21" ht="15.75" hidden="1" customHeight="1">
      <c r="A232" s="310" t="s">
        <v>473</v>
      </c>
      <c r="B232" s="483">
        <v>4</v>
      </c>
      <c r="C232" s="484">
        <v>4</v>
      </c>
      <c r="D232" s="484">
        <v>4</v>
      </c>
      <c r="E232" s="484">
        <v>4</v>
      </c>
      <c r="F232" s="484">
        <v>4</v>
      </c>
      <c r="G232" s="484">
        <v>4</v>
      </c>
      <c r="H232" s="484">
        <v>4</v>
      </c>
      <c r="I232" s="484">
        <v>4</v>
      </c>
      <c r="J232" s="485">
        <v>4</v>
      </c>
      <c r="K232" s="485">
        <v>4</v>
      </c>
      <c r="L232" s="485">
        <v>4</v>
      </c>
      <c r="M232" s="485">
        <v>4</v>
      </c>
      <c r="N232" s="503">
        <f t="shared" si="6"/>
        <v>1</v>
      </c>
      <c r="O232" s="300" t="s">
        <v>474</v>
      </c>
      <c r="P232" s="496"/>
      <c r="Q232" s="3"/>
      <c r="R232" s="317" t="s">
        <v>536</v>
      </c>
      <c r="S232" s="505">
        <v>4</v>
      </c>
      <c r="T232" s="505">
        <v>3</v>
      </c>
      <c r="U232" s="424" t="str">
        <f t="shared" si="7"/>
        <v>středisko Chotyně</v>
      </c>
    </row>
    <row r="233" spans="1:21" ht="15.75" hidden="1" customHeight="1">
      <c r="A233" s="310" t="s">
        <v>475</v>
      </c>
      <c r="B233" s="483">
        <v>10</v>
      </c>
      <c r="C233" s="484">
        <v>10</v>
      </c>
      <c r="D233" s="484">
        <v>10</v>
      </c>
      <c r="E233" s="484">
        <v>10</v>
      </c>
      <c r="F233" s="484">
        <v>10</v>
      </c>
      <c r="G233" s="484">
        <v>10</v>
      </c>
      <c r="H233" s="484">
        <v>10</v>
      </c>
      <c r="I233" s="484">
        <v>9</v>
      </c>
      <c r="J233" s="485">
        <v>12</v>
      </c>
      <c r="K233" s="485">
        <v>9</v>
      </c>
      <c r="L233" s="485">
        <v>14</v>
      </c>
      <c r="M233" s="485">
        <v>13</v>
      </c>
      <c r="N233" s="503">
        <f t="shared" si="6"/>
        <v>0.9285714285714286</v>
      </c>
      <c r="O233" s="300" t="s">
        <v>476</v>
      </c>
      <c r="P233" s="496"/>
      <c r="Q233" s="3"/>
      <c r="R233" s="317" t="s">
        <v>537</v>
      </c>
      <c r="S233" s="505">
        <v>4</v>
      </c>
      <c r="T233" s="505">
        <v>3</v>
      </c>
      <c r="U233" s="424" t="str">
        <f t="shared" si="7"/>
        <v>středisko Dub Český Dub</v>
      </c>
    </row>
    <row r="234" spans="1:21" ht="15.75" hidden="1" customHeight="1">
      <c r="A234" s="310" t="s">
        <v>477</v>
      </c>
      <c r="B234" s="483">
        <v>4</v>
      </c>
      <c r="C234" s="484">
        <v>3</v>
      </c>
      <c r="D234" s="484">
        <v>4</v>
      </c>
      <c r="E234" s="484">
        <v>4</v>
      </c>
      <c r="F234" s="484">
        <v>4</v>
      </c>
      <c r="G234" s="484">
        <v>4</v>
      </c>
      <c r="H234" s="484">
        <v>4</v>
      </c>
      <c r="I234" s="484">
        <v>3</v>
      </c>
      <c r="J234" s="485">
        <v>4</v>
      </c>
      <c r="K234" s="485">
        <v>3</v>
      </c>
      <c r="L234" s="485">
        <v>4</v>
      </c>
      <c r="M234" s="485">
        <v>3</v>
      </c>
      <c r="N234" s="503">
        <f t="shared" si="6"/>
        <v>0.75</v>
      </c>
      <c r="O234" s="300" t="s">
        <v>478</v>
      </c>
      <c r="P234" s="496"/>
      <c r="Q234" s="3"/>
      <c r="R234" s="317" t="s">
        <v>539</v>
      </c>
      <c r="S234" s="505">
        <v>10</v>
      </c>
      <c r="T234" s="505">
        <v>5</v>
      </c>
      <c r="U234" s="424" t="str">
        <f t="shared" si="7"/>
        <v>středisko Varta Semily</v>
      </c>
    </row>
    <row r="235" spans="1:21" ht="15.75" hidden="1" customHeight="1">
      <c r="A235" s="310" t="s">
        <v>479</v>
      </c>
      <c r="B235" s="483">
        <v>10</v>
      </c>
      <c r="C235" s="484">
        <v>9</v>
      </c>
      <c r="D235" s="484">
        <v>10</v>
      </c>
      <c r="E235" s="484">
        <v>8</v>
      </c>
      <c r="F235" s="484">
        <v>10</v>
      </c>
      <c r="G235" s="484">
        <v>5</v>
      </c>
      <c r="H235" s="484">
        <v>10</v>
      </c>
      <c r="I235" s="484">
        <v>5</v>
      </c>
      <c r="J235" s="485">
        <v>10</v>
      </c>
      <c r="K235" s="485">
        <v>5</v>
      </c>
      <c r="L235" s="485">
        <v>10</v>
      </c>
      <c r="M235" s="485">
        <v>6</v>
      </c>
      <c r="N235" s="503">
        <f t="shared" si="6"/>
        <v>0.6</v>
      </c>
      <c r="O235" s="300" t="s">
        <v>480</v>
      </c>
      <c r="P235" s="496"/>
      <c r="Q235" s="3"/>
      <c r="R235" s="317" t="s">
        <v>541</v>
      </c>
      <c r="S235" s="505">
        <v>16</v>
      </c>
      <c r="T235" s="505">
        <v>14</v>
      </c>
      <c r="U235" s="424" t="str">
        <f t="shared" si="7"/>
        <v>středisko Štika Turnov</v>
      </c>
    </row>
    <row r="236" spans="1:21" ht="15.75" hidden="1" customHeight="1">
      <c r="A236" s="310" t="s">
        <v>481</v>
      </c>
      <c r="B236" s="483">
        <v>6</v>
      </c>
      <c r="C236" s="484">
        <v>6</v>
      </c>
      <c r="D236" s="484">
        <v>4</v>
      </c>
      <c r="E236" s="484">
        <v>4</v>
      </c>
      <c r="F236" s="484">
        <v>4</v>
      </c>
      <c r="G236" s="484">
        <v>4</v>
      </c>
      <c r="H236" s="484">
        <v>4</v>
      </c>
      <c r="I236" s="484">
        <v>4</v>
      </c>
      <c r="J236" s="485">
        <v>4</v>
      </c>
      <c r="K236" s="485">
        <v>4</v>
      </c>
      <c r="L236" s="485">
        <v>4</v>
      </c>
      <c r="M236" s="485">
        <v>4</v>
      </c>
      <c r="N236" s="503">
        <f t="shared" si="6"/>
        <v>1</v>
      </c>
      <c r="O236" s="300" t="s">
        <v>482</v>
      </c>
      <c r="P236" s="496"/>
      <c r="Q236" s="3"/>
      <c r="R236" s="317" t="s">
        <v>543</v>
      </c>
      <c r="S236" s="505">
        <v>10</v>
      </c>
      <c r="T236" s="505">
        <v>9</v>
      </c>
      <c r="U236" s="424" t="str">
        <f t="shared" si="7"/>
        <v>středisko Jilm Jilemnice</v>
      </c>
    </row>
    <row r="237" spans="1:21" ht="15.75" hidden="1" customHeight="1">
      <c r="A237" s="310" t="s">
        <v>483</v>
      </c>
      <c r="B237" s="483">
        <v>8</v>
      </c>
      <c r="C237" s="484">
        <v>8</v>
      </c>
      <c r="D237" s="484">
        <v>8</v>
      </c>
      <c r="E237" s="484">
        <v>8</v>
      </c>
      <c r="F237" s="484">
        <v>8</v>
      </c>
      <c r="G237" s="484">
        <v>8</v>
      </c>
      <c r="H237" s="484">
        <v>8</v>
      </c>
      <c r="I237" s="484">
        <v>8</v>
      </c>
      <c r="J237" s="485">
        <v>8</v>
      </c>
      <c r="K237" s="485">
        <v>8</v>
      </c>
      <c r="L237" s="485">
        <v>8</v>
      </c>
      <c r="M237" s="485">
        <v>8</v>
      </c>
      <c r="N237" s="503">
        <f t="shared" si="6"/>
        <v>1</v>
      </c>
      <c r="O237" s="300" t="s">
        <v>484</v>
      </c>
      <c r="P237" s="496"/>
      <c r="Q237" s="3"/>
      <c r="R237" s="317" t="s">
        <v>545</v>
      </c>
      <c r="S237" s="505">
        <v>6</v>
      </c>
      <c r="T237" s="505">
        <v>3</v>
      </c>
      <c r="U237" s="424" t="str">
        <f t="shared" si="7"/>
        <v>středisko Údolí Železný Brod</v>
      </c>
    </row>
    <row r="238" spans="1:21" ht="15.75" customHeight="1">
      <c r="A238" s="310">
        <v>421</v>
      </c>
      <c r="B238" s="483">
        <v>20</v>
      </c>
      <c r="C238" s="484">
        <v>19</v>
      </c>
      <c r="D238" s="484">
        <v>20</v>
      </c>
      <c r="E238" s="484">
        <v>20</v>
      </c>
      <c r="F238" s="484">
        <v>20</v>
      </c>
      <c r="G238" s="484">
        <v>18</v>
      </c>
      <c r="H238" s="484">
        <v>20</v>
      </c>
      <c r="I238" s="484">
        <v>17</v>
      </c>
      <c r="J238" s="485">
        <v>20</v>
      </c>
      <c r="K238" s="485">
        <v>17</v>
      </c>
      <c r="L238" s="485">
        <v>20</v>
      </c>
      <c r="M238" s="485">
        <v>17</v>
      </c>
      <c r="N238" s="503">
        <f t="shared" si="6"/>
        <v>0.85</v>
      </c>
      <c r="O238" s="300" t="s">
        <v>485</v>
      </c>
      <c r="P238" s="496"/>
      <c r="Q238" s="3"/>
      <c r="R238" s="317" t="s">
        <v>547</v>
      </c>
      <c r="S238" s="505">
        <v>4</v>
      </c>
      <c r="T238" s="505">
        <v>4</v>
      </c>
      <c r="U238" s="424" t="str">
        <f t="shared" si="7"/>
        <v>středisko Lípa Tatobity</v>
      </c>
    </row>
    <row r="239" spans="1:21" ht="15.75" hidden="1" customHeight="1">
      <c r="A239" s="310" t="s">
        <v>486</v>
      </c>
      <c r="B239" s="483">
        <v>4</v>
      </c>
      <c r="C239" s="484">
        <v>4</v>
      </c>
      <c r="D239" s="484">
        <v>4</v>
      </c>
      <c r="E239" s="484">
        <v>4</v>
      </c>
      <c r="F239" s="484">
        <v>4</v>
      </c>
      <c r="G239" s="484">
        <v>4</v>
      </c>
      <c r="H239" s="484">
        <v>4</v>
      </c>
      <c r="I239" s="484">
        <v>4</v>
      </c>
      <c r="J239" s="485">
        <v>4</v>
      </c>
      <c r="K239" s="485">
        <v>4</v>
      </c>
      <c r="L239" s="485">
        <v>4</v>
      </c>
      <c r="M239" s="485">
        <v>4</v>
      </c>
      <c r="N239" s="503">
        <f t="shared" si="6"/>
        <v>1</v>
      </c>
      <c r="O239" s="300" t="s">
        <v>487</v>
      </c>
      <c r="P239" s="496"/>
      <c r="Q239" s="3"/>
      <c r="R239" s="317" t="s">
        <v>549</v>
      </c>
      <c r="S239" s="505">
        <v>2</v>
      </c>
      <c r="T239" s="505">
        <v>2</v>
      </c>
      <c r="U239" s="424" t="str">
        <f t="shared" si="7"/>
        <v>středisko Jestřáb Jilemnice</v>
      </c>
    </row>
    <row r="240" spans="1:21" ht="15.75" hidden="1" customHeight="1">
      <c r="A240" s="310" t="s">
        <v>488</v>
      </c>
      <c r="B240" s="483">
        <v>4</v>
      </c>
      <c r="C240" s="484">
        <v>4</v>
      </c>
      <c r="D240" s="484">
        <v>4</v>
      </c>
      <c r="E240" s="484">
        <v>4</v>
      </c>
      <c r="F240" s="484">
        <v>6</v>
      </c>
      <c r="G240" s="484">
        <v>5</v>
      </c>
      <c r="H240" s="484">
        <v>6</v>
      </c>
      <c r="I240" s="484">
        <v>4</v>
      </c>
      <c r="J240" s="485">
        <v>6</v>
      </c>
      <c r="K240" s="485">
        <v>4</v>
      </c>
      <c r="L240" s="485">
        <v>6</v>
      </c>
      <c r="M240" s="485">
        <v>4</v>
      </c>
      <c r="N240" s="503">
        <f t="shared" si="6"/>
        <v>0.66666666666666663</v>
      </c>
      <c r="O240" s="300" t="s">
        <v>489</v>
      </c>
      <c r="P240" s="496"/>
      <c r="Q240" s="3"/>
      <c r="R240" s="317" t="s">
        <v>580</v>
      </c>
      <c r="S240" s="505">
        <v>8</v>
      </c>
      <c r="T240" s="505">
        <v>7</v>
      </c>
      <c r="U240" s="424" t="str">
        <f t="shared" si="7"/>
        <v>středisko Františka Barvíře Třebechovice pod Orebem</v>
      </c>
    </row>
    <row r="241" spans="1:21" ht="15.75" hidden="1" customHeight="1">
      <c r="A241" s="310" t="s">
        <v>490</v>
      </c>
      <c r="B241" s="483">
        <v>4</v>
      </c>
      <c r="C241" s="484">
        <v>4</v>
      </c>
      <c r="D241" s="484">
        <v>4</v>
      </c>
      <c r="E241" s="484">
        <v>4</v>
      </c>
      <c r="F241" s="484">
        <v>4</v>
      </c>
      <c r="G241" s="484">
        <v>3</v>
      </c>
      <c r="H241" s="484">
        <v>4</v>
      </c>
      <c r="I241" s="484">
        <v>3</v>
      </c>
      <c r="J241" s="485">
        <v>4</v>
      </c>
      <c r="K241" s="485">
        <v>3</v>
      </c>
      <c r="L241" s="485">
        <v>4</v>
      </c>
      <c r="M241" s="485">
        <v>3</v>
      </c>
      <c r="N241" s="503">
        <f t="shared" si="6"/>
        <v>0.75</v>
      </c>
      <c r="O241" s="300" t="s">
        <v>491</v>
      </c>
      <c r="P241" s="496"/>
      <c r="Q241" s="3"/>
      <c r="R241" s="317" t="s">
        <v>582</v>
      </c>
      <c r="S241" s="505">
        <v>2</v>
      </c>
      <c r="T241" s="505">
        <v>1</v>
      </c>
      <c r="U241" s="424" t="str">
        <f t="shared" si="7"/>
        <v>středisko Střela Stěžery</v>
      </c>
    </row>
    <row r="242" spans="1:21" ht="15.75" hidden="1" customHeight="1">
      <c r="A242" s="310" t="s">
        <v>492</v>
      </c>
      <c r="B242" s="483">
        <v>6</v>
      </c>
      <c r="C242" s="484">
        <v>5</v>
      </c>
      <c r="D242" s="484">
        <v>6</v>
      </c>
      <c r="E242" s="484">
        <v>6</v>
      </c>
      <c r="F242" s="484">
        <v>4</v>
      </c>
      <c r="G242" s="484">
        <v>4</v>
      </c>
      <c r="H242" s="484">
        <v>4</v>
      </c>
      <c r="I242" s="484">
        <v>4</v>
      </c>
      <c r="J242" s="485">
        <v>4</v>
      </c>
      <c r="K242" s="485">
        <v>4</v>
      </c>
      <c r="L242" s="485">
        <v>4</v>
      </c>
      <c r="M242" s="485">
        <v>4</v>
      </c>
      <c r="N242" s="503">
        <f t="shared" si="6"/>
        <v>1</v>
      </c>
      <c r="O242" s="300" t="s">
        <v>493</v>
      </c>
      <c r="P242" s="496"/>
      <c r="Q242" s="3"/>
      <c r="R242" s="317" t="s">
        <v>584</v>
      </c>
      <c r="S242" s="505">
        <v>4</v>
      </c>
      <c r="T242" s="505">
        <v>2</v>
      </c>
      <c r="U242" s="424" t="str">
        <f t="shared" si="7"/>
        <v>středisko Černého havrana Chlumec nad Cidlinou</v>
      </c>
    </row>
    <row r="243" spans="1:21" ht="15.75" hidden="1" customHeight="1">
      <c r="A243" s="310" t="s">
        <v>494</v>
      </c>
      <c r="B243" s="483">
        <v>2</v>
      </c>
      <c r="C243" s="484">
        <v>2</v>
      </c>
      <c r="D243" s="484">
        <v>2</v>
      </c>
      <c r="E243" s="484">
        <v>2</v>
      </c>
      <c r="F243" s="484">
        <v>2</v>
      </c>
      <c r="G243" s="484">
        <v>2</v>
      </c>
      <c r="H243" s="484">
        <v>2</v>
      </c>
      <c r="I243" s="484">
        <v>2</v>
      </c>
      <c r="J243" s="485">
        <v>2</v>
      </c>
      <c r="K243" s="485">
        <v>2</v>
      </c>
      <c r="L243" s="485">
        <v>2</v>
      </c>
      <c r="M243" s="485">
        <v>2</v>
      </c>
      <c r="N243" s="503">
        <f t="shared" si="6"/>
        <v>1</v>
      </c>
      <c r="O243" s="300" t="s">
        <v>495</v>
      </c>
      <c r="P243" s="496"/>
      <c r="Q243" s="3"/>
      <c r="R243" s="317" t="s">
        <v>587</v>
      </c>
      <c r="S243" s="505">
        <v>8</v>
      </c>
      <c r="T243" s="505">
        <v>8</v>
      </c>
      <c r="U243" s="424" t="str">
        <f t="shared" si="7"/>
        <v>středisko Brána Jičín</v>
      </c>
    </row>
    <row r="244" spans="1:21" ht="15.75" customHeight="1">
      <c r="A244" s="310">
        <v>422</v>
      </c>
      <c r="B244" s="483">
        <v>22</v>
      </c>
      <c r="C244" s="484">
        <v>22</v>
      </c>
      <c r="D244" s="484">
        <v>22</v>
      </c>
      <c r="E244" s="484">
        <v>20</v>
      </c>
      <c r="F244" s="484">
        <v>28</v>
      </c>
      <c r="G244" s="484">
        <v>24</v>
      </c>
      <c r="H244" s="484">
        <v>28</v>
      </c>
      <c r="I244" s="484">
        <v>23</v>
      </c>
      <c r="J244" s="485">
        <v>28</v>
      </c>
      <c r="K244" s="485">
        <v>18</v>
      </c>
      <c r="L244" s="485">
        <v>30</v>
      </c>
      <c r="M244" s="485">
        <v>21</v>
      </c>
      <c r="N244" s="503">
        <f t="shared" si="6"/>
        <v>0.7</v>
      </c>
      <c r="O244" s="300" t="s">
        <v>496</v>
      </c>
      <c r="P244" s="496"/>
      <c r="Q244" s="3"/>
      <c r="R244" s="317" t="s">
        <v>589</v>
      </c>
      <c r="S244" s="505">
        <v>6</v>
      </c>
      <c r="T244" s="505">
        <v>5</v>
      </c>
      <c r="U244" s="424" t="str">
        <f t="shared" si="7"/>
        <v>středisko Hořice</v>
      </c>
    </row>
    <row r="245" spans="1:21" ht="15.75" hidden="1" customHeight="1">
      <c r="A245" s="310" t="s">
        <v>497</v>
      </c>
      <c r="B245" s="483">
        <v>6</v>
      </c>
      <c r="C245" s="484">
        <v>6</v>
      </c>
      <c r="D245" s="484">
        <v>6</v>
      </c>
      <c r="E245" s="484">
        <v>4</v>
      </c>
      <c r="F245" s="484">
        <v>6</v>
      </c>
      <c r="G245" s="484">
        <v>5</v>
      </c>
      <c r="H245" s="484">
        <v>6</v>
      </c>
      <c r="I245" s="484">
        <v>5</v>
      </c>
      <c r="J245" s="485">
        <v>6</v>
      </c>
      <c r="K245" s="485">
        <v>4</v>
      </c>
      <c r="L245" s="485">
        <v>6</v>
      </c>
      <c r="M245" s="485">
        <v>4</v>
      </c>
      <c r="N245" s="503">
        <f t="shared" si="6"/>
        <v>0.66666666666666663</v>
      </c>
      <c r="O245" s="300" t="s">
        <v>498</v>
      </c>
      <c r="P245" s="496"/>
      <c r="Q245" s="3"/>
      <c r="R245" s="317" t="s">
        <v>591</v>
      </c>
      <c r="S245" s="505">
        <v>4</v>
      </c>
      <c r="T245" s="505">
        <v>4</v>
      </c>
      <c r="U245" s="424" t="str">
        <f t="shared" si="7"/>
        <v>středisko Sopka Nová Paka</v>
      </c>
    </row>
    <row r="246" spans="1:21" ht="15.75" hidden="1" customHeight="1">
      <c r="A246" s="310" t="s">
        <v>499</v>
      </c>
      <c r="B246" s="483">
        <v>2</v>
      </c>
      <c r="C246" s="484">
        <v>2</v>
      </c>
      <c r="D246" s="484">
        <v>2</v>
      </c>
      <c r="E246" s="484">
        <v>2</v>
      </c>
      <c r="F246" s="484">
        <v>4</v>
      </c>
      <c r="G246" s="484">
        <v>3</v>
      </c>
      <c r="H246" s="484">
        <v>4</v>
      </c>
      <c r="I246" s="484">
        <v>3</v>
      </c>
      <c r="J246" s="485">
        <v>4</v>
      </c>
      <c r="K246" s="485">
        <v>3</v>
      </c>
      <c r="L246" s="485">
        <v>4</v>
      </c>
      <c r="M246" s="485">
        <v>3</v>
      </c>
      <c r="N246" s="503">
        <f t="shared" si="6"/>
        <v>0.75</v>
      </c>
      <c r="O246" s="300" t="s">
        <v>500</v>
      </c>
      <c r="P246" s="496"/>
      <c r="Q246" s="3"/>
      <c r="R246" s="317" t="s">
        <v>593</v>
      </c>
      <c r="S246" s="505">
        <v>4</v>
      </c>
      <c r="T246" s="505">
        <v>3</v>
      </c>
      <c r="U246" s="424" t="str">
        <f t="shared" si="7"/>
        <v>středisko Lázně Bělohrad</v>
      </c>
    </row>
    <row r="247" spans="1:21" ht="15.75" hidden="1" customHeight="1">
      <c r="A247" s="310" t="s">
        <v>501</v>
      </c>
      <c r="B247" s="483">
        <v>4</v>
      </c>
      <c r="C247" s="484">
        <v>4</v>
      </c>
      <c r="D247" s="484">
        <v>4</v>
      </c>
      <c r="E247" s="484">
        <v>4</v>
      </c>
      <c r="F247" s="484">
        <v>4</v>
      </c>
      <c r="G247" s="484">
        <v>4</v>
      </c>
      <c r="H247" s="484">
        <v>4</v>
      </c>
      <c r="I247" s="484">
        <v>4</v>
      </c>
      <c r="J247" s="485">
        <v>4</v>
      </c>
      <c r="K247" s="485">
        <v>4</v>
      </c>
      <c r="L247" s="485">
        <v>6</v>
      </c>
      <c r="M247" s="485">
        <v>6</v>
      </c>
      <c r="N247" s="503">
        <f t="shared" si="6"/>
        <v>1</v>
      </c>
      <c r="O247" s="300" t="s">
        <v>502</v>
      </c>
      <c r="P247" s="496"/>
      <c r="Q247" s="3"/>
      <c r="R247" s="317" t="s">
        <v>551</v>
      </c>
      <c r="S247" s="505">
        <v>14</v>
      </c>
      <c r="T247" s="505">
        <v>13</v>
      </c>
      <c r="U247" s="424" t="str">
        <f t="shared" si="7"/>
        <v>středisko Náchod</v>
      </c>
    </row>
    <row r="248" spans="1:21" ht="15.75" hidden="1" customHeight="1">
      <c r="A248" s="310" t="s">
        <v>503</v>
      </c>
      <c r="B248" s="483">
        <v>6</v>
      </c>
      <c r="C248" s="484">
        <v>6</v>
      </c>
      <c r="D248" s="484">
        <v>6</v>
      </c>
      <c r="E248" s="484">
        <v>6</v>
      </c>
      <c r="F248" s="484">
        <v>8</v>
      </c>
      <c r="G248" s="484">
        <v>8</v>
      </c>
      <c r="H248" s="484">
        <v>8</v>
      </c>
      <c r="I248" s="484">
        <v>7</v>
      </c>
      <c r="J248" s="485">
        <v>8</v>
      </c>
      <c r="K248" s="485">
        <v>6</v>
      </c>
      <c r="L248" s="485">
        <v>8</v>
      </c>
      <c r="M248" s="485">
        <v>6</v>
      </c>
      <c r="N248" s="503">
        <f t="shared" si="6"/>
        <v>0.75</v>
      </c>
      <c r="O248" s="300" t="s">
        <v>504</v>
      </c>
      <c r="P248" s="496"/>
      <c r="Q248" s="3"/>
      <c r="R248" s="317" t="s">
        <v>553</v>
      </c>
      <c r="S248" s="505">
        <v>6</v>
      </c>
      <c r="T248" s="505">
        <v>3</v>
      </c>
      <c r="U248" s="424" t="str">
        <f t="shared" si="7"/>
        <v>středisko Skaláci Police nad Metují</v>
      </c>
    </row>
    <row r="249" spans="1:21" ht="15.75" hidden="1" customHeight="1">
      <c r="A249" s="310" t="s">
        <v>505</v>
      </c>
      <c r="B249" s="483">
        <v>4</v>
      </c>
      <c r="C249" s="484">
        <v>4</v>
      </c>
      <c r="D249" s="484">
        <v>4</v>
      </c>
      <c r="E249" s="484">
        <v>4</v>
      </c>
      <c r="F249" s="484">
        <v>6</v>
      </c>
      <c r="G249" s="484">
        <v>4</v>
      </c>
      <c r="H249" s="484">
        <v>6</v>
      </c>
      <c r="I249" s="484">
        <v>4</v>
      </c>
      <c r="J249" s="485">
        <v>6</v>
      </c>
      <c r="K249" s="485">
        <v>1</v>
      </c>
      <c r="L249" s="485">
        <v>6</v>
      </c>
      <c r="M249" s="485">
        <v>2</v>
      </c>
      <c r="N249" s="503">
        <f t="shared" si="6"/>
        <v>0.33333333333333331</v>
      </c>
      <c r="O249" s="300" t="s">
        <v>506</v>
      </c>
      <c r="P249" s="496"/>
      <c r="Q249" s="3"/>
      <c r="R249" s="317" t="s">
        <v>555</v>
      </c>
      <c r="S249" s="505">
        <v>2</v>
      </c>
      <c r="T249" s="505">
        <v>2</v>
      </c>
      <c r="U249" s="424" t="str">
        <f t="shared" si="7"/>
        <v>středisko Šedého vlka Broumov</v>
      </c>
    </row>
    <row r="250" spans="1:21" ht="15.75" customHeight="1">
      <c r="A250" s="310">
        <v>425</v>
      </c>
      <c r="B250" s="483">
        <v>20</v>
      </c>
      <c r="C250" s="484">
        <v>16</v>
      </c>
      <c r="D250" s="484">
        <v>24</v>
      </c>
      <c r="E250" s="484">
        <v>19</v>
      </c>
      <c r="F250" s="484">
        <v>24</v>
      </c>
      <c r="G250" s="484">
        <v>17</v>
      </c>
      <c r="H250" s="484">
        <v>26</v>
      </c>
      <c r="I250" s="484">
        <v>19</v>
      </c>
      <c r="J250" s="485">
        <v>26</v>
      </c>
      <c r="K250" s="485">
        <v>19</v>
      </c>
      <c r="L250" s="485">
        <v>24</v>
      </c>
      <c r="M250" s="485">
        <v>22</v>
      </c>
      <c r="N250" s="503">
        <f t="shared" si="6"/>
        <v>0.91666666666666663</v>
      </c>
      <c r="O250" s="300" t="s">
        <v>507</v>
      </c>
      <c r="P250" s="496"/>
      <c r="Q250" s="3"/>
      <c r="R250" s="317" t="s">
        <v>557</v>
      </c>
      <c r="S250" s="505">
        <v>10</v>
      </c>
      <c r="T250" s="505">
        <v>7</v>
      </c>
      <c r="U250" s="424" t="str">
        <f t="shared" si="7"/>
        <v>středisko Červený Kostelec</v>
      </c>
    </row>
    <row r="251" spans="1:21" ht="15.75" hidden="1" customHeight="1">
      <c r="A251" s="310" t="s">
        <v>508</v>
      </c>
      <c r="B251" s="483">
        <v>8</v>
      </c>
      <c r="C251" s="484">
        <v>7</v>
      </c>
      <c r="D251" s="484">
        <v>12</v>
      </c>
      <c r="E251" s="484">
        <v>9</v>
      </c>
      <c r="F251" s="484">
        <v>12</v>
      </c>
      <c r="G251" s="484">
        <v>9</v>
      </c>
      <c r="H251" s="484">
        <v>14</v>
      </c>
      <c r="I251" s="484">
        <v>11</v>
      </c>
      <c r="J251" s="485">
        <v>14</v>
      </c>
      <c r="K251" s="485">
        <v>11</v>
      </c>
      <c r="L251" s="485">
        <v>12</v>
      </c>
      <c r="M251" s="485">
        <v>11</v>
      </c>
      <c r="N251" s="503">
        <f t="shared" si="6"/>
        <v>0.91666666666666663</v>
      </c>
      <c r="O251" s="300" t="s">
        <v>509</v>
      </c>
      <c r="P251" s="496"/>
      <c r="Q251" s="3"/>
      <c r="R251" s="317" t="s">
        <v>559</v>
      </c>
      <c r="S251" s="505">
        <v>6</v>
      </c>
      <c r="T251" s="505">
        <v>5</v>
      </c>
      <c r="U251" s="424" t="str">
        <f t="shared" si="7"/>
        <v>středisko Jiřího Šimáně Česká Skalice</v>
      </c>
    </row>
    <row r="252" spans="1:21" ht="15.75" hidden="1" customHeight="1">
      <c r="A252" s="310" t="s">
        <v>510</v>
      </c>
      <c r="B252" s="483">
        <v>6</v>
      </c>
      <c r="C252" s="484">
        <v>4</v>
      </c>
      <c r="D252" s="484">
        <v>6</v>
      </c>
      <c r="E252" s="484">
        <v>5</v>
      </c>
      <c r="F252" s="484">
        <v>6</v>
      </c>
      <c r="G252" s="484">
        <v>3</v>
      </c>
      <c r="H252" s="484">
        <v>6</v>
      </c>
      <c r="I252" s="484">
        <v>3</v>
      </c>
      <c r="J252" s="485">
        <v>6</v>
      </c>
      <c r="K252" s="485">
        <v>3</v>
      </c>
      <c r="L252" s="485">
        <v>6</v>
      </c>
      <c r="M252" s="485">
        <v>5</v>
      </c>
      <c r="N252" s="503">
        <f t="shared" si="6"/>
        <v>0.83333333333333337</v>
      </c>
      <c r="O252" s="300" t="s">
        <v>511</v>
      </c>
      <c r="P252" s="496"/>
      <c r="Q252" s="3"/>
      <c r="R252" s="317" t="s">
        <v>561</v>
      </c>
      <c r="S252" s="505">
        <v>10</v>
      </c>
      <c r="T252" s="505">
        <v>7</v>
      </c>
      <c r="U252" s="424" t="str">
        <f t="shared" si="7"/>
        <v>středisko ÚTA Nové Město nad Metují</v>
      </c>
    </row>
    <row r="253" spans="1:21" ht="15.75" hidden="1" customHeight="1">
      <c r="A253" s="310" t="s">
        <v>512</v>
      </c>
      <c r="B253" s="483">
        <v>6</v>
      </c>
      <c r="C253" s="484">
        <v>5</v>
      </c>
      <c r="D253" s="484">
        <v>6</v>
      </c>
      <c r="E253" s="484">
        <v>5</v>
      </c>
      <c r="F253" s="484">
        <v>6</v>
      </c>
      <c r="G253" s="484">
        <v>5</v>
      </c>
      <c r="H253" s="484">
        <v>6</v>
      </c>
      <c r="I253" s="484">
        <v>5</v>
      </c>
      <c r="J253" s="485">
        <v>6</v>
      </c>
      <c r="K253" s="485">
        <v>5</v>
      </c>
      <c r="L253" s="485">
        <v>6</v>
      </c>
      <c r="M253" s="485">
        <v>6</v>
      </c>
      <c r="N253" s="503">
        <f t="shared" si="6"/>
        <v>1</v>
      </c>
      <c r="O253" s="300" t="s">
        <v>513</v>
      </c>
      <c r="P253" s="496"/>
      <c r="Q253" s="3"/>
      <c r="R253" s="317" t="s">
        <v>563</v>
      </c>
      <c r="S253" s="505">
        <v>8</v>
      </c>
      <c r="T253" s="505">
        <v>2</v>
      </c>
      <c r="U253" s="424" t="str">
        <f t="shared" si="7"/>
        <v>středisko Jaroměř</v>
      </c>
    </row>
    <row r="254" spans="1:21" ht="15.75" hidden="1" customHeight="1">
      <c r="A254" s="310">
        <v>510</v>
      </c>
      <c r="B254" s="483">
        <v>134</v>
      </c>
      <c r="C254" s="484">
        <v>97</v>
      </c>
      <c r="D254" s="484">
        <v>134</v>
      </c>
      <c r="E254" s="484">
        <v>99</v>
      </c>
      <c r="F254" s="484">
        <v>138</v>
      </c>
      <c r="G254" s="484">
        <v>112</v>
      </c>
      <c r="H254" s="484">
        <v>146</v>
      </c>
      <c r="I254" s="484">
        <v>117</v>
      </c>
      <c r="J254" s="485">
        <v>148</v>
      </c>
      <c r="K254" s="485">
        <v>112</v>
      </c>
      <c r="L254" s="485">
        <v>146</v>
      </c>
      <c r="M254" s="485">
        <v>112</v>
      </c>
      <c r="N254" s="503">
        <f t="shared" si="6"/>
        <v>0.76712328767123283</v>
      </c>
      <c r="O254" s="300" t="s">
        <v>39</v>
      </c>
      <c r="P254" s="496"/>
      <c r="Q254" s="3"/>
      <c r="R254" s="317" t="s">
        <v>596</v>
      </c>
      <c r="S254" s="505">
        <v>8</v>
      </c>
      <c r="T254" s="505">
        <v>3</v>
      </c>
      <c r="U254" s="424" t="str">
        <f t="shared" si="7"/>
        <v>středisko Stetson Rychnov nad Kněžnou</v>
      </c>
    </row>
    <row r="255" spans="1:21" s="404" customFormat="1" ht="15.75" hidden="1" customHeight="1">
      <c r="A255" s="310" t="s">
        <v>1114</v>
      </c>
      <c r="B255" s="483"/>
      <c r="C255" s="484"/>
      <c r="D255" s="484"/>
      <c r="E255" s="484"/>
      <c r="F255" s="484"/>
      <c r="G255" s="484"/>
      <c r="H255" s="486"/>
      <c r="I255" s="486"/>
      <c r="J255" s="485"/>
      <c r="K255" s="485"/>
      <c r="L255" s="485">
        <v>4</v>
      </c>
      <c r="M255" s="485">
        <v>1</v>
      </c>
      <c r="N255" s="503">
        <f t="shared" si="6"/>
        <v>0.25</v>
      </c>
      <c r="O255" s="300" t="s">
        <v>1113</v>
      </c>
      <c r="P255" s="497"/>
      <c r="Q255" s="3"/>
      <c r="R255" s="317" t="s">
        <v>598</v>
      </c>
      <c r="S255" s="505">
        <v>4</v>
      </c>
      <c r="T255" s="505">
        <v>3</v>
      </c>
      <c r="U255" s="424" t="str">
        <f t="shared" si="7"/>
        <v>středisko Kostelec nad Orlicí</v>
      </c>
    </row>
    <row r="256" spans="1:21" ht="15.75" hidden="1" customHeight="1">
      <c r="A256" s="310" t="s">
        <v>514</v>
      </c>
      <c r="B256" s="483">
        <v>6</v>
      </c>
      <c r="C256" s="484">
        <v>6</v>
      </c>
      <c r="D256" s="484">
        <v>4</v>
      </c>
      <c r="E256" s="484">
        <v>4</v>
      </c>
      <c r="F256" s="484">
        <v>6</v>
      </c>
      <c r="G256" s="484">
        <v>6</v>
      </c>
      <c r="H256" s="484">
        <v>8</v>
      </c>
      <c r="I256" s="484">
        <v>5</v>
      </c>
      <c r="J256" s="485">
        <v>8</v>
      </c>
      <c r="K256" s="485">
        <v>5</v>
      </c>
      <c r="L256" s="485">
        <v>6</v>
      </c>
      <c r="M256" s="485">
        <v>6</v>
      </c>
      <c r="N256" s="503">
        <f t="shared" si="6"/>
        <v>1</v>
      </c>
      <c r="O256" s="300" t="s">
        <v>515</v>
      </c>
      <c r="P256" s="496"/>
      <c r="Q256" s="3"/>
      <c r="R256" s="317" t="s">
        <v>600</v>
      </c>
      <c r="S256" s="505">
        <v>4</v>
      </c>
      <c r="T256" s="505">
        <v>4</v>
      </c>
      <c r="U256" s="424" t="str">
        <f t="shared" si="7"/>
        <v>středisko Opočno</v>
      </c>
    </row>
    <row r="257" spans="1:21" ht="15.75" hidden="1" customHeight="1">
      <c r="A257" s="310" t="s">
        <v>516</v>
      </c>
      <c r="B257" s="483">
        <v>8</v>
      </c>
      <c r="C257" s="484">
        <v>4</v>
      </c>
      <c r="D257" s="484">
        <v>8</v>
      </c>
      <c r="E257" s="484">
        <v>5</v>
      </c>
      <c r="F257" s="484">
        <v>8</v>
      </c>
      <c r="G257" s="484">
        <v>6</v>
      </c>
      <c r="H257" s="484">
        <v>8</v>
      </c>
      <c r="I257" s="484">
        <v>6</v>
      </c>
      <c r="J257" s="485">
        <v>8</v>
      </c>
      <c r="K257" s="485">
        <v>6</v>
      </c>
      <c r="L257" s="485">
        <v>8</v>
      </c>
      <c r="M257" s="485">
        <v>4</v>
      </c>
      <c r="N257" s="503">
        <f t="shared" si="6"/>
        <v>0.5</v>
      </c>
      <c r="O257" s="300" t="s">
        <v>517</v>
      </c>
      <c r="P257" s="496"/>
      <c r="Q257" s="3"/>
      <c r="R257" s="317" t="s">
        <v>602</v>
      </c>
      <c r="S257" s="505">
        <v>10</v>
      </c>
      <c r="T257" s="505">
        <v>4</v>
      </c>
      <c r="U257" s="424" t="str">
        <f t="shared" si="7"/>
        <v>středisko Dobruška</v>
      </c>
    </row>
    <row r="258" spans="1:21" ht="15.75" hidden="1" customHeight="1">
      <c r="A258" s="310" t="s">
        <v>518</v>
      </c>
      <c r="B258" s="483">
        <v>6</v>
      </c>
      <c r="C258" s="484">
        <v>0</v>
      </c>
      <c r="D258" s="484">
        <v>6</v>
      </c>
      <c r="E258" s="484">
        <v>1</v>
      </c>
      <c r="F258" s="484">
        <v>6</v>
      </c>
      <c r="G258" s="484">
        <v>1</v>
      </c>
      <c r="H258" s="484">
        <v>6</v>
      </c>
      <c r="I258" s="484">
        <v>2</v>
      </c>
      <c r="J258" s="485">
        <v>4</v>
      </c>
      <c r="K258" s="485">
        <v>2</v>
      </c>
      <c r="L258" s="485">
        <v>6</v>
      </c>
      <c r="M258" s="485">
        <v>6</v>
      </c>
      <c r="N258" s="503">
        <f t="shared" si="6"/>
        <v>1</v>
      </c>
      <c r="O258" s="300" t="s">
        <v>519</v>
      </c>
      <c r="P258" s="496"/>
      <c r="Q258" s="3"/>
      <c r="R258" s="317" t="s">
        <v>604</v>
      </c>
      <c r="S258" s="505">
        <v>6</v>
      </c>
      <c r="T258" s="505">
        <v>6</v>
      </c>
      <c r="U258" s="424" t="str">
        <f t="shared" si="7"/>
        <v>středisko Vamberk</v>
      </c>
    </row>
    <row r="259" spans="1:21" ht="15.75" hidden="1" customHeight="1">
      <c r="A259" s="310" t="s">
        <v>520</v>
      </c>
      <c r="B259" s="483">
        <v>8</v>
      </c>
      <c r="C259" s="484">
        <v>8</v>
      </c>
      <c r="D259" s="484">
        <v>8</v>
      </c>
      <c r="E259" s="484">
        <v>7</v>
      </c>
      <c r="F259" s="484">
        <v>6</v>
      </c>
      <c r="G259" s="484">
        <v>5</v>
      </c>
      <c r="H259" s="484">
        <v>6</v>
      </c>
      <c r="I259" s="484">
        <v>5</v>
      </c>
      <c r="J259" s="485">
        <v>8</v>
      </c>
      <c r="K259" s="485">
        <v>3</v>
      </c>
      <c r="L259" s="485">
        <v>8</v>
      </c>
      <c r="M259" s="485">
        <v>3</v>
      </c>
      <c r="N259" s="503">
        <f t="shared" si="6"/>
        <v>0.375</v>
      </c>
      <c r="O259" s="300" t="s">
        <v>521</v>
      </c>
      <c r="P259" s="496"/>
      <c r="Q259" s="3"/>
      <c r="R259" s="317" t="s">
        <v>565</v>
      </c>
      <c r="S259" s="505">
        <v>6</v>
      </c>
      <c r="T259" s="505">
        <v>4</v>
      </c>
      <c r="U259" s="424" t="str">
        <f t="shared" si="7"/>
        <v>středisko Hraničář Trutnov</v>
      </c>
    </row>
    <row r="260" spans="1:21" ht="15.75" hidden="1" customHeight="1">
      <c r="A260" s="310" t="s">
        <v>522</v>
      </c>
      <c r="B260" s="483">
        <v>14</v>
      </c>
      <c r="C260" s="484">
        <v>14</v>
      </c>
      <c r="D260" s="484">
        <v>14</v>
      </c>
      <c r="E260" s="484">
        <v>14</v>
      </c>
      <c r="F260" s="484">
        <v>16</v>
      </c>
      <c r="G260" s="484">
        <v>14</v>
      </c>
      <c r="H260" s="484">
        <v>16</v>
      </c>
      <c r="I260" s="484">
        <v>16</v>
      </c>
      <c r="J260" s="485">
        <v>16</v>
      </c>
      <c r="K260" s="485">
        <v>16</v>
      </c>
      <c r="L260" s="485">
        <v>16</v>
      </c>
      <c r="M260" s="485">
        <v>15</v>
      </c>
      <c r="N260" s="503">
        <f t="shared" si="6"/>
        <v>0.9375</v>
      </c>
      <c r="O260" s="300" t="s">
        <v>523</v>
      </c>
      <c r="P260" s="496"/>
      <c r="Q260" s="3"/>
      <c r="R260" s="317" t="s">
        <v>567</v>
      </c>
      <c r="S260" s="505">
        <v>14</v>
      </c>
      <c r="T260" s="505">
        <v>12</v>
      </c>
      <c r="U260" s="424" t="str">
        <f t="shared" si="7"/>
        <v>středisko Zvičina Dvůr Králové nad Labem</v>
      </c>
    </row>
    <row r="261" spans="1:21" ht="15.75" hidden="1" customHeight="1">
      <c r="A261" s="310" t="s">
        <v>524</v>
      </c>
      <c r="B261" s="483">
        <v>8</v>
      </c>
      <c r="C261" s="484">
        <v>7</v>
      </c>
      <c r="D261" s="484">
        <v>6</v>
      </c>
      <c r="E261" s="484">
        <v>6</v>
      </c>
      <c r="F261" s="484">
        <v>6</v>
      </c>
      <c r="G261" s="484">
        <v>5</v>
      </c>
      <c r="H261" s="484">
        <v>6</v>
      </c>
      <c r="I261" s="484">
        <v>6</v>
      </c>
      <c r="J261" s="485">
        <v>6</v>
      </c>
      <c r="K261" s="485">
        <v>6</v>
      </c>
      <c r="L261" s="485">
        <v>6</v>
      </c>
      <c r="M261" s="485">
        <v>6</v>
      </c>
      <c r="N261" s="503">
        <f t="shared" si="6"/>
        <v>1</v>
      </c>
      <c r="O261" s="300" t="s">
        <v>525</v>
      </c>
      <c r="P261" s="496"/>
      <c r="Q261" s="3"/>
      <c r="R261" s="317" t="s">
        <v>569</v>
      </c>
      <c r="S261" s="505">
        <v>6</v>
      </c>
      <c r="T261" s="505">
        <v>5</v>
      </c>
      <c r="U261" s="424" t="str">
        <f t="shared" si="7"/>
        <v>středisko Permoník Rtyně v Podkrkonoší</v>
      </c>
    </row>
    <row r="262" spans="1:21" ht="15.75" hidden="1" customHeight="1">
      <c r="A262" s="310" t="s">
        <v>526</v>
      </c>
      <c r="B262" s="483">
        <v>8</v>
      </c>
      <c r="C262" s="484">
        <v>7</v>
      </c>
      <c r="D262" s="484">
        <v>8</v>
      </c>
      <c r="E262" s="484">
        <v>6</v>
      </c>
      <c r="F262" s="484">
        <v>8</v>
      </c>
      <c r="G262" s="484">
        <v>6</v>
      </c>
      <c r="H262" s="484">
        <v>10</v>
      </c>
      <c r="I262" s="484">
        <v>6</v>
      </c>
      <c r="J262" s="485">
        <v>10</v>
      </c>
      <c r="K262" s="485">
        <v>6</v>
      </c>
      <c r="L262" s="485">
        <v>10</v>
      </c>
      <c r="M262" s="485">
        <v>8</v>
      </c>
      <c r="N262" s="503">
        <f t="shared" ref="N262:N325" si="8">IF(L262=0,0,(M262/L262))</f>
        <v>0.8</v>
      </c>
      <c r="O262" s="300" t="s">
        <v>527</v>
      </c>
      <c r="P262" s="496"/>
      <c r="Q262" s="3"/>
      <c r="R262" s="317" t="s">
        <v>571</v>
      </c>
      <c r="S262" s="505">
        <v>12</v>
      </c>
      <c r="T262" s="505">
        <v>8</v>
      </c>
      <c r="U262" s="424" t="str">
        <f t="shared" si="7"/>
        <v>středisko Dobráček Hostinné</v>
      </c>
    </row>
    <row r="263" spans="1:21" ht="15.75" hidden="1" customHeight="1">
      <c r="A263" s="310" t="s">
        <v>528</v>
      </c>
      <c r="B263" s="483">
        <v>8</v>
      </c>
      <c r="C263" s="484">
        <v>7</v>
      </c>
      <c r="D263" s="484">
        <v>8</v>
      </c>
      <c r="E263" s="484">
        <v>7</v>
      </c>
      <c r="F263" s="484">
        <v>10</v>
      </c>
      <c r="G263" s="484">
        <v>8</v>
      </c>
      <c r="H263" s="484">
        <v>10</v>
      </c>
      <c r="I263" s="484">
        <v>9</v>
      </c>
      <c r="J263" s="485">
        <v>10</v>
      </c>
      <c r="K263" s="485">
        <v>8</v>
      </c>
      <c r="L263" s="485">
        <v>10</v>
      </c>
      <c r="M263" s="485">
        <v>7</v>
      </c>
      <c r="N263" s="503">
        <f t="shared" si="8"/>
        <v>0.7</v>
      </c>
      <c r="O263" s="300" t="s">
        <v>529</v>
      </c>
      <c r="P263" s="496"/>
      <c r="Q263" s="3"/>
      <c r="R263" s="317" t="s">
        <v>573</v>
      </c>
      <c r="S263" s="505">
        <v>6</v>
      </c>
      <c r="T263" s="505">
        <v>5</v>
      </c>
      <c r="U263" s="424" t="str">
        <f t="shared" si="7"/>
        <v>středisko Krakonoš Vrchlabí</v>
      </c>
    </row>
    <row r="264" spans="1:21" ht="15.75" hidden="1" customHeight="1">
      <c r="A264" s="310" t="s">
        <v>530</v>
      </c>
      <c r="B264" s="483">
        <v>4</v>
      </c>
      <c r="C264" s="484">
        <v>2</v>
      </c>
      <c r="D264" s="484">
        <v>4</v>
      </c>
      <c r="E264" s="484">
        <v>4</v>
      </c>
      <c r="F264" s="484">
        <v>4</v>
      </c>
      <c r="G264" s="484">
        <v>4</v>
      </c>
      <c r="H264" s="484">
        <v>4</v>
      </c>
      <c r="I264" s="484">
        <v>4</v>
      </c>
      <c r="J264" s="485">
        <v>4</v>
      </c>
      <c r="K264" s="485">
        <v>4</v>
      </c>
      <c r="L264" s="485">
        <v>4</v>
      </c>
      <c r="M264" s="485">
        <v>3</v>
      </c>
      <c r="N264" s="503">
        <f t="shared" si="8"/>
        <v>0.75</v>
      </c>
      <c r="O264" s="300" t="s">
        <v>531</v>
      </c>
      <c r="P264" s="496"/>
      <c r="Q264" s="3"/>
      <c r="R264" s="317" t="s">
        <v>575</v>
      </c>
      <c r="S264" s="505">
        <v>6</v>
      </c>
      <c r="T264" s="505">
        <v>4</v>
      </c>
      <c r="U264" s="424" t="str">
        <f t="shared" ref="U264:U327" si="9">VLOOKUP(R264,A:O,15,0)</f>
        <v>středisko Araukarit Malé Svatoňovice</v>
      </c>
    </row>
    <row r="265" spans="1:21" ht="15.75" hidden="1" customHeight="1">
      <c r="A265" s="310" t="s">
        <v>532</v>
      </c>
      <c r="B265" s="483">
        <v>6</v>
      </c>
      <c r="C265" s="484">
        <v>6</v>
      </c>
      <c r="D265" s="484">
        <v>6</v>
      </c>
      <c r="E265" s="484">
        <v>6</v>
      </c>
      <c r="F265" s="484">
        <v>6</v>
      </c>
      <c r="G265" s="484">
        <v>6</v>
      </c>
      <c r="H265" s="484">
        <v>6</v>
      </c>
      <c r="I265" s="484">
        <v>6</v>
      </c>
      <c r="J265" s="485">
        <v>6</v>
      </c>
      <c r="K265" s="485">
        <v>6</v>
      </c>
      <c r="L265" s="485">
        <v>6</v>
      </c>
      <c r="M265" s="485">
        <v>4</v>
      </c>
      <c r="N265" s="503">
        <f t="shared" si="8"/>
        <v>0.66666666666666663</v>
      </c>
      <c r="O265" s="300" t="s">
        <v>533</v>
      </c>
      <c r="P265" s="496"/>
      <c r="Q265" s="3"/>
      <c r="R265" s="317" t="s">
        <v>577</v>
      </c>
      <c r="S265" s="505">
        <v>4</v>
      </c>
      <c r="T265" s="505">
        <v>2</v>
      </c>
      <c r="U265" s="424" t="str">
        <f t="shared" si="9"/>
        <v>středisko Svoboda nad Úpou</v>
      </c>
    </row>
    <row r="266" spans="1:21" ht="15.75" hidden="1" customHeight="1">
      <c r="A266" s="310" t="s">
        <v>534</v>
      </c>
      <c r="B266" s="483">
        <v>6</v>
      </c>
      <c r="C266" s="484">
        <v>5</v>
      </c>
      <c r="D266" s="484">
        <v>6</v>
      </c>
      <c r="E266" s="484">
        <v>5</v>
      </c>
      <c r="F266" s="484">
        <v>6</v>
      </c>
      <c r="G266" s="484">
        <v>6</v>
      </c>
      <c r="H266" s="484">
        <v>6</v>
      </c>
      <c r="I266" s="484">
        <v>6</v>
      </c>
      <c r="J266" s="485">
        <v>6</v>
      </c>
      <c r="K266" s="485">
        <v>6</v>
      </c>
      <c r="L266" s="485">
        <v>6</v>
      </c>
      <c r="M266" s="485">
        <v>6</v>
      </c>
      <c r="N266" s="503">
        <f t="shared" si="8"/>
        <v>1</v>
      </c>
      <c r="O266" s="300" t="s">
        <v>535</v>
      </c>
      <c r="P266" s="496"/>
      <c r="Q266" s="3"/>
      <c r="R266" s="317" t="s">
        <v>607</v>
      </c>
      <c r="S266" s="505">
        <v>14</v>
      </c>
      <c r="T266" s="505">
        <v>13</v>
      </c>
      <c r="U266" s="424" t="str">
        <f t="shared" si="9"/>
        <v>středisko K. Šimka Hradec Králové</v>
      </c>
    </row>
    <row r="267" spans="1:21" ht="15.75" hidden="1" customHeight="1">
      <c r="A267" s="310" t="s">
        <v>536</v>
      </c>
      <c r="B267" s="483">
        <v>4</v>
      </c>
      <c r="C267" s="484">
        <v>1</v>
      </c>
      <c r="D267" s="484">
        <v>4</v>
      </c>
      <c r="E267" s="484">
        <v>1</v>
      </c>
      <c r="F267" s="484">
        <v>4</v>
      </c>
      <c r="G267" s="484">
        <v>3</v>
      </c>
      <c r="H267" s="484">
        <v>4</v>
      </c>
      <c r="I267" s="484">
        <v>3</v>
      </c>
      <c r="J267" s="485">
        <v>4</v>
      </c>
      <c r="K267" s="485">
        <v>3</v>
      </c>
      <c r="L267" s="485">
        <v>4</v>
      </c>
      <c r="M267" s="485">
        <v>3</v>
      </c>
      <c r="N267" s="503">
        <f t="shared" si="8"/>
        <v>0.75</v>
      </c>
      <c r="O267" s="324" t="s">
        <v>1097</v>
      </c>
      <c r="P267" s="488"/>
      <c r="Q267" s="3"/>
      <c r="R267" s="317" t="s">
        <v>609</v>
      </c>
      <c r="S267" s="505">
        <v>6</v>
      </c>
      <c r="T267" s="505">
        <v>6</v>
      </c>
      <c r="U267" s="424" t="str">
        <f t="shared" si="9"/>
        <v>středisko Rotunda Hradec Králové</v>
      </c>
    </row>
    <row r="268" spans="1:21" ht="15.75" hidden="1" customHeight="1">
      <c r="A268" s="310" t="s">
        <v>537</v>
      </c>
      <c r="B268" s="483">
        <v>4</v>
      </c>
      <c r="C268" s="484">
        <v>3</v>
      </c>
      <c r="D268" s="484">
        <v>4</v>
      </c>
      <c r="E268" s="484">
        <v>3</v>
      </c>
      <c r="F268" s="484">
        <v>4</v>
      </c>
      <c r="G268" s="484">
        <v>4</v>
      </c>
      <c r="H268" s="484">
        <v>4</v>
      </c>
      <c r="I268" s="484">
        <v>4</v>
      </c>
      <c r="J268" s="485">
        <v>4</v>
      </c>
      <c r="K268" s="485">
        <v>3</v>
      </c>
      <c r="L268" s="485">
        <v>4</v>
      </c>
      <c r="M268" s="485">
        <v>3</v>
      </c>
      <c r="N268" s="503">
        <f t="shared" si="8"/>
        <v>0.75</v>
      </c>
      <c r="O268" s="300" t="s">
        <v>538</v>
      </c>
      <c r="P268" s="496"/>
      <c r="Q268" s="3"/>
      <c r="R268" s="317" t="s">
        <v>611</v>
      </c>
      <c r="S268" s="505">
        <v>8</v>
      </c>
      <c r="T268" s="505">
        <v>6</v>
      </c>
      <c r="U268" s="424" t="str">
        <f t="shared" si="9"/>
        <v>středisko Kukleny Hradec Králové</v>
      </c>
    </row>
    <row r="269" spans="1:21" ht="15.75" hidden="1" customHeight="1">
      <c r="A269" s="310" t="s">
        <v>539</v>
      </c>
      <c r="B269" s="483">
        <v>12</v>
      </c>
      <c r="C269" s="484">
        <v>0</v>
      </c>
      <c r="D269" s="484">
        <v>12</v>
      </c>
      <c r="E269" s="484">
        <v>1</v>
      </c>
      <c r="F269" s="484">
        <v>12</v>
      </c>
      <c r="G269" s="484">
        <v>5</v>
      </c>
      <c r="H269" s="484">
        <v>14</v>
      </c>
      <c r="I269" s="484">
        <v>8</v>
      </c>
      <c r="J269" s="485">
        <v>14</v>
      </c>
      <c r="K269" s="485">
        <v>8</v>
      </c>
      <c r="L269" s="485">
        <v>10</v>
      </c>
      <c r="M269" s="485">
        <v>5</v>
      </c>
      <c r="N269" s="503">
        <f t="shared" si="8"/>
        <v>0.5</v>
      </c>
      <c r="O269" s="300" t="s">
        <v>540</v>
      </c>
      <c r="P269" s="496"/>
      <c r="Q269" s="3"/>
      <c r="R269" s="317" t="s">
        <v>613</v>
      </c>
      <c r="S269" s="505">
        <v>6</v>
      </c>
      <c r="T269" s="505">
        <v>6</v>
      </c>
      <c r="U269" s="424" t="str">
        <f t="shared" si="9"/>
        <v>středisko Svatého Jiří Hradec Králové</v>
      </c>
    </row>
    <row r="270" spans="1:21" ht="15.75" hidden="1" customHeight="1">
      <c r="A270" s="310" t="s">
        <v>541</v>
      </c>
      <c r="B270" s="483">
        <v>14</v>
      </c>
      <c r="C270" s="484">
        <v>12</v>
      </c>
      <c r="D270" s="484">
        <v>16</v>
      </c>
      <c r="E270" s="484">
        <v>11</v>
      </c>
      <c r="F270" s="484">
        <v>16</v>
      </c>
      <c r="G270" s="484">
        <v>15</v>
      </c>
      <c r="H270" s="484">
        <v>16</v>
      </c>
      <c r="I270" s="484">
        <v>12</v>
      </c>
      <c r="J270" s="485">
        <v>16</v>
      </c>
      <c r="K270" s="485">
        <v>11</v>
      </c>
      <c r="L270" s="485">
        <v>16</v>
      </c>
      <c r="M270" s="485">
        <v>14</v>
      </c>
      <c r="N270" s="503">
        <f t="shared" si="8"/>
        <v>0.875</v>
      </c>
      <c r="O270" s="300" t="s">
        <v>542</v>
      </c>
      <c r="P270" s="496"/>
      <c r="Q270" s="3"/>
      <c r="R270" s="317" t="s">
        <v>615</v>
      </c>
      <c r="S270" s="505">
        <v>4</v>
      </c>
      <c r="T270" s="505">
        <v>4</v>
      </c>
      <c r="U270" s="424" t="str">
        <f t="shared" si="9"/>
        <v>středisko Rybárny Hradec Králové</v>
      </c>
    </row>
    <row r="271" spans="1:21" ht="15.75" hidden="1" customHeight="1">
      <c r="A271" s="310" t="s">
        <v>543</v>
      </c>
      <c r="B271" s="483">
        <v>8</v>
      </c>
      <c r="C271" s="484">
        <v>6</v>
      </c>
      <c r="D271" s="484">
        <v>8</v>
      </c>
      <c r="E271" s="484">
        <v>7</v>
      </c>
      <c r="F271" s="484">
        <v>8</v>
      </c>
      <c r="G271" s="484">
        <v>7</v>
      </c>
      <c r="H271" s="484">
        <v>10</v>
      </c>
      <c r="I271" s="484">
        <v>8</v>
      </c>
      <c r="J271" s="485">
        <v>10</v>
      </c>
      <c r="K271" s="485">
        <v>8</v>
      </c>
      <c r="L271" s="485">
        <v>10</v>
      </c>
      <c r="M271" s="485">
        <v>9</v>
      </c>
      <c r="N271" s="503">
        <f t="shared" si="8"/>
        <v>0.9</v>
      </c>
      <c r="O271" s="300" t="s">
        <v>544</v>
      </c>
      <c r="P271" s="496"/>
      <c r="Q271" s="3"/>
      <c r="R271" s="317" t="s">
        <v>617</v>
      </c>
      <c r="S271" s="505">
        <v>4</v>
      </c>
      <c r="T271" s="505">
        <v>4</v>
      </c>
      <c r="U271" s="424" t="str">
        <f t="shared" si="9"/>
        <v>středisko Želivák Hradec Králové</v>
      </c>
    </row>
    <row r="272" spans="1:21" ht="15.75" hidden="1" customHeight="1">
      <c r="A272" s="310" t="s">
        <v>545</v>
      </c>
      <c r="B272" s="483">
        <v>4</v>
      </c>
      <c r="C272" s="484">
        <v>4</v>
      </c>
      <c r="D272" s="484">
        <v>6</v>
      </c>
      <c r="E272" s="484">
        <v>6</v>
      </c>
      <c r="F272" s="484">
        <v>6</v>
      </c>
      <c r="G272" s="484">
        <v>5</v>
      </c>
      <c r="H272" s="484">
        <v>6</v>
      </c>
      <c r="I272" s="484">
        <v>5</v>
      </c>
      <c r="J272" s="485">
        <v>8</v>
      </c>
      <c r="K272" s="485">
        <v>5</v>
      </c>
      <c r="L272" s="485">
        <v>6</v>
      </c>
      <c r="M272" s="485">
        <v>3</v>
      </c>
      <c r="N272" s="503">
        <f t="shared" si="8"/>
        <v>0.5</v>
      </c>
      <c r="O272" s="300" t="s">
        <v>546</v>
      </c>
      <c r="P272" s="496"/>
      <c r="Q272" s="3"/>
      <c r="R272" s="317" t="s">
        <v>638</v>
      </c>
      <c r="S272" s="505">
        <v>6</v>
      </c>
      <c r="T272" s="505">
        <v>6</v>
      </c>
      <c r="U272" s="424" t="str">
        <f t="shared" si="9"/>
        <v>středisko Chrudim</v>
      </c>
    </row>
    <row r="273" spans="1:21" ht="15.75" hidden="1" customHeight="1">
      <c r="A273" s="310" t="s">
        <v>547</v>
      </c>
      <c r="B273" s="483">
        <v>4</v>
      </c>
      <c r="C273" s="484">
        <v>4</v>
      </c>
      <c r="D273" s="484">
        <v>4</v>
      </c>
      <c r="E273" s="484">
        <v>4</v>
      </c>
      <c r="F273" s="484">
        <v>4</v>
      </c>
      <c r="G273" s="484">
        <v>4</v>
      </c>
      <c r="H273" s="484">
        <v>4</v>
      </c>
      <c r="I273" s="484">
        <v>4</v>
      </c>
      <c r="J273" s="485">
        <v>4</v>
      </c>
      <c r="K273" s="485">
        <v>4</v>
      </c>
      <c r="L273" s="485">
        <v>4</v>
      </c>
      <c r="M273" s="485">
        <v>4</v>
      </c>
      <c r="N273" s="503">
        <f t="shared" si="8"/>
        <v>1</v>
      </c>
      <c r="O273" s="300" t="s">
        <v>548</v>
      </c>
      <c r="P273" s="496"/>
      <c r="Q273" s="3"/>
      <c r="R273" s="317" t="s">
        <v>640</v>
      </c>
      <c r="S273" s="505">
        <v>8</v>
      </c>
      <c r="T273" s="505">
        <v>7</v>
      </c>
      <c r="U273" s="424" t="str">
        <f t="shared" si="9"/>
        <v>středisko Slatiňany</v>
      </c>
    </row>
    <row r="274" spans="1:21" ht="15.75" hidden="1" customHeight="1">
      <c r="A274" s="310" t="s">
        <v>549</v>
      </c>
      <c r="B274" s="483">
        <v>2</v>
      </c>
      <c r="C274" s="484">
        <v>1</v>
      </c>
      <c r="D274" s="484">
        <v>2</v>
      </c>
      <c r="E274" s="484">
        <v>1</v>
      </c>
      <c r="F274" s="484">
        <v>2</v>
      </c>
      <c r="G274" s="484">
        <v>2</v>
      </c>
      <c r="H274" s="484">
        <v>2</v>
      </c>
      <c r="I274" s="484">
        <v>2</v>
      </c>
      <c r="J274" s="485">
        <v>2</v>
      </c>
      <c r="K274" s="485">
        <v>2</v>
      </c>
      <c r="L274" s="485">
        <v>2</v>
      </c>
      <c r="M274" s="485">
        <v>2</v>
      </c>
      <c r="N274" s="503">
        <f t="shared" si="8"/>
        <v>1</v>
      </c>
      <c r="O274" s="300" t="s">
        <v>550</v>
      </c>
      <c r="P274" s="496"/>
      <c r="Q274" s="3"/>
      <c r="R274" s="317" t="s">
        <v>642</v>
      </c>
      <c r="S274" s="505">
        <v>10</v>
      </c>
      <c r="T274" s="505">
        <v>7</v>
      </c>
      <c r="U274" s="424" t="str">
        <f t="shared" si="9"/>
        <v>středisko Skála Hlinsko</v>
      </c>
    </row>
    <row r="275" spans="1:21" ht="15.75" hidden="1" customHeight="1">
      <c r="A275" s="310">
        <v>520</v>
      </c>
      <c r="B275" s="483">
        <v>222</v>
      </c>
      <c r="C275" s="484">
        <v>176</v>
      </c>
      <c r="D275" s="484">
        <v>222</v>
      </c>
      <c r="E275" s="484">
        <v>181</v>
      </c>
      <c r="F275" s="484">
        <v>224</v>
      </c>
      <c r="G275" s="484">
        <v>182</v>
      </c>
      <c r="H275" s="484">
        <v>228</v>
      </c>
      <c r="I275" s="484">
        <v>183</v>
      </c>
      <c r="J275" s="485">
        <v>228</v>
      </c>
      <c r="K275" s="485">
        <v>171</v>
      </c>
      <c r="L275" s="485">
        <v>220</v>
      </c>
      <c r="M275" s="485">
        <v>168</v>
      </c>
      <c r="N275" s="503">
        <f t="shared" si="8"/>
        <v>0.76363636363636367</v>
      </c>
      <c r="O275" s="300" t="s">
        <v>40</v>
      </c>
      <c r="P275" s="496"/>
      <c r="Q275" s="3"/>
      <c r="R275" s="317" t="s">
        <v>644</v>
      </c>
      <c r="S275" s="505">
        <v>8</v>
      </c>
      <c r="T275" s="505">
        <v>7</v>
      </c>
      <c r="U275" s="424" t="str">
        <f t="shared" si="9"/>
        <v>středisko Ležáky Skuteč</v>
      </c>
    </row>
    <row r="276" spans="1:21" ht="15.75" hidden="1" customHeight="1">
      <c r="A276" s="310" t="s">
        <v>551</v>
      </c>
      <c r="B276" s="483">
        <v>16</v>
      </c>
      <c r="C276" s="484">
        <v>15</v>
      </c>
      <c r="D276" s="484">
        <v>16</v>
      </c>
      <c r="E276" s="484">
        <v>15</v>
      </c>
      <c r="F276" s="484">
        <v>16</v>
      </c>
      <c r="G276" s="484">
        <v>16</v>
      </c>
      <c r="H276" s="484">
        <v>16</v>
      </c>
      <c r="I276" s="484">
        <v>16</v>
      </c>
      <c r="J276" s="485">
        <v>16</v>
      </c>
      <c r="K276" s="485">
        <v>14</v>
      </c>
      <c r="L276" s="485">
        <v>14</v>
      </c>
      <c r="M276" s="485">
        <v>13</v>
      </c>
      <c r="N276" s="503">
        <f t="shared" si="8"/>
        <v>0.9285714285714286</v>
      </c>
      <c r="O276" s="300" t="s">
        <v>552</v>
      </c>
      <c r="P276" s="496"/>
      <c r="Q276" s="3"/>
      <c r="R276" s="317" t="s">
        <v>646</v>
      </c>
      <c r="S276" s="505">
        <v>4</v>
      </c>
      <c r="T276" s="505">
        <v>4</v>
      </c>
      <c r="U276" s="424" t="str">
        <f t="shared" si="9"/>
        <v>středisko Chrast</v>
      </c>
    </row>
    <row r="277" spans="1:21" ht="15.75" hidden="1" customHeight="1">
      <c r="A277" s="310" t="s">
        <v>553</v>
      </c>
      <c r="B277" s="483">
        <v>6</v>
      </c>
      <c r="C277" s="484">
        <v>6</v>
      </c>
      <c r="D277" s="484">
        <v>6</v>
      </c>
      <c r="E277" s="484">
        <v>6</v>
      </c>
      <c r="F277" s="484">
        <v>6</v>
      </c>
      <c r="G277" s="484">
        <v>5</v>
      </c>
      <c r="H277" s="484">
        <v>6</v>
      </c>
      <c r="I277" s="484">
        <v>4</v>
      </c>
      <c r="J277" s="485">
        <v>6</v>
      </c>
      <c r="K277" s="485">
        <v>3</v>
      </c>
      <c r="L277" s="485">
        <v>6</v>
      </c>
      <c r="M277" s="485">
        <v>3</v>
      </c>
      <c r="N277" s="503">
        <f t="shared" si="8"/>
        <v>0.5</v>
      </c>
      <c r="O277" s="300" t="s">
        <v>554</v>
      </c>
      <c r="P277" s="496"/>
      <c r="Q277" s="3"/>
      <c r="R277" s="317" t="s">
        <v>648</v>
      </c>
      <c r="S277" s="505">
        <v>4</v>
      </c>
      <c r="T277" s="505">
        <v>4</v>
      </c>
      <c r="U277" s="424" t="str">
        <f t="shared" si="9"/>
        <v>středisko Kelt Nasavrky</v>
      </c>
    </row>
    <row r="278" spans="1:21" ht="15.75" hidden="1" customHeight="1">
      <c r="A278" s="310" t="s">
        <v>555</v>
      </c>
      <c r="B278" s="483">
        <v>4</v>
      </c>
      <c r="C278" s="484">
        <v>1</v>
      </c>
      <c r="D278" s="484">
        <v>4</v>
      </c>
      <c r="E278" s="484">
        <v>1</v>
      </c>
      <c r="F278" s="484">
        <v>4</v>
      </c>
      <c r="G278" s="484">
        <v>1</v>
      </c>
      <c r="H278" s="484">
        <v>4</v>
      </c>
      <c r="I278" s="484">
        <v>1</v>
      </c>
      <c r="J278" s="485">
        <v>4</v>
      </c>
      <c r="K278" s="485">
        <v>1</v>
      </c>
      <c r="L278" s="485">
        <v>2</v>
      </c>
      <c r="M278" s="485">
        <v>2</v>
      </c>
      <c r="N278" s="503">
        <f t="shared" si="8"/>
        <v>1</v>
      </c>
      <c r="O278" s="300" t="s">
        <v>556</v>
      </c>
      <c r="P278" s="496"/>
      <c r="Q278" s="3"/>
      <c r="R278" s="317" t="s">
        <v>650</v>
      </c>
      <c r="S278" s="505">
        <v>8</v>
      </c>
      <c r="T278" s="505">
        <v>4</v>
      </c>
      <c r="U278" s="424" t="str">
        <f t="shared" si="9"/>
        <v>středisko Leknín Heřmanův Městec</v>
      </c>
    </row>
    <row r="279" spans="1:21" ht="15.75" hidden="1" customHeight="1">
      <c r="A279" s="310" t="s">
        <v>557</v>
      </c>
      <c r="B279" s="483">
        <v>8</v>
      </c>
      <c r="C279" s="484">
        <v>3</v>
      </c>
      <c r="D279" s="484">
        <v>8</v>
      </c>
      <c r="E279" s="484">
        <v>6</v>
      </c>
      <c r="F279" s="484">
        <v>10</v>
      </c>
      <c r="G279" s="484">
        <v>6</v>
      </c>
      <c r="H279" s="484">
        <v>10</v>
      </c>
      <c r="I279" s="484">
        <v>6</v>
      </c>
      <c r="J279" s="485">
        <v>10</v>
      </c>
      <c r="K279" s="485">
        <v>8</v>
      </c>
      <c r="L279" s="485">
        <v>10</v>
      </c>
      <c r="M279" s="485">
        <v>7</v>
      </c>
      <c r="N279" s="503">
        <f t="shared" si="8"/>
        <v>0.7</v>
      </c>
      <c r="O279" s="300" t="s">
        <v>558</v>
      </c>
      <c r="P279" s="496"/>
      <c r="Q279" s="3"/>
      <c r="R279" s="317" t="s">
        <v>652</v>
      </c>
      <c r="S279" s="505">
        <v>8</v>
      </c>
      <c r="T279" s="505">
        <v>8</v>
      </c>
      <c r="U279" s="424" t="str">
        <f t="shared" si="9"/>
        <v>středisko Toulovec Proseč</v>
      </c>
    </row>
    <row r="280" spans="1:21" ht="15.75" hidden="1" customHeight="1">
      <c r="A280" s="310" t="s">
        <v>559</v>
      </c>
      <c r="B280" s="483">
        <v>6</v>
      </c>
      <c r="C280" s="484">
        <v>5</v>
      </c>
      <c r="D280" s="484">
        <v>6</v>
      </c>
      <c r="E280" s="484">
        <v>5</v>
      </c>
      <c r="F280" s="484">
        <v>6</v>
      </c>
      <c r="G280" s="484">
        <v>6</v>
      </c>
      <c r="H280" s="484">
        <v>6</v>
      </c>
      <c r="I280" s="484">
        <v>6</v>
      </c>
      <c r="J280" s="485">
        <v>6</v>
      </c>
      <c r="K280" s="485">
        <v>6</v>
      </c>
      <c r="L280" s="485">
        <v>6</v>
      </c>
      <c r="M280" s="485">
        <v>5</v>
      </c>
      <c r="N280" s="503">
        <f t="shared" si="8"/>
        <v>0.83333333333333337</v>
      </c>
      <c r="O280" s="300" t="s">
        <v>560</v>
      </c>
      <c r="P280" s="496"/>
      <c r="Q280" s="3"/>
      <c r="R280" s="317" t="s">
        <v>654</v>
      </c>
      <c r="S280" s="505">
        <v>4</v>
      </c>
      <c r="T280" s="505">
        <v>4</v>
      </c>
      <c r="U280" s="424" t="str">
        <f t="shared" si="9"/>
        <v>středisko Tangram Luže</v>
      </c>
    </row>
    <row r="281" spans="1:21" ht="15.75" hidden="1" customHeight="1">
      <c r="A281" s="310" t="s">
        <v>561</v>
      </c>
      <c r="B281" s="483">
        <v>10</v>
      </c>
      <c r="C281" s="484">
        <v>9</v>
      </c>
      <c r="D281" s="484">
        <v>10</v>
      </c>
      <c r="E281" s="484">
        <v>7</v>
      </c>
      <c r="F281" s="484">
        <v>10</v>
      </c>
      <c r="G281" s="484">
        <v>8</v>
      </c>
      <c r="H281" s="484">
        <v>10</v>
      </c>
      <c r="I281" s="484">
        <v>9</v>
      </c>
      <c r="J281" s="485">
        <v>10</v>
      </c>
      <c r="K281" s="485">
        <v>9</v>
      </c>
      <c r="L281" s="485">
        <v>10</v>
      </c>
      <c r="M281" s="485">
        <v>7</v>
      </c>
      <c r="N281" s="503">
        <f t="shared" si="8"/>
        <v>0.7</v>
      </c>
      <c r="O281" s="300" t="s">
        <v>562</v>
      </c>
      <c r="P281" s="496"/>
      <c r="Q281" s="3"/>
      <c r="R281" s="317" t="s">
        <v>656</v>
      </c>
      <c r="S281" s="505">
        <v>4</v>
      </c>
      <c r="T281" s="505">
        <v>2</v>
      </c>
      <c r="U281" s="424" t="str">
        <f t="shared" si="9"/>
        <v>středisko Kameničky</v>
      </c>
    </row>
    <row r="282" spans="1:21" ht="15.75" hidden="1" customHeight="1">
      <c r="A282" s="310" t="s">
        <v>563</v>
      </c>
      <c r="B282" s="483">
        <v>6</v>
      </c>
      <c r="C282" s="484">
        <v>3</v>
      </c>
      <c r="D282" s="484">
        <v>6</v>
      </c>
      <c r="E282" s="484">
        <v>3</v>
      </c>
      <c r="F282" s="484">
        <v>4</v>
      </c>
      <c r="G282" s="484">
        <v>2</v>
      </c>
      <c r="H282" s="484">
        <v>4</v>
      </c>
      <c r="I282" s="484">
        <v>2</v>
      </c>
      <c r="J282" s="485">
        <v>8</v>
      </c>
      <c r="K282" s="485">
        <v>2</v>
      </c>
      <c r="L282" s="485">
        <v>8</v>
      </c>
      <c r="M282" s="485">
        <v>2</v>
      </c>
      <c r="N282" s="503">
        <f t="shared" si="8"/>
        <v>0.25</v>
      </c>
      <c r="O282" s="300" t="s">
        <v>564</v>
      </c>
      <c r="P282" s="496"/>
      <c r="Q282" s="3"/>
      <c r="R282" s="317" t="s">
        <v>619</v>
      </c>
      <c r="S282" s="505">
        <v>6</v>
      </c>
      <c r="T282" s="505">
        <v>6</v>
      </c>
      <c r="U282" s="424" t="str">
        <f t="shared" si="9"/>
        <v>středisko Lázně Bohdaneč</v>
      </c>
    </row>
    <row r="283" spans="1:21" ht="15.75" hidden="1" customHeight="1">
      <c r="A283" s="310" t="s">
        <v>565</v>
      </c>
      <c r="B283" s="483">
        <v>6</v>
      </c>
      <c r="C283" s="484">
        <v>6</v>
      </c>
      <c r="D283" s="484">
        <v>6</v>
      </c>
      <c r="E283" s="484">
        <v>6</v>
      </c>
      <c r="F283" s="484">
        <v>6</v>
      </c>
      <c r="G283" s="484">
        <v>6</v>
      </c>
      <c r="H283" s="484">
        <v>6</v>
      </c>
      <c r="I283" s="484">
        <v>5</v>
      </c>
      <c r="J283" s="485">
        <v>6</v>
      </c>
      <c r="K283" s="485">
        <v>4</v>
      </c>
      <c r="L283" s="485">
        <v>6</v>
      </c>
      <c r="M283" s="485">
        <v>4</v>
      </c>
      <c r="N283" s="503">
        <f t="shared" si="8"/>
        <v>0.66666666666666663</v>
      </c>
      <c r="O283" s="300" t="s">
        <v>566</v>
      </c>
      <c r="P283" s="496"/>
      <c r="Q283" s="3"/>
      <c r="R283" s="317" t="s">
        <v>621</v>
      </c>
      <c r="S283" s="505">
        <v>4</v>
      </c>
      <c r="T283" s="505">
        <v>3</v>
      </c>
      <c r="U283" s="424" t="str">
        <f t="shared" si="9"/>
        <v>středisko Chvaletice</v>
      </c>
    </row>
    <row r="284" spans="1:21" ht="15.75" hidden="1" customHeight="1">
      <c r="A284" s="310" t="s">
        <v>567</v>
      </c>
      <c r="B284" s="483">
        <v>14</v>
      </c>
      <c r="C284" s="484">
        <v>13</v>
      </c>
      <c r="D284" s="484">
        <v>14</v>
      </c>
      <c r="E284" s="484">
        <v>13</v>
      </c>
      <c r="F284" s="484">
        <v>16</v>
      </c>
      <c r="G284" s="484">
        <v>14</v>
      </c>
      <c r="H284" s="484">
        <v>16</v>
      </c>
      <c r="I284" s="484">
        <v>14</v>
      </c>
      <c r="J284" s="485">
        <v>16</v>
      </c>
      <c r="K284" s="485">
        <v>14</v>
      </c>
      <c r="L284" s="485">
        <v>14</v>
      </c>
      <c r="M284" s="485">
        <v>12</v>
      </c>
      <c r="N284" s="503">
        <f t="shared" si="8"/>
        <v>0.8571428571428571</v>
      </c>
      <c r="O284" s="300" t="s">
        <v>568</v>
      </c>
      <c r="P284" s="496"/>
      <c r="Q284" s="3"/>
      <c r="R284" s="317" t="s">
        <v>623</v>
      </c>
      <c r="S284" s="505">
        <v>4</v>
      </c>
      <c r="T284" s="505">
        <v>4</v>
      </c>
      <c r="U284" s="424" t="str">
        <f t="shared" si="9"/>
        <v>středisko Holice</v>
      </c>
    </row>
    <row r="285" spans="1:21" ht="15.75" hidden="1" customHeight="1">
      <c r="A285" s="310" t="s">
        <v>569</v>
      </c>
      <c r="B285" s="483">
        <v>4</v>
      </c>
      <c r="C285" s="484">
        <v>3</v>
      </c>
      <c r="D285" s="484">
        <v>4</v>
      </c>
      <c r="E285" s="484">
        <v>3</v>
      </c>
      <c r="F285" s="484">
        <v>4</v>
      </c>
      <c r="G285" s="484">
        <v>3</v>
      </c>
      <c r="H285" s="484">
        <v>6</v>
      </c>
      <c r="I285" s="484">
        <v>2</v>
      </c>
      <c r="J285" s="485">
        <v>6</v>
      </c>
      <c r="K285" s="485">
        <v>3</v>
      </c>
      <c r="L285" s="485">
        <v>6</v>
      </c>
      <c r="M285" s="485">
        <v>5</v>
      </c>
      <c r="N285" s="503">
        <f t="shared" si="8"/>
        <v>0.83333333333333337</v>
      </c>
      <c r="O285" s="300" t="s">
        <v>570</v>
      </c>
      <c r="P285" s="496"/>
      <c r="Q285" s="3"/>
      <c r="R285" s="317" t="s">
        <v>625</v>
      </c>
      <c r="S285" s="505">
        <v>6</v>
      </c>
      <c r="T285" s="505">
        <v>5</v>
      </c>
      <c r="U285" s="424" t="str">
        <f t="shared" si="9"/>
        <v>středisko Šestka Pardubice</v>
      </c>
    </row>
    <row r="286" spans="1:21" ht="15.75" hidden="1" customHeight="1">
      <c r="A286" s="310" t="s">
        <v>571</v>
      </c>
      <c r="B286" s="483">
        <v>12</v>
      </c>
      <c r="C286" s="484">
        <v>8</v>
      </c>
      <c r="D286" s="484">
        <v>12</v>
      </c>
      <c r="E286" s="484">
        <v>9</v>
      </c>
      <c r="F286" s="484">
        <v>12</v>
      </c>
      <c r="G286" s="484">
        <v>9</v>
      </c>
      <c r="H286" s="484">
        <v>14</v>
      </c>
      <c r="I286" s="484">
        <v>11</v>
      </c>
      <c r="J286" s="485">
        <v>12</v>
      </c>
      <c r="K286" s="485">
        <v>9</v>
      </c>
      <c r="L286" s="485">
        <v>12</v>
      </c>
      <c r="M286" s="485">
        <v>8</v>
      </c>
      <c r="N286" s="503">
        <f t="shared" si="8"/>
        <v>0.66666666666666663</v>
      </c>
      <c r="O286" s="300" t="s">
        <v>572</v>
      </c>
      <c r="P286" s="496"/>
      <c r="Q286" s="3"/>
      <c r="R286" s="317" t="s">
        <v>627</v>
      </c>
      <c r="S286" s="505">
        <v>6</v>
      </c>
      <c r="T286" s="505">
        <v>5</v>
      </c>
      <c r="U286" s="424" t="str">
        <f t="shared" si="9"/>
        <v>přístav Sedmička Pardubice</v>
      </c>
    </row>
    <row r="287" spans="1:21" ht="15.75" hidden="1" customHeight="1">
      <c r="A287" s="310" t="s">
        <v>573</v>
      </c>
      <c r="B287" s="483">
        <v>6</v>
      </c>
      <c r="C287" s="484">
        <v>5</v>
      </c>
      <c r="D287" s="484">
        <v>6</v>
      </c>
      <c r="E287" s="484">
        <v>6</v>
      </c>
      <c r="F287" s="484">
        <v>6</v>
      </c>
      <c r="G287" s="484">
        <v>6</v>
      </c>
      <c r="H287" s="484">
        <v>6</v>
      </c>
      <c r="I287" s="484">
        <v>6</v>
      </c>
      <c r="J287" s="485">
        <v>6</v>
      </c>
      <c r="K287" s="485">
        <v>6</v>
      </c>
      <c r="L287" s="485">
        <v>6</v>
      </c>
      <c r="M287" s="485">
        <v>5</v>
      </c>
      <c r="N287" s="503">
        <f t="shared" si="8"/>
        <v>0.83333333333333337</v>
      </c>
      <c r="O287" s="300" t="s">
        <v>574</v>
      </c>
      <c r="P287" s="496"/>
      <c r="Q287" s="3"/>
      <c r="R287" s="317" t="s">
        <v>629</v>
      </c>
      <c r="S287" s="505">
        <v>10</v>
      </c>
      <c r="T287" s="505">
        <v>9</v>
      </c>
      <c r="U287" s="424" t="str">
        <f t="shared" si="9"/>
        <v>středisko Přelouč</v>
      </c>
    </row>
    <row r="288" spans="1:21" ht="15.75" hidden="1" customHeight="1">
      <c r="A288" s="310" t="s">
        <v>575</v>
      </c>
      <c r="B288" s="483">
        <v>6</v>
      </c>
      <c r="C288" s="484">
        <v>4</v>
      </c>
      <c r="D288" s="484">
        <v>6</v>
      </c>
      <c r="E288" s="484">
        <v>4</v>
      </c>
      <c r="F288" s="484">
        <v>6</v>
      </c>
      <c r="G288" s="484">
        <v>4</v>
      </c>
      <c r="H288" s="484">
        <v>6</v>
      </c>
      <c r="I288" s="484">
        <v>4</v>
      </c>
      <c r="J288" s="485">
        <v>6</v>
      </c>
      <c r="K288" s="485">
        <v>4</v>
      </c>
      <c r="L288" s="485">
        <v>6</v>
      </c>
      <c r="M288" s="485">
        <v>4</v>
      </c>
      <c r="N288" s="503">
        <f t="shared" si="8"/>
        <v>0.66666666666666663</v>
      </c>
      <c r="O288" s="300" t="s">
        <v>576</v>
      </c>
      <c r="P288" s="496"/>
      <c r="Q288" s="3"/>
      <c r="R288" s="317" t="s">
        <v>631</v>
      </c>
      <c r="S288" s="505">
        <v>4</v>
      </c>
      <c r="T288" s="505">
        <v>4</v>
      </c>
      <c r="U288" s="424" t="str">
        <f t="shared" si="9"/>
        <v>středisko Dívčí Pardubice</v>
      </c>
    </row>
    <row r="289" spans="1:21" ht="15.75" hidden="1" customHeight="1">
      <c r="A289" s="310" t="s">
        <v>577</v>
      </c>
      <c r="B289" s="483">
        <v>4</v>
      </c>
      <c r="C289" s="484">
        <v>2</v>
      </c>
      <c r="D289" s="484">
        <v>4</v>
      </c>
      <c r="E289" s="484">
        <v>2</v>
      </c>
      <c r="F289" s="484">
        <v>4</v>
      </c>
      <c r="G289" s="484">
        <v>2</v>
      </c>
      <c r="H289" s="484">
        <v>4</v>
      </c>
      <c r="I289" s="484">
        <v>2</v>
      </c>
      <c r="J289" s="485">
        <v>4</v>
      </c>
      <c r="K289" s="485">
        <v>1</v>
      </c>
      <c r="L289" s="485">
        <v>4</v>
      </c>
      <c r="M289" s="485">
        <v>2</v>
      </c>
      <c r="N289" s="503">
        <f t="shared" si="8"/>
        <v>0.5</v>
      </c>
      <c r="O289" s="300" t="s">
        <v>578</v>
      </c>
      <c r="P289" s="496"/>
      <c r="Q289" s="3"/>
      <c r="R289" s="317" t="s">
        <v>633</v>
      </c>
      <c r="S289" s="505">
        <v>4</v>
      </c>
      <c r="T289" s="505">
        <v>4</v>
      </c>
      <c r="U289" s="424" t="str">
        <f t="shared" si="9"/>
        <v>středisko A. Bartoše Sezemice</v>
      </c>
    </row>
    <row r="290" spans="1:21" ht="15.75" customHeight="1">
      <c r="A290" s="310">
        <v>521</v>
      </c>
      <c r="B290" s="483">
        <v>18</v>
      </c>
      <c r="C290" s="484">
        <v>10</v>
      </c>
      <c r="D290" s="484">
        <v>18</v>
      </c>
      <c r="E290" s="484">
        <v>12</v>
      </c>
      <c r="F290" s="484">
        <v>16</v>
      </c>
      <c r="G290" s="484">
        <v>12</v>
      </c>
      <c r="H290" s="484">
        <v>16</v>
      </c>
      <c r="I290" s="484">
        <v>11</v>
      </c>
      <c r="J290" s="485">
        <v>14</v>
      </c>
      <c r="K290" s="485">
        <v>10</v>
      </c>
      <c r="L290" s="485">
        <v>14</v>
      </c>
      <c r="M290" s="485">
        <v>10</v>
      </c>
      <c r="N290" s="503">
        <f t="shared" si="8"/>
        <v>0.7142857142857143</v>
      </c>
      <c r="O290" s="300" t="s">
        <v>579</v>
      </c>
      <c r="P290" s="496"/>
      <c r="Q290" s="3"/>
      <c r="R290" s="317" t="s">
        <v>635</v>
      </c>
      <c r="S290" s="505">
        <v>10</v>
      </c>
      <c r="T290" s="505">
        <v>10</v>
      </c>
      <c r="U290" s="424" t="str">
        <f t="shared" si="9"/>
        <v>středisko Polaris Pardubice</v>
      </c>
    </row>
    <row r="291" spans="1:21" ht="15.75" hidden="1" customHeight="1">
      <c r="A291" s="310" t="s">
        <v>580</v>
      </c>
      <c r="B291" s="483">
        <v>8</v>
      </c>
      <c r="C291" s="484">
        <v>6</v>
      </c>
      <c r="D291" s="484">
        <v>8</v>
      </c>
      <c r="E291" s="484">
        <v>6</v>
      </c>
      <c r="F291" s="484">
        <v>8</v>
      </c>
      <c r="G291" s="484">
        <v>7</v>
      </c>
      <c r="H291" s="484">
        <v>8</v>
      </c>
      <c r="I291" s="484">
        <v>6</v>
      </c>
      <c r="J291" s="485">
        <v>8</v>
      </c>
      <c r="K291" s="485">
        <v>7</v>
      </c>
      <c r="L291" s="485">
        <v>8</v>
      </c>
      <c r="M291" s="485">
        <v>7</v>
      </c>
      <c r="N291" s="503">
        <f t="shared" si="8"/>
        <v>0.875</v>
      </c>
      <c r="O291" s="300" t="s">
        <v>581</v>
      </c>
      <c r="P291" s="496"/>
      <c r="Q291" s="3"/>
      <c r="R291" s="317" t="s">
        <v>659</v>
      </c>
      <c r="S291" s="505">
        <v>4</v>
      </c>
      <c r="T291" s="505">
        <v>3</v>
      </c>
      <c r="U291" s="424" t="str">
        <f t="shared" si="9"/>
        <v>středisko Smrček Svitavy</v>
      </c>
    </row>
    <row r="292" spans="1:21" ht="15.75" hidden="1" customHeight="1">
      <c r="A292" s="310" t="s">
        <v>582</v>
      </c>
      <c r="B292" s="483">
        <v>2</v>
      </c>
      <c r="C292" s="484">
        <v>2</v>
      </c>
      <c r="D292" s="484">
        <v>2</v>
      </c>
      <c r="E292" s="484">
        <v>2</v>
      </c>
      <c r="F292" s="484">
        <v>2</v>
      </c>
      <c r="G292" s="484">
        <v>1</v>
      </c>
      <c r="H292" s="484">
        <v>2</v>
      </c>
      <c r="I292" s="484">
        <v>1</v>
      </c>
      <c r="J292" s="485">
        <v>2</v>
      </c>
      <c r="K292" s="485">
        <v>1</v>
      </c>
      <c r="L292" s="485">
        <v>2</v>
      </c>
      <c r="M292" s="485">
        <v>1</v>
      </c>
      <c r="N292" s="503">
        <f t="shared" si="8"/>
        <v>0.5</v>
      </c>
      <c r="O292" s="300" t="s">
        <v>583</v>
      </c>
      <c r="P292" s="496"/>
      <c r="Q292" s="3"/>
      <c r="R292" s="317" t="s">
        <v>661</v>
      </c>
      <c r="S292" s="505">
        <v>8</v>
      </c>
      <c r="T292" s="505">
        <v>7</v>
      </c>
      <c r="U292" s="424" t="str">
        <f t="shared" si="9"/>
        <v>středisko Liliový kruh Litomyšl</v>
      </c>
    </row>
    <row r="293" spans="1:21" ht="15.75" hidden="1" customHeight="1">
      <c r="A293" s="310" t="s">
        <v>584</v>
      </c>
      <c r="B293" s="483">
        <v>8</v>
      </c>
      <c r="C293" s="484">
        <v>2</v>
      </c>
      <c r="D293" s="484">
        <v>8</v>
      </c>
      <c r="E293" s="484">
        <v>4</v>
      </c>
      <c r="F293" s="484">
        <v>6</v>
      </c>
      <c r="G293" s="484">
        <v>4</v>
      </c>
      <c r="H293" s="484">
        <v>6</v>
      </c>
      <c r="I293" s="484">
        <v>4</v>
      </c>
      <c r="J293" s="485">
        <v>4</v>
      </c>
      <c r="K293" s="485">
        <v>2</v>
      </c>
      <c r="L293" s="485">
        <v>4</v>
      </c>
      <c r="M293" s="485">
        <v>2</v>
      </c>
      <c r="N293" s="503">
        <f t="shared" si="8"/>
        <v>0.5</v>
      </c>
      <c r="O293" s="300" t="s">
        <v>585</v>
      </c>
      <c r="P293" s="496"/>
      <c r="Q293" s="3"/>
      <c r="R293" s="317" t="s">
        <v>663</v>
      </c>
      <c r="S293" s="505">
        <v>4</v>
      </c>
      <c r="T293" s="505">
        <v>4</v>
      </c>
      <c r="U293" s="424" t="str">
        <f t="shared" si="9"/>
        <v>středisko Tilia Polička</v>
      </c>
    </row>
    <row r="294" spans="1:21" ht="15.75" customHeight="1">
      <c r="A294" s="310">
        <v>522</v>
      </c>
      <c r="B294" s="483">
        <v>26</v>
      </c>
      <c r="C294" s="484">
        <v>20</v>
      </c>
      <c r="D294" s="484">
        <v>22</v>
      </c>
      <c r="E294" s="484">
        <v>19</v>
      </c>
      <c r="F294" s="484">
        <v>22</v>
      </c>
      <c r="G294" s="484">
        <v>18</v>
      </c>
      <c r="H294" s="484">
        <v>22</v>
      </c>
      <c r="I294" s="484">
        <v>20</v>
      </c>
      <c r="J294" s="485">
        <v>22</v>
      </c>
      <c r="K294" s="485">
        <v>20</v>
      </c>
      <c r="L294" s="485">
        <v>22</v>
      </c>
      <c r="M294" s="485">
        <v>20</v>
      </c>
      <c r="N294" s="503">
        <f t="shared" si="8"/>
        <v>0.90909090909090906</v>
      </c>
      <c r="O294" s="300" t="s">
        <v>586</v>
      </c>
      <c r="P294" s="496"/>
      <c r="Q294" s="3"/>
      <c r="R294" s="317" t="s">
        <v>665</v>
      </c>
      <c r="S294" s="505">
        <v>8</v>
      </c>
      <c r="T294" s="505">
        <v>8</v>
      </c>
      <c r="U294" s="424" t="str">
        <f t="shared" si="9"/>
        <v>středisko Moravská Třebová</v>
      </c>
    </row>
    <row r="295" spans="1:21" ht="15.75" hidden="1" customHeight="1">
      <c r="A295" s="310" t="s">
        <v>587</v>
      </c>
      <c r="B295" s="483">
        <v>8</v>
      </c>
      <c r="C295" s="484">
        <v>7</v>
      </c>
      <c r="D295" s="484">
        <v>8</v>
      </c>
      <c r="E295" s="484">
        <v>7</v>
      </c>
      <c r="F295" s="484">
        <v>8</v>
      </c>
      <c r="G295" s="484">
        <v>7</v>
      </c>
      <c r="H295" s="484">
        <v>8</v>
      </c>
      <c r="I295" s="484">
        <v>8</v>
      </c>
      <c r="J295" s="485">
        <v>8</v>
      </c>
      <c r="K295" s="485">
        <v>8</v>
      </c>
      <c r="L295" s="485">
        <v>8</v>
      </c>
      <c r="M295" s="485">
        <v>8</v>
      </c>
      <c r="N295" s="503">
        <f t="shared" si="8"/>
        <v>1</v>
      </c>
      <c r="O295" s="300" t="s">
        <v>588</v>
      </c>
      <c r="P295" s="496"/>
      <c r="Q295" s="3"/>
      <c r="R295" s="317" t="s">
        <v>667</v>
      </c>
      <c r="S295" s="505">
        <v>6</v>
      </c>
      <c r="T295" s="505">
        <v>6</v>
      </c>
      <c r="U295" s="424" t="str">
        <f t="shared" si="9"/>
        <v>středisko Dolní Újezd</v>
      </c>
    </row>
    <row r="296" spans="1:21" ht="15.75" hidden="1" customHeight="1">
      <c r="A296" s="310" t="s">
        <v>589</v>
      </c>
      <c r="B296" s="483">
        <v>6</v>
      </c>
      <c r="C296" s="484">
        <v>5</v>
      </c>
      <c r="D296" s="484">
        <v>6</v>
      </c>
      <c r="E296" s="484">
        <v>5</v>
      </c>
      <c r="F296" s="484">
        <v>6</v>
      </c>
      <c r="G296" s="484">
        <v>5</v>
      </c>
      <c r="H296" s="484">
        <v>6</v>
      </c>
      <c r="I296" s="484">
        <v>5</v>
      </c>
      <c r="J296" s="485">
        <v>6</v>
      </c>
      <c r="K296" s="485">
        <v>5</v>
      </c>
      <c r="L296" s="485">
        <v>6</v>
      </c>
      <c r="M296" s="485">
        <v>5</v>
      </c>
      <c r="N296" s="503">
        <f t="shared" si="8"/>
        <v>0.83333333333333337</v>
      </c>
      <c r="O296" s="300" t="s">
        <v>590</v>
      </c>
      <c r="P296" s="496"/>
      <c r="Q296" s="3"/>
      <c r="R296" s="317" t="s">
        <v>670</v>
      </c>
      <c r="S296" s="505">
        <v>6</v>
      </c>
      <c r="T296" s="505">
        <v>6</v>
      </c>
      <c r="U296" s="424" t="str">
        <f t="shared" si="9"/>
        <v>středisko Orlice Ústí nad Orlicí</v>
      </c>
    </row>
    <row r="297" spans="1:21" ht="15.75" hidden="1" customHeight="1">
      <c r="A297" s="310" t="s">
        <v>591</v>
      </c>
      <c r="B297" s="483">
        <v>4</v>
      </c>
      <c r="C297" s="484">
        <v>4</v>
      </c>
      <c r="D297" s="484">
        <v>4</v>
      </c>
      <c r="E297" s="484">
        <v>4</v>
      </c>
      <c r="F297" s="484">
        <v>4</v>
      </c>
      <c r="G297" s="484">
        <v>3</v>
      </c>
      <c r="H297" s="484">
        <v>4</v>
      </c>
      <c r="I297" s="484">
        <v>4</v>
      </c>
      <c r="J297" s="485">
        <v>4</v>
      </c>
      <c r="K297" s="485">
        <v>4</v>
      </c>
      <c r="L297" s="485">
        <v>4</v>
      </c>
      <c r="M297" s="485">
        <v>4</v>
      </c>
      <c r="N297" s="503">
        <f t="shared" si="8"/>
        <v>1</v>
      </c>
      <c r="O297" s="300" t="s">
        <v>592</v>
      </c>
      <c r="P297" s="496"/>
      <c r="Q297" s="3"/>
      <c r="R297" s="317" t="s">
        <v>672</v>
      </c>
      <c r="S297" s="505">
        <v>14</v>
      </c>
      <c r="T297" s="505">
        <v>14</v>
      </c>
      <c r="U297" s="424" t="str">
        <f t="shared" si="9"/>
        <v>středisko Javor Česká Třebová</v>
      </c>
    </row>
    <row r="298" spans="1:21" ht="15.75" hidden="1" customHeight="1">
      <c r="A298" s="310" t="s">
        <v>593</v>
      </c>
      <c r="B298" s="483">
        <v>4</v>
      </c>
      <c r="C298" s="484">
        <v>2</v>
      </c>
      <c r="D298" s="484">
        <v>4</v>
      </c>
      <c r="E298" s="484">
        <v>3</v>
      </c>
      <c r="F298" s="484">
        <v>4</v>
      </c>
      <c r="G298" s="484">
        <v>3</v>
      </c>
      <c r="H298" s="484">
        <v>4</v>
      </c>
      <c r="I298" s="484">
        <v>3</v>
      </c>
      <c r="J298" s="485">
        <v>4</v>
      </c>
      <c r="K298" s="485">
        <v>3</v>
      </c>
      <c r="L298" s="485">
        <v>4</v>
      </c>
      <c r="M298" s="485">
        <v>3</v>
      </c>
      <c r="N298" s="503">
        <f t="shared" si="8"/>
        <v>0.75</v>
      </c>
      <c r="O298" s="300" t="s">
        <v>594</v>
      </c>
      <c r="P298" s="496"/>
      <c r="Q298" s="3"/>
      <c r="R298" s="317" t="s">
        <v>674</v>
      </c>
      <c r="S298" s="505">
        <v>8</v>
      </c>
      <c r="T298" s="505">
        <v>8</v>
      </c>
      <c r="U298" s="424" t="str">
        <f t="shared" si="9"/>
        <v>středisko Skály Choceň</v>
      </c>
    </row>
    <row r="299" spans="1:21" ht="15.75" customHeight="1">
      <c r="A299" s="310">
        <v>524</v>
      </c>
      <c r="B299" s="483">
        <v>32</v>
      </c>
      <c r="C299" s="484">
        <v>28</v>
      </c>
      <c r="D299" s="484">
        <v>34</v>
      </c>
      <c r="E299" s="484">
        <v>26</v>
      </c>
      <c r="F299" s="484">
        <v>34</v>
      </c>
      <c r="G299" s="484">
        <v>24</v>
      </c>
      <c r="H299" s="484">
        <v>34</v>
      </c>
      <c r="I299" s="484">
        <v>25</v>
      </c>
      <c r="J299" s="485">
        <v>34</v>
      </c>
      <c r="K299" s="485">
        <v>19</v>
      </c>
      <c r="L299" s="485">
        <v>32</v>
      </c>
      <c r="M299" s="485">
        <v>20</v>
      </c>
      <c r="N299" s="503">
        <f t="shared" si="8"/>
        <v>0.625</v>
      </c>
      <c r="O299" s="300" t="s">
        <v>595</v>
      </c>
      <c r="P299" s="496"/>
      <c r="Q299" s="3"/>
      <c r="R299" s="317" t="s">
        <v>676</v>
      </c>
      <c r="S299" s="505">
        <v>6</v>
      </c>
      <c r="T299" s="505">
        <v>6</v>
      </c>
      <c r="U299" s="424" t="str">
        <f t="shared" si="9"/>
        <v>středisko Vysoké Mýto</v>
      </c>
    </row>
    <row r="300" spans="1:21" ht="15.75" hidden="1" customHeight="1">
      <c r="A300" s="310" t="s">
        <v>596</v>
      </c>
      <c r="B300" s="483">
        <v>8</v>
      </c>
      <c r="C300" s="484">
        <v>6</v>
      </c>
      <c r="D300" s="484">
        <v>8</v>
      </c>
      <c r="E300" s="484">
        <v>5</v>
      </c>
      <c r="F300" s="484">
        <v>8</v>
      </c>
      <c r="G300" s="484">
        <v>4</v>
      </c>
      <c r="H300" s="484">
        <v>8</v>
      </c>
      <c r="I300" s="484">
        <v>4</v>
      </c>
      <c r="J300" s="485">
        <v>8</v>
      </c>
      <c r="K300" s="485">
        <v>4</v>
      </c>
      <c r="L300" s="485">
        <v>8</v>
      </c>
      <c r="M300" s="485">
        <v>3</v>
      </c>
      <c r="N300" s="503">
        <f t="shared" si="8"/>
        <v>0.375</v>
      </c>
      <c r="O300" s="300" t="s">
        <v>597</v>
      </c>
      <c r="P300" s="496"/>
      <c r="Q300" s="3"/>
      <c r="R300" s="317" t="s">
        <v>678</v>
      </c>
      <c r="S300" s="505">
        <v>10</v>
      </c>
      <c r="T300" s="505">
        <v>10</v>
      </c>
      <c r="U300" s="424" t="str">
        <f t="shared" si="9"/>
        <v>středisko Zubr a Dikobraz Lanškroun</v>
      </c>
    </row>
    <row r="301" spans="1:21" ht="15.75" hidden="1" customHeight="1">
      <c r="A301" s="310" t="s">
        <v>598</v>
      </c>
      <c r="B301" s="483">
        <v>4</v>
      </c>
      <c r="C301" s="484">
        <v>3</v>
      </c>
      <c r="D301" s="484">
        <v>6</v>
      </c>
      <c r="E301" s="484">
        <v>4</v>
      </c>
      <c r="F301" s="484">
        <v>6</v>
      </c>
      <c r="G301" s="484">
        <v>4</v>
      </c>
      <c r="H301" s="484">
        <v>6</v>
      </c>
      <c r="I301" s="484">
        <v>4</v>
      </c>
      <c r="J301" s="485">
        <v>6</v>
      </c>
      <c r="K301" s="485">
        <v>4</v>
      </c>
      <c r="L301" s="485">
        <v>4</v>
      </c>
      <c r="M301" s="485">
        <v>3</v>
      </c>
      <c r="N301" s="503">
        <f t="shared" si="8"/>
        <v>0.75</v>
      </c>
      <c r="O301" s="300" t="s">
        <v>599</v>
      </c>
      <c r="P301" s="496"/>
      <c r="Q301" s="3"/>
      <c r="R301" s="317" t="s">
        <v>680</v>
      </c>
      <c r="S301" s="505">
        <v>4</v>
      </c>
      <c r="T301" s="505">
        <v>4</v>
      </c>
      <c r="U301" s="424" t="str">
        <f t="shared" si="9"/>
        <v>středisko Žamberk</v>
      </c>
    </row>
    <row r="302" spans="1:21" ht="15.75" hidden="1" customHeight="1">
      <c r="A302" s="310" t="s">
        <v>600</v>
      </c>
      <c r="B302" s="483">
        <v>4</v>
      </c>
      <c r="C302" s="484">
        <v>4</v>
      </c>
      <c r="D302" s="484">
        <v>4</v>
      </c>
      <c r="E302" s="484">
        <v>4</v>
      </c>
      <c r="F302" s="484">
        <v>4</v>
      </c>
      <c r="G302" s="484">
        <v>3</v>
      </c>
      <c r="H302" s="484">
        <v>4</v>
      </c>
      <c r="I302" s="484">
        <v>3</v>
      </c>
      <c r="J302" s="485">
        <v>4</v>
      </c>
      <c r="K302" s="485">
        <v>3</v>
      </c>
      <c r="L302" s="485">
        <v>4</v>
      </c>
      <c r="M302" s="485">
        <v>4</v>
      </c>
      <c r="N302" s="503">
        <f t="shared" si="8"/>
        <v>1</v>
      </c>
      <c r="O302" s="300" t="s">
        <v>601</v>
      </c>
      <c r="P302" s="496"/>
      <c r="Q302" s="3"/>
      <c r="R302" s="317" t="s">
        <v>682</v>
      </c>
      <c r="S302" s="505">
        <v>16</v>
      </c>
      <c r="T302" s="505">
        <v>16</v>
      </c>
      <c r="U302" s="424" t="str">
        <f t="shared" si="9"/>
        <v>středisko Bratra Robina Letohrad</v>
      </c>
    </row>
    <row r="303" spans="1:21" ht="15.75" hidden="1" customHeight="1">
      <c r="A303" s="310" t="s">
        <v>602</v>
      </c>
      <c r="B303" s="483">
        <v>10</v>
      </c>
      <c r="C303" s="484">
        <v>9</v>
      </c>
      <c r="D303" s="484">
        <v>10</v>
      </c>
      <c r="E303" s="484">
        <v>7</v>
      </c>
      <c r="F303" s="484">
        <v>10</v>
      </c>
      <c r="G303" s="484">
        <v>7</v>
      </c>
      <c r="H303" s="484">
        <v>10</v>
      </c>
      <c r="I303" s="484">
        <v>8</v>
      </c>
      <c r="J303" s="485">
        <v>10</v>
      </c>
      <c r="K303" s="485">
        <v>2</v>
      </c>
      <c r="L303" s="485">
        <v>10</v>
      </c>
      <c r="M303" s="485">
        <v>4</v>
      </c>
      <c r="N303" s="503">
        <f t="shared" si="8"/>
        <v>0.4</v>
      </c>
      <c r="O303" s="300" t="s">
        <v>603</v>
      </c>
      <c r="P303" s="496"/>
      <c r="Q303" s="3"/>
      <c r="R303" s="317" t="s">
        <v>684</v>
      </c>
      <c r="S303" s="505">
        <v>4</v>
      </c>
      <c r="T303" s="505">
        <v>3</v>
      </c>
      <c r="U303" s="424" t="str">
        <f t="shared" si="9"/>
        <v>středisko Medvěd Jablonné nad Orlicí</v>
      </c>
    </row>
    <row r="304" spans="1:21" ht="15.75" hidden="1" customHeight="1">
      <c r="A304" s="310" t="s">
        <v>604</v>
      </c>
      <c r="B304" s="483">
        <v>6</v>
      </c>
      <c r="C304" s="484">
        <v>6</v>
      </c>
      <c r="D304" s="484">
        <v>6</v>
      </c>
      <c r="E304" s="484">
        <v>6</v>
      </c>
      <c r="F304" s="484">
        <v>6</v>
      </c>
      <c r="G304" s="484">
        <v>6</v>
      </c>
      <c r="H304" s="484">
        <v>6</v>
      </c>
      <c r="I304" s="484">
        <v>6</v>
      </c>
      <c r="J304" s="485">
        <v>6</v>
      </c>
      <c r="K304" s="485">
        <v>6</v>
      </c>
      <c r="L304" s="485">
        <v>6</v>
      </c>
      <c r="M304" s="485">
        <v>6</v>
      </c>
      <c r="N304" s="503">
        <f t="shared" si="8"/>
        <v>1</v>
      </c>
      <c r="O304" s="300" t="s">
        <v>605</v>
      </c>
      <c r="P304" s="496"/>
      <c r="Q304" s="3"/>
      <c r="R304" s="317" t="s">
        <v>686</v>
      </c>
      <c r="S304" s="505">
        <v>4</v>
      </c>
      <c r="T304" s="505">
        <v>4</v>
      </c>
      <c r="U304" s="424" t="str">
        <f t="shared" si="9"/>
        <v>středisko Rikitan Brandýs nad Orlicí</v>
      </c>
    </row>
    <row r="305" spans="1:21" ht="15.75" customHeight="1">
      <c r="A305" s="310">
        <v>526</v>
      </c>
      <c r="B305" s="483">
        <v>38</v>
      </c>
      <c r="C305" s="484">
        <v>35</v>
      </c>
      <c r="D305" s="484">
        <v>40</v>
      </c>
      <c r="E305" s="484">
        <v>38</v>
      </c>
      <c r="F305" s="484">
        <v>42</v>
      </c>
      <c r="G305" s="484">
        <v>40</v>
      </c>
      <c r="H305" s="484">
        <v>42</v>
      </c>
      <c r="I305" s="484">
        <v>39</v>
      </c>
      <c r="J305" s="485">
        <v>42</v>
      </c>
      <c r="K305" s="485">
        <v>38</v>
      </c>
      <c r="L305" s="485">
        <v>42</v>
      </c>
      <c r="M305" s="485">
        <v>39</v>
      </c>
      <c r="N305" s="503">
        <f t="shared" si="8"/>
        <v>0.9285714285714286</v>
      </c>
      <c r="O305" s="300" t="s">
        <v>606</v>
      </c>
      <c r="P305" s="496"/>
      <c r="Q305" s="3"/>
      <c r="R305" s="317" t="s">
        <v>688</v>
      </c>
      <c r="S305" s="505">
        <v>4</v>
      </c>
      <c r="T305" s="505">
        <v>4</v>
      </c>
      <c r="U305" s="424" t="str">
        <f t="shared" si="9"/>
        <v>středisko Dolní Dobrouč</v>
      </c>
    </row>
    <row r="306" spans="1:21" ht="15.75" hidden="1" customHeight="1">
      <c r="A306" s="310" t="s">
        <v>607</v>
      </c>
      <c r="B306" s="483">
        <v>12</v>
      </c>
      <c r="C306" s="484">
        <v>11</v>
      </c>
      <c r="D306" s="484">
        <v>14</v>
      </c>
      <c r="E306" s="484">
        <v>13</v>
      </c>
      <c r="F306" s="484">
        <v>14</v>
      </c>
      <c r="G306" s="484">
        <v>13</v>
      </c>
      <c r="H306" s="484">
        <v>14</v>
      </c>
      <c r="I306" s="484">
        <v>13</v>
      </c>
      <c r="J306" s="485">
        <v>14</v>
      </c>
      <c r="K306" s="485">
        <v>13</v>
      </c>
      <c r="L306" s="485">
        <v>14</v>
      </c>
      <c r="M306" s="485">
        <v>13</v>
      </c>
      <c r="N306" s="503">
        <f t="shared" si="8"/>
        <v>0.9285714285714286</v>
      </c>
      <c r="O306" s="300" t="s">
        <v>608</v>
      </c>
      <c r="P306" s="496"/>
      <c r="Q306" s="3"/>
      <c r="R306" s="317" t="s">
        <v>690</v>
      </c>
      <c r="S306" s="505">
        <v>6</v>
      </c>
      <c r="T306" s="505">
        <v>6</v>
      </c>
      <c r="U306" s="424" t="str">
        <f t="shared" si="9"/>
        <v>středisko Bílá liška Červená Voda</v>
      </c>
    </row>
    <row r="307" spans="1:21" ht="15.75" hidden="1" customHeight="1">
      <c r="A307" s="310" t="s">
        <v>609</v>
      </c>
      <c r="B307" s="483">
        <v>4</v>
      </c>
      <c r="C307" s="484">
        <v>4</v>
      </c>
      <c r="D307" s="484">
        <v>4</v>
      </c>
      <c r="E307" s="484">
        <v>4</v>
      </c>
      <c r="F307" s="484">
        <v>6</v>
      </c>
      <c r="G307" s="484">
        <v>6</v>
      </c>
      <c r="H307" s="484">
        <v>6</v>
      </c>
      <c r="I307" s="484">
        <v>6</v>
      </c>
      <c r="J307" s="485">
        <v>6</v>
      </c>
      <c r="K307" s="485">
        <v>6</v>
      </c>
      <c r="L307" s="485">
        <v>6</v>
      </c>
      <c r="M307" s="485">
        <v>6</v>
      </c>
      <c r="N307" s="503">
        <f t="shared" si="8"/>
        <v>1</v>
      </c>
      <c r="O307" s="300" t="s">
        <v>610</v>
      </c>
      <c r="P307" s="496"/>
      <c r="Q307" s="3"/>
      <c r="R307" s="317" t="s">
        <v>693</v>
      </c>
      <c r="S307" s="505">
        <v>6</v>
      </c>
      <c r="T307" s="505">
        <v>6</v>
      </c>
      <c r="U307" s="424" t="str">
        <f t="shared" si="9"/>
        <v>středisko Doubravka Chotěboř</v>
      </c>
    </row>
    <row r="308" spans="1:21" ht="15.75" hidden="1" customHeight="1">
      <c r="A308" s="310" t="s">
        <v>611</v>
      </c>
      <c r="B308" s="483">
        <v>8</v>
      </c>
      <c r="C308" s="484">
        <v>7</v>
      </c>
      <c r="D308" s="484">
        <v>8</v>
      </c>
      <c r="E308" s="484">
        <v>8</v>
      </c>
      <c r="F308" s="484">
        <v>8</v>
      </c>
      <c r="G308" s="484">
        <v>8</v>
      </c>
      <c r="H308" s="484">
        <v>8</v>
      </c>
      <c r="I308" s="484">
        <v>7</v>
      </c>
      <c r="J308" s="485">
        <v>8</v>
      </c>
      <c r="K308" s="485">
        <v>5</v>
      </c>
      <c r="L308" s="485">
        <v>8</v>
      </c>
      <c r="M308" s="485">
        <v>6</v>
      </c>
      <c r="N308" s="503">
        <f t="shared" si="8"/>
        <v>0.75</v>
      </c>
      <c r="O308" s="300" t="s">
        <v>612</v>
      </c>
      <c r="P308" s="496"/>
      <c r="Q308" s="3"/>
      <c r="R308" s="317" t="s">
        <v>718</v>
      </c>
      <c r="S308" s="505">
        <v>8</v>
      </c>
      <c r="T308" s="505">
        <v>7</v>
      </c>
      <c r="U308" s="424" t="str">
        <f t="shared" si="9"/>
        <v>středisko Bobři Havlíčkův Brod</v>
      </c>
    </row>
    <row r="309" spans="1:21" ht="15.75" hidden="1" customHeight="1">
      <c r="A309" s="310" t="s">
        <v>613</v>
      </c>
      <c r="B309" s="483">
        <v>6</v>
      </c>
      <c r="C309" s="484">
        <v>5</v>
      </c>
      <c r="D309" s="484">
        <v>6</v>
      </c>
      <c r="E309" s="484">
        <v>5</v>
      </c>
      <c r="F309" s="484">
        <v>6</v>
      </c>
      <c r="G309" s="484">
        <v>5</v>
      </c>
      <c r="H309" s="484">
        <v>6</v>
      </c>
      <c r="I309" s="484">
        <v>5</v>
      </c>
      <c r="J309" s="485">
        <v>6</v>
      </c>
      <c r="K309" s="485">
        <v>6</v>
      </c>
      <c r="L309" s="485">
        <v>6</v>
      </c>
      <c r="M309" s="485">
        <v>6</v>
      </c>
      <c r="N309" s="503">
        <f t="shared" si="8"/>
        <v>1</v>
      </c>
      <c r="O309" s="300" t="s">
        <v>614</v>
      </c>
      <c r="P309" s="496"/>
      <c r="Q309" s="3"/>
      <c r="R309" s="317" t="s">
        <v>720</v>
      </c>
      <c r="S309" s="505">
        <v>4</v>
      </c>
      <c r="T309" s="505">
        <v>4</v>
      </c>
      <c r="U309" s="424" t="str">
        <f t="shared" si="9"/>
        <v>středisko Ledeč nad Sázavou</v>
      </c>
    </row>
    <row r="310" spans="1:21" ht="15.75" hidden="1" customHeight="1">
      <c r="A310" s="310" t="s">
        <v>615</v>
      </c>
      <c r="B310" s="483">
        <v>4</v>
      </c>
      <c r="C310" s="484">
        <v>4</v>
      </c>
      <c r="D310" s="484">
        <v>4</v>
      </c>
      <c r="E310" s="484">
        <v>4</v>
      </c>
      <c r="F310" s="484">
        <v>4</v>
      </c>
      <c r="G310" s="484">
        <v>4</v>
      </c>
      <c r="H310" s="484">
        <v>4</v>
      </c>
      <c r="I310" s="484">
        <v>4</v>
      </c>
      <c r="J310" s="485">
        <v>4</v>
      </c>
      <c r="K310" s="485">
        <v>4</v>
      </c>
      <c r="L310" s="485">
        <v>4</v>
      </c>
      <c r="M310" s="485">
        <v>4</v>
      </c>
      <c r="N310" s="503">
        <f t="shared" si="8"/>
        <v>1</v>
      </c>
      <c r="O310" s="300" t="s">
        <v>616</v>
      </c>
      <c r="P310" s="496"/>
      <c r="Q310" s="3"/>
      <c r="R310" s="317" t="s">
        <v>722</v>
      </c>
      <c r="S310" s="505">
        <v>6</v>
      </c>
      <c r="T310" s="505">
        <v>5</v>
      </c>
      <c r="U310" s="424" t="str">
        <f t="shared" si="9"/>
        <v>středisko Goliath Přibyslav</v>
      </c>
    </row>
    <row r="311" spans="1:21" ht="15.75" hidden="1" customHeight="1">
      <c r="A311" s="310" t="s">
        <v>617</v>
      </c>
      <c r="B311" s="483">
        <v>4</v>
      </c>
      <c r="C311" s="484">
        <v>4</v>
      </c>
      <c r="D311" s="484">
        <v>4</v>
      </c>
      <c r="E311" s="484">
        <v>4</v>
      </c>
      <c r="F311" s="484">
        <v>4</v>
      </c>
      <c r="G311" s="484">
        <v>4</v>
      </c>
      <c r="H311" s="484">
        <v>4</v>
      </c>
      <c r="I311" s="484">
        <v>4</v>
      </c>
      <c r="J311" s="485">
        <v>4</v>
      </c>
      <c r="K311" s="485">
        <v>4</v>
      </c>
      <c r="L311" s="485">
        <v>4</v>
      </c>
      <c r="M311" s="485">
        <v>4</v>
      </c>
      <c r="N311" s="503">
        <f t="shared" si="8"/>
        <v>1</v>
      </c>
      <c r="O311" s="300" t="s">
        <v>618</v>
      </c>
      <c r="P311" s="496"/>
      <c r="Q311" s="3"/>
      <c r="R311" s="317" t="s">
        <v>724</v>
      </c>
      <c r="S311" s="505">
        <v>10</v>
      </c>
      <c r="T311" s="505">
        <v>10</v>
      </c>
      <c r="U311" s="424" t="str">
        <f t="shared" si="9"/>
        <v>středisko Bobříci Havlíčkův Brod</v>
      </c>
    </row>
    <row r="312" spans="1:21" ht="15.75" hidden="1" customHeight="1">
      <c r="A312" s="310">
        <v>530</v>
      </c>
      <c r="B312" s="483">
        <v>216</v>
      </c>
      <c r="C312" s="484">
        <v>203</v>
      </c>
      <c r="D312" s="484">
        <v>220</v>
      </c>
      <c r="E312" s="484">
        <v>210</v>
      </c>
      <c r="F312" s="484">
        <v>222</v>
      </c>
      <c r="G312" s="484">
        <v>202</v>
      </c>
      <c r="H312" s="484">
        <v>220</v>
      </c>
      <c r="I312" s="484">
        <v>200</v>
      </c>
      <c r="J312" s="485">
        <v>226</v>
      </c>
      <c r="K312" s="485">
        <v>209</v>
      </c>
      <c r="L312" s="485">
        <v>230</v>
      </c>
      <c r="M312" s="485">
        <v>212</v>
      </c>
      <c r="N312" s="503">
        <f t="shared" si="8"/>
        <v>0.92173913043478262</v>
      </c>
      <c r="O312" s="300" t="s">
        <v>41</v>
      </c>
      <c r="P312" s="496"/>
      <c r="Q312" s="3"/>
      <c r="R312" s="317" t="s">
        <v>695</v>
      </c>
      <c r="S312" s="505">
        <v>4</v>
      </c>
      <c r="T312" s="505">
        <v>1</v>
      </c>
      <c r="U312" s="424" t="str">
        <f t="shared" si="9"/>
        <v>středisko Zvon Jihlava</v>
      </c>
    </row>
    <row r="313" spans="1:21" ht="15.75" hidden="1" customHeight="1">
      <c r="A313" s="310" t="s">
        <v>619</v>
      </c>
      <c r="B313" s="483">
        <v>6</v>
      </c>
      <c r="C313" s="484">
        <v>6</v>
      </c>
      <c r="D313" s="484">
        <v>6</v>
      </c>
      <c r="E313" s="484">
        <v>6</v>
      </c>
      <c r="F313" s="484">
        <v>6</v>
      </c>
      <c r="G313" s="484">
        <v>6</v>
      </c>
      <c r="H313" s="484">
        <v>6</v>
      </c>
      <c r="I313" s="484">
        <v>6</v>
      </c>
      <c r="J313" s="485">
        <v>6</v>
      </c>
      <c r="K313" s="485">
        <v>6</v>
      </c>
      <c r="L313" s="485">
        <v>6</v>
      </c>
      <c r="M313" s="485">
        <v>6</v>
      </c>
      <c r="N313" s="503">
        <f t="shared" si="8"/>
        <v>1</v>
      </c>
      <c r="O313" s="300" t="s">
        <v>620</v>
      </c>
      <c r="P313" s="496"/>
      <c r="Q313" s="3"/>
      <c r="R313" s="317" t="s">
        <v>697</v>
      </c>
      <c r="S313" s="505">
        <v>4</v>
      </c>
      <c r="T313" s="505">
        <v>4</v>
      </c>
      <c r="U313" s="424" t="str">
        <f t="shared" si="9"/>
        <v>středisko Batelov</v>
      </c>
    </row>
    <row r="314" spans="1:21" ht="15.75" hidden="1" customHeight="1">
      <c r="A314" s="310" t="s">
        <v>621</v>
      </c>
      <c r="B314" s="483">
        <v>4</v>
      </c>
      <c r="C314" s="484">
        <v>3</v>
      </c>
      <c r="D314" s="484">
        <v>4</v>
      </c>
      <c r="E314" s="484">
        <v>3</v>
      </c>
      <c r="F314" s="484">
        <v>4</v>
      </c>
      <c r="G314" s="484">
        <v>3</v>
      </c>
      <c r="H314" s="484">
        <v>4</v>
      </c>
      <c r="I314" s="484">
        <v>3</v>
      </c>
      <c r="J314" s="485">
        <v>4</v>
      </c>
      <c r="K314" s="485">
        <v>3</v>
      </c>
      <c r="L314" s="485">
        <v>4</v>
      </c>
      <c r="M314" s="485">
        <v>3</v>
      </c>
      <c r="N314" s="503">
        <f t="shared" si="8"/>
        <v>0.75</v>
      </c>
      <c r="O314" s="300" t="s">
        <v>622</v>
      </c>
      <c r="P314" s="496"/>
      <c r="Q314" s="3"/>
      <c r="R314" s="317" t="s">
        <v>699</v>
      </c>
      <c r="S314" s="505">
        <v>6</v>
      </c>
      <c r="T314" s="505">
        <v>3</v>
      </c>
      <c r="U314" s="424" t="str">
        <f t="shared" si="9"/>
        <v>středisko Divočáci Jihlava</v>
      </c>
    </row>
    <row r="315" spans="1:21" ht="15.75" hidden="1" customHeight="1">
      <c r="A315" s="310" t="s">
        <v>623</v>
      </c>
      <c r="B315" s="483">
        <v>4</v>
      </c>
      <c r="C315" s="484">
        <v>4</v>
      </c>
      <c r="D315" s="484">
        <v>4</v>
      </c>
      <c r="E315" s="484">
        <v>4</v>
      </c>
      <c r="F315" s="484">
        <v>4</v>
      </c>
      <c r="G315" s="484">
        <v>4</v>
      </c>
      <c r="H315" s="484">
        <v>4</v>
      </c>
      <c r="I315" s="484">
        <v>4</v>
      </c>
      <c r="J315" s="485">
        <v>4</v>
      </c>
      <c r="K315" s="485">
        <v>4</v>
      </c>
      <c r="L315" s="485">
        <v>4</v>
      </c>
      <c r="M315" s="485">
        <v>4</v>
      </c>
      <c r="N315" s="503">
        <f t="shared" si="8"/>
        <v>1</v>
      </c>
      <c r="O315" s="300" t="s">
        <v>624</v>
      </c>
      <c r="P315" s="496"/>
      <c r="Q315" s="3"/>
      <c r="R315" s="317" t="s">
        <v>701</v>
      </c>
      <c r="S315" s="505">
        <v>4</v>
      </c>
      <c r="T315" s="505">
        <v>2</v>
      </c>
      <c r="U315" s="424" t="str">
        <f t="shared" si="9"/>
        <v>středisko Orlík Humpolec</v>
      </c>
    </row>
    <row r="316" spans="1:21" ht="15.75" hidden="1" customHeight="1">
      <c r="A316" s="310" t="s">
        <v>625</v>
      </c>
      <c r="B316" s="483">
        <v>6</v>
      </c>
      <c r="C316" s="484">
        <v>6</v>
      </c>
      <c r="D316" s="484">
        <v>6</v>
      </c>
      <c r="E316" s="484">
        <v>6</v>
      </c>
      <c r="F316" s="484">
        <v>6</v>
      </c>
      <c r="G316" s="484">
        <v>4</v>
      </c>
      <c r="H316" s="484">
        <v>6</v>
      </c>
      <c r="I316" s="484">
        <v>5</v>
      </c>
      <c r="J316" s="485">
        <v>6</v>
      </c>
      <c r="K316" s="485">
        <v>6</v>
      </c>
      <c r="L316" s="485">
        <v>6</v>
      </c>
      <c r="M316" s="485">
        <v>5</v>
      </c>
      <c r="N316" s="503">
        <f t="shared" si="8"/>
        <v>0.83333333333333337</v>
      </c>
      <c r="O316" s="300" t="s">
        <v>626</v>
      </c>
      <c r="P316" s="496"/>
      <c r="Q316" s="3"/>
      <c r="R316" s="317" t="s">
        <v>703</v>
      </c>
      <c r="S316" s="505">
        <v>4</v>
      </c>
      <c r="T316" s="505">
        <v>2</v>
      </c>
      <c r="U316" s="424" t="str">
        <f t="shared" si="9"/>
        <v>středisko Sušený tresky Počátky</v>
      </c>
    </row>
    <row r="317" spans="1:21" ht="15.75" hidden="1" customHeight="1">
      <c r="A317" s="310" t="s">
        <v>627</v>
      </c>
      <c r="B317" s="483">
        <v>6</v>
      </c>
      <c r="C317" s="484">
        <v>6</v>
      </c>
      <c r="D317" s="484">
        <v>6</v>
      </c>
      <c r="E317" s="484">
        <v>6</v>
      </c>
      <c r="F317" s="484">
        <v>6</v>
      </c>
      <c r="G317" s="484">
        <v>4</v>
      </c>
      <c r="H317" s="484">
        <v>6</v>
      </c>
      <c r="I317" s="484">
        <v>4</v>
      </c>
      <c r="J317" s="485">
        <v>6</v>
      </c>
      <c r="K317" s="485">
        <v>5</v>
      </c>
      <c r="L317" s="485">
        <v>6</v>
      </c>
      <c r="M317" s="485">
        <v>5</v>
      </c>
      <c r="N317" s="503">
        <f t="shared" si="8"/>
        <v>0.83333333333333337</v>
      </c>
      <c r="O317" s="300" t="s">
        <v>628</v>
      </c>
      <c r="P317" s="496"/>
      <c r="Q317" s="3"/>
      <c r="R317" s="317" t="s">
        <v>705</v>
      </c>
      <c r="S317" s="505">
        <v>6</v>
      </c>
      <c r="T317" s="505">
        <v>4</v>
      </c>
      <c r="U317" s="424" t="str">
        <f t="shared" si="9"/>
        <v>středisko Pelhřimov</v>
      </c>
    </row>
    <row r="318" spans="1:21" ht="15.75" hidden="1" customHeight="1">
      <c r="A318" s="310" t="s">
        <v>629</v>
      </c>
      <c r="B318" s="483">
        <v>10</v>
      </c>
      <c r="C318" s="484">
        <v>10</v>
      </c>
      <c r="D318" s="484">
        <v>10</v>
      </c>
      <c r="E318" s="484">
        <v>10</v>
      </c>
      <c r="F318" s="484">
        <v>10</v>
      </c>
      <c r="G318" s="484">
        <v>10</v>
      </c>
      <c r="H318" s="484">
        <v>10</v>
      </c>
      <c r="I318" s="484">
        <v>9</v>
      </c>
      <c r="J318" s="485">
        <v>10</v>
      </c>
      <c r="K318" s="485">
        <v>9</v>
      </c>
      <c r="L318" s="485">
        <v>10</v>
      </c>
      <c r="M318" s="485">
        <v>9</v>
      </c>
      <c r="N318" s="503">
        <f t="shared" si="8"/>
        <v>0.9</v>
      </c>
      <c r="O318" s="300" t="s">
        <v>630</v>
      </c>
      <c r="P318" s="496"/>
      <c r="Q318" s="3"/>
      <c r="R318" s="317" t="s">
        <v>727</v>
      </c>
      <c r="S318" s="505">
        <v>20</v>
      </c>
      <c r="T318" s="505">
        <v>16</v>
      </c>
      <c r="U318" s="424" t="str">
        <f t="shared" si="9"/>
        <v>středisko Srdíčko Třebíč</v>
      </c>
    </row>
    <row r="319" spans="1:21" ht="15.75" hidden="1" customHeight="1">
      <c r="A319" s="310" t="s">
        <v>631</v>
      </c>
      <c r="B319" s="483">
        <v>4</v>
      </c>
      <c r="C319" s="484">
        <v>4</v>
      </c>
      <c r="D319" s="484">
        <v>4</v>
      </c>
      <c r="E319" s="484">
        <v>4</v>
      </c>
      <c r="F319" s="484">
        <v>4</v>
      </c>
      <c r="G319" s="484">
        <v>4</v>
      </c>
      <c r="H319" s="484">
        <v>4</v>
      </c>
      <c r="I319" s="484">
        <v>4</v>
      </c>
      <c r="J319" s="485">
        <v>4</v>
      </c>
      <c r="K319" s="485">
        <v>3</v>
      </c>
      <c r="L319" s="485">
        <v>4</v>
      </c>
      <c r="M319" s="485">
        <v>4</v>
      </c>
      <c r="N319" s="503">
        <f t="shared" si="8"/>
        <v>1</v>
      </c>
      <c r="O319" s="300" t="s">
        <v>632</v>
      </c>
      <c r="P319" s="496"/>
      <c r="Q319" s="3"/>
      <c r="R319" s="317" t="s">
        <v>729</v>
      </c>
      <c r="S319" s="505">
        <v>6</v>
      </c>
      <c r="T319" s="505">
        <v>4</v>
      </c>
      <c r="U319" s="424" t="str">
        <f t="shared" si="9"/>
        <v>středisko Luka nad Jihlavou</v>
      </c>
    </row>
    <row r="320" spans="1:21" ht="15.75" hidden="1" customHeight="1">
      <c r="A320" s="310" t="s">
        <v>633</v>
      </c>
      <c r="B320" s="483">
        <v>4</v>
      </c>
      <c r="C320" s="484">
        <v>4</v>
      </c>
      <c r="D320" s="484">
        <v>4</v>
      </c>
      <c r="E320" s="484">
        <v>4</v>
      </c>
      <c r="F320" s="484">
        <v>4</v>
      </c>
      <c r="G320" s="484">
        <v>4</v>
      </c>
      <c r="H320" s="484">
        <v>4</v>
      </c>
      <c r="I320" s="484">
        <v>4</v>
      </c>
      <c r="J320" s="485">
        <v>4</v>
      </c>
      <c r="K320" s="485">
        <v>4</v>
      </c>
      <c r="L320" s="485">
        <v>4</v>
      </c>
      <c r="M320" s="485">
        <v>4</v>
      </c>
      <c r="N320" s="503">
        <f t="shared" si="8"/>
        <v>1</v>
      </c>
      <c r="O320" s="300" t="s">
        <v>634</v>
      </c>
      <c r="P320" s="496"/>
      <c r="Q320" s="3"/>
      <c r="R320" s="317" t="s">
        <v>731</v>
      </c>
      <c r="S320" s="505">
        <v>10</v>
      </c>
      <c r="T320" s="505">
        <v>9</v>
      </c>
      <c r="U320" s="424" t="str">
        <f t="shared" si="9"/>
        <v>středisko Moravská Orlice Moravské Budějovice</v>
      </c>
    </row>
    <row r="321" spans="1:21" ht="15.75" hidden="1" customHeight="1">
      <c r="A321" s="310" t="s">
        <v>635</v>
      </c>
      <c r="B321" s="483">
        <v>10</v>
      </c>
      <c r="C321" s="484">
        <v>10</v>
      </c>
      <c r="D321" s="484">
        <v>10</v>
      </c>
      <c r="E321" s="484">
        <v>10</v>
      </c>
      <c r="F321" s="484">
        <v>10</v>
      </c>
      <c r="G321" s="484">
        <v>10</v>
      </c>
      <c r="H321" s="484">
        <v>10</v>
      </c>
      <c r="I321" s="484">
        <v>10</v>
      </c>
      <c r="J321" s="485">
        <v>10</v>
      </c>
      <c r="K321" s="485">
        <v>10</v>
      </c>
      <c r="L321" s="485">
        <v>10</v>
      </c>
      <c r="M321" s="485">
        <v>10</v>
      </c>
      <c r="N321" s="503">
        <f t="shared" si="8"/>
        <v>1</v>
      </c>
      <c r="O321" s="300" t="s">
        <v>636</v>
      </c>
      <c r="P321" s="496"/>
      <c r="Q321" s="3"/>
      <c r="R321" s="317" t="s">
        <v>733</v>
      </c>
      <c r="S321" s="505">
        <v>8</v>
      </c>
      <c r="T321" s="505">
        <v>4</v>
      </c>
      <c r="U321" s="424" t="str">
        <f t="shared" si="9"/>
        <v>středisko Jemnice</v>
      </c>
    </row>
    <row r="322" spans="1:21" ht="15.75" customHeight="1">
      <c r="A322" s="310">
        <v>531</v>
      </c>
      <c r="B322" s="483">
        <v>52</v>
      </c>
      <c r="C322" s="484">
        <v>45</v>
      </c>
      <c r="D322" s="484">
        <v>56</v>
      </c>
      <c r="E322" s="484">
        <v>51</v>
      </c>
      <c r="F322" s="484">
        <v>58</v>
      </c>
      <c r="G322" s="484">
        <v>48</v>
      </c>
      <c r="H322" s="484">
        <v>54</v>
      </c>
      <c r="I322" s="484">
        <v>44</v>
      </c>
      <c r="J322" s="485">
        <v>60</v>
      </c>
      <c r="K322" s="485">
        <v>55</v>
      </c>
      <c r="L322" s="485">
        <v>64</v>
      </c>
      <c r="M322" s="485">
        <v>53</v>
      </c>
      <c r="N322" s="503">
        <f t="shared" si="8"/>
        <v>0.828125</v>
      </c>
      <c r="O322" s="300" t="s">
        <v>637</v>
      </c>
      <c r="P322" s="496"/>
      <c r="Q322" s="3"/>
      <c r="R322" s="317" t="s">
        <v>735</v>
      </c>
      <c r="S322" s="505">
        <v>4</v>
      </c>
      <c r="T322" s="505">
        <v>4</v>
      </c>
      <c r="U322" s="424" t="str">
        <f t="shared" si="9"/>
        <v>středisko Budišov</v>
      </c>
    </row>
    <row r="323" spans="1:21" ht="15.75" hidden="1" customHeight="1">
      <c r="A323" s="310" t="s">
        <v>638</v>
      </c>
      <c r="B323" s="483">
        <v>6</v>
      </c>
      <c r="C323" s="484">
        <v>5</v>
      </c>
      <c r="D323" s="484">
        <v>6</v>
      </c>
      <c r="E323" s="484">
        <v>6</v>
      </c>
      <c r="F323" s="484">
        <v>6</v>
      </c>
      <c r="G323" s="484">
        <v>5</v>
      </c>
      <c r="H323" s="484">
        <v>4</v>
      </c>
      <c r="I323" s="484">
        <v>2</v>
      </c>
      <c r="J323" s="485">
        <v>4</v>
      </c>
      <c r="K323" s="485">
        <v>4</v>
      </c>
      <c r="L323" s="485">
        <v>6</v>
      </c>
      <c r="M323" s="485">
        <v>6</v>
      </c>
      <c r="N323" s="503">
        <f t="shared" si="8"/>
        <v>1</v>
      </c>
      <c r="O323" s="300" t="s">
        <v>639</v>
      </c>
      <c r="P323" s="496"/>
      <c r="Q323" s="3"/>
      <c r="R323" s="317" t="s">
        <v>737</v>
      </c>
      <c r="S323" s="505">
        <v>8</v>
      </c>
      <c r="T323" s="505">
        <v>4</v>
      </c>
      <c r="U323" s="424" t="str">
        <f t="shared" si="9"/>
        <v>středisko Velké Meziříčí</v>
      </c>
    </row>
    <row r="324" spans="1:21" ht="15.75" hidden="1" customHeight="1">
      <c r="A324" s="310" t="s">
        <v>640</v>
      </c>
      <c r="B324" s="483">
        <v>8</v>
      </c>
      <c r="C324" s="484">
        <v>7</v>
      </c>
      <c r="D324" s="484">
        <v>10</v>
      </c>
      <c r="E324" s="484">
        <v>10</v>
      </c>
      <c r="F324" s="484">
        <v>10</v>
      </c>
      <c r="G324" s="484">
        <v>10</v>
      </c>
      <c r="H324" s="484">
        <v>8</v>
      </c>
      <c r="I324" s="484">
        <v>8</v>
      </c>
      <c r="J324" s="485">
        <v>8</v>
      </c>
      <c r="K324" s="485">
        <v>7</v>
      </c>
      <c r="L324" s="485">
        <v>8</v>
      </c>
      <c r="M324" s="485">
        <v>7</v>
      </c>
      <c r="N324" s="503">
        <f t="shared" si="8"/>
        <v>0.875</v>
      </c>
      <c r="O324" s="300" t="s">
        <v>641</v>
      </c>
      <c r="P324" s="496"/>
      <c r="Q324" s="3"/>
      <c r="R324" s="317" t="s">
        <v>739</v>
      </c>
      <c r="S324" s="505">
        <v>8</v>
      </c>
      <c r="T324" s="505">
        <v>7</v>
      </c>
      <c r="U324" s="424" t="str">
        <f t="shared" si="9"/>
        <v>přístav Žlutá Ponorka Třebíč</v>
      </c>
    </row>
    <row r="325" spans="1:21" ht="15.75" hidden="1" customHeight="1">
      <c r="A325" s="310" t="s">
        <v>642</v>
      </c>
      <c r="B325" s="483">
        <v>6</v>
      </c>
      <c r="C325" s="484">
        <v>6</v>
      </c>
      <c r="D325" s="484">
        <v>6</v>
      </c>
      <c r="E325" s="484">
        <v>6</v>
      </c>
      <c r="F325" s="484">
        <v>8</v>
      </c>
      <c r="G325" s="484">
        <v>8</v>
      </c>
      <c r="H325" s="484">
        <v>8</v>
      </c>
      <c r="I325" s="484">
        <v>8</v>
      </c>
      <c r="J325" s="485">
        <v>10</v>
      </c>
      <c r="K325" s="485">
        <v>9</v>
      </c>
      <c r="L325" s="485">
        <v>10</v>
      </c>
      <c r="M325" s="485">
        <v>7</v>
      </c>
      <c r="N325" s="503">
        <f t="shared" si="8"/>
        <v>0.7</v>
      </c>
      <c r="O325" s="300" t="s">
        <v>643</v>
      </c>
      <c r="P325" s="496"/>
      <c r="Q325" s="3"/>
      <c r="R325" s="317" t="s">
        <v>707</v>
      </c>
      <c r="S325" s="505">
        <v>6</v>
      </c>
      <c r="T325" s="505">
        <v>3</v>
      </c>
      <c r="U325" s="424" t="str">
        <f t="shared" si="9"/>
        <v>středisko Bílý štít Nové Město na Moravě</v>
      </c>
    </row>
    <row r="326" spans="1:21" ht="15.75" hidden="1" customHeight="1">
      <c r="A326" s="310" t="s">
        <v>644</v>
      </c>
      <c r="B326" s="483">
        <v>6</v>
      </c>
      <c r="C326" s="484">
        <v>6</v>
      </c>
      <c r="D326" s="484">
        <v>6</v>
      </c>
      <c r="E326" s="484">
        <v>6</v>
      </c>
      <c r="F326" s="484">
        <v>6</v>
      </c>
      <c r="G326" s="484">
        <v>3</v>
      </c>
      <c r="H326" s="484">
        <v>6</v>
      </c>
      <c r="I326" s="484">
        <v>3</v>
      </c>
      <c r="J326" s="485">
        <v>8</v>
      </c>
      <c r="K326" s="485">
        <v>8</v>
      </c>
      <c r="L326" s="485">
        <v>8</v>
      </c>
      <c r="M326" s="485">
        <v>7</v>
      </c>
      <c r="N326" s="503">
        <f t="shared" ref="N326:N389" si="10">IF(L326=0,0,(M326/L326))</f>
        <v>0.875</v>
      </c>
      <c r="O326" s="300" t="s">
        <v>645</v>
      </c>
      <c r="P326" s="496"/>
      <c r="Q326" s="3"/>
      <c r="R326" s="317" t="s">
        <v>709</v>
      </c>
      <c r="S326" s="505">
        <v>8</v>
      </c>
      <c r="T326" s="505">
        <v>7</v>
      </c>
      <c r="U326" s="424" t="str">
        <f t="shared" si="9"/>
        <v>středisko Klen Bystřice nad Pernštejnem</v>
      </c>
    </row>
    <row r="327" spans="1:21" ht="15.75" hidden="1" customHeight="1">
      <c r="A327" s="310" t="s">
        <v>646</v>
      </c>
      <c r="B327" s="483">
        <v>4</v>
      </c>
      <c r="C327" s="484">
        <v>4</v>
      </c>
      <c r="D327" s="484">
        <v>4</v>
      </c>
      <c r="E327" s="484">
        <v>4</v>
      </c>
      <c r="F327" s="484">
        <v>4</v>
      </c>
      <c r="G327" s="484">
        <v>4</v>
      </c>
      <c r="H327" s="484">
        <v>4</v>
      </c>
      <c r="I327" s="484">
        <v>4</v>
      </c>
      <c r="J327" s="485">
        <v>4</v>
      </c>
      <c r="K327" s="485">
        <v>4</v>
      </c>
      <c r="L327" s="485">
        <v>4</v>
      </c>
      <c r="M327" s="485">
        <v>4</v>
      </c>
      <c r="N327" s="503">
        <f t="shared" si="10"/>
        <v>1</v>
      </c>
      <c r="O327" s="300" t="s">
        <v>647</v>
      </c>
      <c r="P327" s="496"/>
      <c r="Q327" s="3"/>
      <c r="R327" s="317" t="s">
        <v>711</v>
      </c>
      <c r="S327" s="505">
        <v>8</v>
      </c>
      <c r="T327" s="505">
        <v>8</v>
      </c>
      <c r="U327" s="424" t="str">
        <f t="shared" si="9"/>
        <v>přístav Racek Žďár nad Sázavou</v>
      </c>
    </row>
    <row r="328" spans="1:21" ht="15.75" hidden="1" customHeight="1">
      <c r="A328" s="310" t="s">
        <v>648</v>
      </c>
      <c r="B328" s="483">
        <v>4</v>
      </c>
      <c r="C328" s="484">
        <v>1</v>
      </c>
      <c r="D328" s="484">
        <v>4</v>
      </c>
      <c r="E328" s="484">
        <v>3</v>
      </c>
      <c r="F328" s="484">
        <v>4</v>
      </c>
      <c r="G328" s="484">
        <v>3</v>
      </c>
      <c r="H328" s="484">
        <v>4</v>
      </c>
      <c r="I328" s="484">
        <v>4</v>
      </c>
      <c r="J328" s="485">
        <v>4</v>
      </c>
      <c r="K328" s="485">
        <v>4</v>
      </c>
      <c r="L328" s="485">
        <v>4</v>
      </c>
      <c r="M328" s="485">
        <v>4</v>
      </c>
      <c r="N328" s="503">
        <f t="shared" si="10"/>
        <v>1</v>
      </c>
      <c r="O328" s="300" t="s">
        <v>649</v>
      </c>
      <c r="P328" s="496"/>
      <c r="Q328" s="3"/>
      <c r="R328" s="317" t="s">
        <v>713</v>
      </c>
      <c r="S328" s="505">
        <v>4</v>
      </c>
      <c r="T328" s="505">
        <v>1</v>
      </c>
      <c r="U328" s="424" t="str">
        <f t="shared" ref="U328:U391" si="11">VLOOKUP(R328,A:O,15,0)</f>
        <v>středisko Svratka</v>
      </c>
    </row>
    <row r="329" spans="1:21" ht="15.75" hidden="1" customHeight="1">
      <c r="A329" s="310" t="s">
        <v>650</v>
      </c>
      <c r="B329" s="483">
        <v>4</v>
      </c>
      <c r="C329" s="484">
        <v>3</v>
      </c>
      <c r="D329" s="484">
        <v>6</v>
      </c>
      <c r="E329" s="484">
        <v>3</v>
      </c>
      <c r="F329" s="484">
        <v>6</v>
      </c>
      <c r="G329" s="484">
        <v>3</v>
      </c>
      <c r="H329" s="484">
        <v>6</v>
      </c>
      <c r="I329" s="484">
        <v>3</v>
      </c>
      <c r="J329" s="485">
        <v>6</v>
      </c>
      <c r="K329" s="485">
        <v>5</v>
      </c>
      <c r="L329" s="485">
        <v>8</v>
      </c>
      <c r="M329" s="485">
        <v>4</v>
      </c>
      <c r="N329" s="503">
        <f t="shared" si="10"/>
        <v>0.5</v>
      </c>
      <c r="O329" s="300" t="s">
        <v>651</v>
      </c>
      <c r="P329" s="496"/>
      <c r="Q329" s="3"/>
      <c r="R329" s="317" t="s">
        <v>715</v>
      </c>
      <c r="S329" s="505">
        <v>4</v>
      </c>
      <c r="T329" s="505">
        <v>4</v>
      </c>
      <c r="U329" s="424" t="str">
        <f t="shared" si="11"/>
        <v>středisko Parkán Polná</v>
      </c>
    </row>
    <row r="330" spans="1:21" ht="15.75" hidden="1" customHeight="1">
      <c r="A330" s="310" t="s">
        <v>652</v>
      </c>
      <c r="B330" s="483">
        <v>6</v>
      </c>
      <c r="C330" s="484">
        <v>6</v>
      </c>
      <c r="D330" s="484">
        <v>6</v>
      </c>
      <c r="E330" s="484">
        <v>6</v>
      </c>
      <c r="F330" s="484">
        <v>6</v>
      </c>
      <c r="G330" s="484">
        <v>6</v>
      </c>
      <c r="H330" s="484">
        <v>6</v>
      </c>
      <c r="I330" s="484">
        <v>6</v>
      </c>
      <c r="J330" s="485">
        <v>8</v>
      </c>
      <c r="K330" s="485">
        <v>8</v>
      </c>
      <c r="L330" s="485">
        <v>8</v>
      </c>
      <c r="M330" s="485">
        <v>8</v>
      </c>
      <c r="N330" s="503">
        <f t="shared" si="10"/>
        <v>1</v>
      </c>
      <c r="O330" s="300" t="s">
        <v>653</v>
      </c>
      <c r="P330" s="496"/>
      <c r="Q330" s="3"/>
      <c r="R330" s="317" t="s">
        <v>1116</v>
      </c>
      <c r="S330" s="505">
        <v>4</v>
      </c>
      <c r="T330" s="505">
        <v>4</v>
      </c>
      <c r="U330" s="424" t="str">
        <f t="shared" si="11"/>
        <v>přístav Luleč</v>
      </c>
    </row>
    <row r="331" spans="1:21" ht="15.75" hidden="1" customHeight="1">
      <c r="A331" s="310" t="s">
        <v>654</v>
      </c>
      <c r="B331" s="483">
        <v>4</v>
      </c>
      <c r="C331" s="484">
        <v>3</v>
      </c>
      <c r="D331" s="484">
        <v>4</v>
      </c>
      <c r="E331" s="484">
        <v>3</v>
      </c>
      <c r="F331" s="484">
        <v>4</v>
      </c>
      <c r="G331" s="484">
        <v>2</v>
      </c>
      <c r="H331" s="484">
        <v>4</v>
      </c>
      <c r="I331" s="484">
        <v>2</v>
      </c>
      <c r="J331" s="485">
        <v>4</v>
      </c>
      <c r="K331" s="485">
        <v>2</v>
      </c>
      <c r="L331" s="485">
        <v>4</v>
      </c>
      <c r="M331" s="485">
        <v>4</v>
      </c>
      <c r="N331" s="503">
        <f t="shared" si="10"/>
        <v>1</v>
      </c>
      <c r="O331" s="300" t="s">
        <v>655</v>
      </c>
      <c r="P331" s="496"/>
      <c r="Q331" s="3"/>
      <c r="R331" s="317" t="s">
        <v>752</v>
      </c>
      <c r="S331" s="505">
        <v>8</v>
      </c>
      <c r="T331" s="505">
        <v>8</v>
      </c>
      <c r="U331" s="424" t="str">
        <f t="shared" si="11"/>
        <v>středisko Srdce na dlani Blansko</v>
      </c>
    </row>
    <row r="332" spans="1:21" ht="15.75" hidden="1" customHeight="1">
      <c r="A332" s="310" t="s">
        <v>656</v>
      </c>
      <c r="B332" s="483">
        <v>4</v>
      </c>
      <c r="C332" s="484">
        <v>4</v>
      </c>
      <c r="D332" s="484">
        <v>4</v>
      </c>
      <c r="E332" s="484">
        <v>4</v>
      </c>
      <c r="F332" s="484">
        <v>4</v>
      </c>
      <c r="G332" s="484">
        <v>4</v>
      </c>
      <c r="H332" s="484">
        <v>4</v>
      </c>
      <c r="I332" s="484">
        <v>4</v>
      </c>
      <c r="J332" s="485">
        <v>4</v>
      </c>
      <c r="K332" s="485">
        <v>4</v>
      </c>
      <c r="L332" s="485">
        <v>4</v>
      </c>
      <c r="M332" s="485">
        <v>2</v>
      </c>
      <c r="N332" s="503">
        <f t="shared" si="10"/>
        <v>0.5</v>
      </c>
      <c r="O332" s="300" t="s">
        <v>657</v>
      </c>
      <c r="P332" s="496"/>
      <c r="Q332" s="3"/>
      <c r="R332" s="317" t="s">
        <v>754</v>
      </c>
      <c r="S332" s="505">
        <v>8</v>
      </c>
      <c r="T332" s="505">
        <v>6</v>
      </c>
      <c r="U332" s="424" t="str">
        <f t="shared" si="11"/>
        <v>středisko Rájec-Jestřebí</v>
      </c>
    </row>
    <row r="333" spans="1:21" ht="15.75" customHeight="1">
      <c r="A333" s="310">
        <v>533</v>
      </c>
      <c r="B333" s="483">
        <v>30</v>
      </c>
      <c r="C333" s="484">
        <v>28</v>
      </c>
      <c r="D333" s="484">
        <v>30</v>
      </c>
      <c r="E333" s="484">
        <v>28</v>
      </c>
      <c r="F333" s="484">
        <v>30</v>
      </c>
      <c r="G333" s="484">
        <v>27</v>
      </c>
      <c r="H333" s="484">
        <v>30</v>
      </c>
      <c r="I333" s="484">
        <v>26</v>
      </c>
      <c r="J333" s="485">
        <v>30</v>
      </c>
      <c r="K333" s="485">
        <v>26</v>
      </c>
      <c r="L333" s="485">
        <v>30</v>
      </c>
      <c r="M333" s="485">
        <v>28</v>
      </c>
      <c r="N333" s="503">
        <f t="shared" si="10"/>
        <v>0.93333333333333335</v>
      </c>
      <c r="O333" s="300" t="s">
        <v>658</v>
      </c>
      <c r="P333" s="496"/>
      <c r="Q333" s="3"/>
      <c r="R333" s="317" t="s">
        <v>756</v>
      </c>
      <c r="S333" s="505">
        <v>12</v>
      </c>
      <c r="T333" s="505">
        <v>10</v>
      </c>
      <c r="U333" s="424" t="str">
        <f t="shared" si="11"/>
        <v>středisko Boskovice</v>
      </c>
    </row>
    <row r="334" spans="1:21" ht="15.75" hidden="1" customHeight="1">
      <c r="A334" s="310" t="s">
        <v>659</v>
      </c>
      <c r="B334" s="483">
        <v>4</v>
      </c>
      <c r="C334" s="484">
        <v>4</v>
      </c>
      <c r="D334" s="484">
        <v>4</v>
      </c>
      <c r="E334" s="484">
        <v>4</v>
      </c>
      <c r="F334" s="484">
        <v>4</v>
      </c>
      <c r="G334" s="484">
        <v>4</v>
      </c>
      <c r="H334" s="484">
        <v>4</v>
      </c>
      <c r="I334" s="484">
        <v>3</v>
      </c>
      <c r="J334" s="485">
        <v>4</v>
      </c>
      <c r="K334" s="485">
        <v>2</v>
      </c>
      <c r="L334" s="485">
        <v>4</v>
      </c>
      <c r="M334" s="485">
        <v>3</v>
      </c>
      <c r="N334" s="503">
        <f t="shared" si="10"/>
        <v>0.75</v>
      </c>
      <c r="O334" s="300" t="s">
        <v>660</v>
      </c>
      <c r="P334" s="496"/>
      <c r="Q334" s="3"/>
      <c r="R334" s="317" t="s">
        <v>758</v>
      </c>
      <c r="S334" s="505">
        <v>6</v>
      </c>
      <c r="T334" s="505">
        <v>6</v>
      </c>
      <c r="U334" s="424" t="str">
        <f t="shared" si="11"/>
        <v>středisko Erb Letovice</v>
      </c>
    </row>
    <row r="335" spans="1:21" ht="15.75" hidden="1" customHeight="1">
      <c r="A335" s="310" t="s">
        <v>661</v>
      </c>
      <c r="B335" s="483">
        <v>8</v>
      </c>
      <c r="C335" s="484">
        <v>8</v>
      </c>
      <c r="D335" s="484">
        <v>8</v>
      </c>
      <c r="E335" s="484">
        <v>7</v>
      </c>
      <c r="F335" s="484">
        <v>8</v>
      </c>
      <c r="G335" s="484">
        <v>7</v>
      </c>
      <c r="H335" s="484">
        <v>8</v>
      </c>
      <c r="I335" s="484">
        <v>7</v>
      </c>
      <c r="J335" s="485">
        <v>8</v>
      </c>
      <c r="K335" s="485">
        <v>7</v>
      </c>
      <c r="L335" s="485">
        <v>8</v>
      </c>
      <c r="M335" s="485">
        <v>7</v>
      </c>
      <c r="N335" s="503">
        <f t="shared" si="10"/>
        <v>0.875</v>
      </c>
      <c r="O335" s="300" t="s">
        <v>662</v>
      </c>
      <c r="P335" s="496"/>
      <c r="Q335" s="3"/>
      <c r="R335" s="317" t="s">
        <v>760</v>
      </c>
      <c r="S335" s="505">
        <v>8</v>
      </c>
      <c r="T335" s="505">
        <v>8</v>
      </c>
      <c r="U335" s="424" t="str">
        <f t="shared" si="11"/>
        <v>středisko Jedovnice</v>
      </c>
    </row>
    <row r="336" spans="1:21" ht="15.75" hidden="1" customHeight="1">
      <c r="A336" s="310" t="s">
        <v>663</v>
      </c>
      <c r="B336" s="483">
        <v>4</v>
      </c>
      <c r="C336" s="484">
        <v>3</v>
      </c>
      <c r="D336" s="484">
        <v>4</v>
      </c>
      <c r="E336" s="484">
        <v>4</v>
      </c>
      <c r="F336" s="484">
        <v>4</v>
      </c>
      <c r="G336" s="484">
        <v>4</v>
      </c>
      <c r="H336" s="484">
        <v>4</v>
      </c>
      <c r="I336" s="484">
        <v>4</v>
      </c>
      <c r="J336" s="485">
        <v>4</v>
      </c>
      <c r="K336" s="485">
        <v>4</v>
      </c>
      <c r="L336" s="485">
        <v>4</v>
      </c>
      <c r="M336" s="485">
        <v>4</v>
      </c>
      <c r="N336" s="503">
        <f t="shared" si="10"/>
        <v>1</v>
      </c>
      <c r="O336" s="300" t="s">
        <v>664</v>
      </c>
      <c r="P336" s="496"/>
      <c r="Q336" s="3"/>
      <c r="R336" s="317" t="s">
        <v>762</v>
      </c>
      <c r="S336" s="505">
        <v>8</v>
      </c>
      <c r="T336" s="505">
        <v>6</v>
      </c>
      <c r="U336" s="424" t="str">
        <f t="shared" si="11"/>
        <v>středisko Světla Blansko</v>
      </c>
    </row>
    <row r="337" spans="1:21" ht="15.75" hidden="1" customHeight="1">
      <c r="A337" s="310" t="s">
        <v>665</v>
      </c>
      <c r="B337" s="483">
        <v>8</v>
      </c>
      <c r="C337" s="484">
        <v>7</v>
      </c>
      <c r="D337" s="484">
        <v>8</v>
      </c>
      <c r="E337" s="484">
        <v>7</v>
      </c>
      <c r="F337" s="484">
        <v>8</v>
      </c>
      <c r="G337" s="484">
        <v>7</v>
      </c>
      <c r="H337" s="484">
        <v>8</v>
      </c>
      <c r="I337" s="484">
        <v>7</v>
      </c>
      <c r="J337" s="485">
        <v>8</v>
      </c>
      <c r="K337" s="485">
        <v>7</v>
      </c>
      <c r="L337" s="485">
        <v>8</v>
      </c>
      <c r="M337" s="485">
        <v>8</v>
      </c>
      <c r="N337" s="503">
        <f t="shared" si="10"/>
        <v>1</v>
      </c>
      <c r="O337" s="300" t="s">
        <v>666</v>
      </c>
      <c r="P337" s="496"/>
      <c r="Q337" s="3"/>
      <c r="R337" s="317" t="s">
        <v>764</v>
      </c>
      <c r="S337" s="505">
        <v>6</v>
      </c>
      <c r="T337" s="505">
        <v>6</v>
      </c>
      <c r="U337" s="424" t="str">
        <f t="shared" si="11"/>
        <v>středisko Ad fontes</v>
      </c>
    </row>
    <row r="338" spans="1:21" ht="15.75" hidden="1" customHeight="1">
      <c r="A338" s="310" t="s">
        <v>667</v>
      </c>
      <c r="B338" s="483">
        <v>6</v>
      </c>
      <c r="C338" s="484">
        <v>6</v>
      </c>
      <c r="D338" s="484">
        <v>6</v>
      </c>
      <c r="E338" s="484">
        <v>6</v>
      </c>
      <c r="F338" s="484">
        <v>6</v>
      </c>
      <c r="G338" s="484">
        <v>5</v>
      </c>
      <c r="H338" s="484">
        <v>6</v>
      </c>
      <c r="I338" s="484">
        <v>5</v>
      </c>
      <c r="J338" s="485">
        <v>6</v>
      </c>
      <c r="K338" s="485">
        <v>6</v>
      </c>
      <c r="L338" s="485">
        <v>6</v>
      </c>
      <c r="M338" s="485">
        <v>6</v>
      </c>
      <c r="N338" s="503">
        <f t="shared" si="10"/>
        <v>1</v>
      </c>
      <c r="O338" s="300" t="s">
        <v>668</v>
      </c>
      <c r="P338" s="496"/>
      <c r="Q338" s="3"/>
      <c r="R338" s="317" t="s">
        <v>766</v>
      </c>
      <c r="S338" s="505">
        <v>4</v>
      </c>
      <c r="T338" s="505">
        <v>4</v>
      </c>
      <c r="U338" s="424" t="str">
        <f t="shared" si="11"/>
        <v>středisko Fénix Blansko</v>
      </c>
    </row>
    <row r="339" spans="1:21" ht="15.75" customHeight="1">
      <c r="A339" s="310">
        <v>534</v>
      </c>
      <c r="B339" s="483">
        <v>80</v>
      </c>
      <c r="C339" s="484">
        <v>77</v>
      </c>
      <c r="D339" s="484">
        <v>80</v>
      </c>
      <c r="E339" s="484">
        <v>78</v>
      </c>
      <c r="F339" s="484">
        <v>80</v>
      </c>
      <c r="G339" s="484">
        <v>78</v>
      </c>
      <c r="H339" s="484">
        <v>82</v>
      </c>
      <c r="I339" s="484">
        <v>81</v>
      </c>
      <c r="J339" s="485">
        <v>82</v>
      </c>
      <c r="K339" s="485">
        <v>78</v>
      </c>
      <c r="L339" s="485">
        <v>82</v>
      </c>
      <c r="M339" s="485">
        <v>81</v>
      </c>
      <c r="N339" s="503">
        <f t="shared" si="10"/>
        <v>0.98780487804878048</v>
      </c>
      <c r="O339" s="300" t="s">
        <v>669</v>
      </c>
      <c r="P339" s="496"/>
      <c r="Q339" s="3"/>
      <c r="R339" s="317" t="s">
        <v>1098</v>
      </c>
      <c r="S339" s="505">
        <v>4</v>
      </c>
      <c r="T339" s="505">
        <v>4</v>
      </c>
      <c r="U339" s="424" t="str">
        <f t="shared" si="11"/>
        <v>středisko Labyrint Blansko</v>
      </c>
    </row>
    <row r="340" spans="1:21" ht="15.75" hidden="1" customHeight="1">
      <c r="A340" s="310" t="s">
        <v>670</v>
      </c>
      <c r="B340" s="483">
        <v>6</v>
      </c>
      <c r="C340" s="484">
        <v>6</v>
      </c>
      <c r="D340" s="484">
        <v>6</v>
      </c>
      <c r="E340" s="484">
        <v>6</v>
      </c>
      <c r="F340" s="484">
        <v>6</v>
      </c>
      <c r="G340" s="484">
        <v>6</v>
      </c>
      <c r="H340" s="484">
        <v>6</v>
      </c>
      <c r="I340" s="484">
        <v>5</v>
      </c>
      <c r="J340" s="485">
        <v>6</v>
      </c>
      <c r="K340" s="485">
        <v>4</v>
      </c>
      <c r="L340" s="485">
        <v>6</v>
      </c>
      <c r="M340" s="485">
        <v>6</v>
      </c>
      <c r="N340" s="503">
        <f t="shared" si="10"/>
        <v>1</v>
      </c>
      <c r="O340" s="300" t="s">
        <v>671</v>
      </c>
      <c r="P340" s="496"/>
      <c r="Q340" s="3"/>
      <c r="R340" s="317" t="s">
        <v>769</v>
      </c>
      <c r="S340" s="505">
        <v>8</v>
      </c>
      <c r="T340" s="505">
        <v>8</v>
      </c>
      <c r="U340" s="424" t="str">
        <f t="shared" si="11"/>
        <v>středisko Řehoře Mendla Brno</v>
      </c>
    </row>
    <row r="341" spans="1:21" ht="15.75" hidden="1" customHeight="1">
      <c r="A341" s="310" t="s">
        <v>672</v>
      </c>
      <c r="B341" s="483">
        <v>14</v>
      </c>
      <c r="C341" s="484">
        <v>14</v>
      </c>
      <c r="D341" s="484">
        <v>14</v>
      </c>
      <c r="E341" s="484">
        <v>14</v>
      </c>
      <c r="F341" s="484">
        <v>14</v>
      </c>
      <c r="G341" s="484">
        <v>14</v>
      </c>
      <c r="H341" s="484">
        <v>14</v>
      </c>
      <c r="I341" s="484">
        <v>14</v>
      </c>
      <c r="J341" s="485">
        <v>14</v>
      </c>
      <c r="K341" s="485">
        <v>14</v>
      </c>
      <c r="L341" s="485">
        <v>14</v>
      </c>
      <c r="M341" s="485">
        <v>14</v>
      </c>
      <c r="N341" s="503">
        <f t="shared" si="10"/>
        <v>1</v>
      </c>
      <c r="O341" s="300" t="s">
        <v>673</v>
      </c>
      <c r="P341" s="496"/>
      <c r="Q341" s="3"/>
      <c r="R341" s="317" t="s">
        <v>771</v>
      </c>
      <c r="S341" s="505">
        <v>8</v>
      </c>
      <c r="T341" s="505">
        <v>8</v>
      </c>
      <c r="U341" s="424" t="str">
        <f t="shared" si="11"/>
        <v>středisko Dvojka Brno</v>
      </c>
    </row>
    <row r="342" spans="1:21" ht="15.75" hidden="1" customHeight="1">
      <c r="A342" s="310" t="s">
        <v>674</v>
      </c>
      <c r="B342" s="483">
        <v>8</v>
      </c>
      <c r="C342" s="484">
        <v>6</v>
      </c>
      <c r="D342" s="484">
        <v>8</v>
      </c>
      <c r="E342" s="484">
        <v>7</v>
      </c>
      <c r="F342" s="484">
        <v>8</v>
      </c>
      <c r="G342" s="484">
        <v>8</v>
      </c>
      <c r="H342" s="484">
        <v>8</v>
      </c>
      <c r="I342" s="484">
        <v>8</v>
      </c>
      <c r="J342" s="485">
        <v>8</v>
      </c>
      <c r="K342" s="485">
        <v>8</v>
      </c>
      <c r="L342" s="485">
        <v>8</v>
      </c>
      <c r="M342" s="485">
        <v>8</v>
      </c>
      <c r="N342" s="503">
        <f t="shared" si="10"/>
        <v>1</v>
      </c>
      <c r="O342" s="300" t="s">
        <v>675</v>
      </c>
      <c r="P342" s="496"/>
      <c r="Q342" s="3"/>
      <c r="R342" s="317" t="s">
        <v>773</v>
      </c>
      <c r="S342" s="505">
        <v>8</v>
      </c>
      <c r="T342" s="505">
        <v>4</v>
      </c>
      <c r="U342" s="424" t="str">
        <f t="shared" si="11"/>
        <v>středisko A je to! Brno</v>
      </c>
    </row>
    <row r="343" spans="1:21" ht="15.75" hidden="1" customHeight="1">
      <c r="A343" s="310" t="s">
        <v>676</v>
      </c>
      <c r="B343" s="483">
        <v>6</v>
      </c>
      <c r="C343" s="484">
        <v>6</v>
      </c>
      <c r="D343" s="484">
        <v>6</v>
      </c>
      <c r="E343" s="484">
        <v>6</v>
      </c>
      <c r="F343" s="484">
        <v>6</v>
      </c>
      <c r="G343" s="484">
        <v>6</v>
      </c>
      <c r="H343" s="484">
        <v>6</v>
      </c>
      <c r="I343" s="484">
        <v>6</v>
      </c>
      <c r="J343" s="485">
        <v>6</v>
      </c>
      <c r="K343" s="485">
        <v>6</v>
      </c>
      <c r="L343" s="485">
        <v>6</v>
      </c>
      <c r="M343" s="485">
        <v>6</v>
      </c>
      <c r="N343" s="503">
        <f t="shared" si="10"/>
        <v>1</v>
      </c>
      <c r="O343" s="300" t="s">
        <v>677</v>
      </c>
      <c r="P343" s="496"/>
      <c r="Q343" s="3"/>
      <c r="R343" s="317" t="s">
        <v>775</v>
      </c>
      <c r="S343" s="505">
        <v>8</v>
      </c>
      <c r="T343" s="505">
        <v>6</v>
      </c>
      <c r="U343" s="424" t="str">
        <f t="shared" si="11"/>
        <v>středisko Milana Genserka Brno</v>
      </c>
    </row>
    <row r="344" spans="1:21" ht="15.75" hidden="1" customHeight="1">
      <c r="A344" s="310" t="s">
        <v>678</v>
      </c>
      <c r="B344" s="483">
        <v>10</v>
      </c>
      <c r="C344" s="484">
        <v>10</v>
      </c>
      <c r="D344" s="484">
        <v>10</v>
      </c>
      <c r="E344" s="484">
        <v>10</v>
      </c>
      <c r="F344" s="484">
        <v>10</v>
      </c>
      <c r="G344" s="484">
        <v>10</v>
      </c>
      <c r="H344" s="484">
        <v>10</v>
      </c>
      <c r="I344" s="484">
        <v>10</v>
      </c>
      <c r="J344" s="485">
        <v>10</v>
      </c>
      <c r="K344" s="485">
        <v>10</v>
      </c>
      <c r="L344" s="485">
        <v>10</v>
      </c>
      <c r="M344" s="485">
        <v>10</v>
      </c>
      <c r="N344" s="503">
        <f t="shared" si="10"/>
        <v>1</v>
      </c>
      <c r="O344" s="300" t="s">
        <v>679</v>
      </c>
      <c r="P344" s="496"/>
      <c r="Q344" s="3"/>
      <c r="R344" s="317" t="s">
        <v>777</v>
      </c>
      <c r="S344" s="505">
        <v>10</v>
      </c>
      <c r="T344" s="505">
        <v>9</v>
      </c>
      <c r="U344" s="424" t="str">
        <f t="shared" si="11"/>
        <v>středisko Ignis Brno</v>
      </c>
    </row>
    <row r="345" spans="1:21" ht="15.75" hidden="1" customHeight="1">
      <c r="A345" s="310" t="s">
        <v>680</v>
      </c>
      <c r="B345" s="483">
        <v>4</v>
      </c>
      <c r="C345" s="484">
        <v>4</v>
      </c>
      <c r="D345" s="484">
        <v>4</v>
      </c>
      <c r="E345" s="484">
        <v>4</v>
      </c>
      <c r="F345" s="484">
        <v>4</v>
      </c>
      <c r="G345" s="484">
        <v>3</v>
      </c>
      <c r="H345" s="484">
        <v>4</v>
      </c>
      <c r="I345" s="484">
        <v>4</v>
      </c>
      <c r="J345" s="485">
        <v>4</v>
      </c>
      <c r="K345" s="485">
        <v>3</v>
      </c>
      <c r="L345" s="485">
        <v>4</v>
      </c>
      <c r="M345" s="485">
        <v>4</v>
      </c>
      <c r="N345" s="503">
        <f t="shared" si="10"/>
        <v>1</v>
      </c>
      <c r="O345" s="300" t="s">
        <v>681</v>
      </c>
      <c r="P345" s="496"/>
      <c r="Q345" s="3"/>
      <c r="R345" s="317" t="s">
        <v>779</v>
      </c>
      <c r="S345" s="505">
        <v>8</v>
      </c>
      <c r="T345" s="505">
        <v>6</v>
      </c>
      <c r="U345" s="424" t="str">
        <f t="shared" si="11"/>
        <v>středisko Mafeking Brno</v>
      </c>
    </row>
    <row r="346" spans="1:21" ht="15.75" hidden="1" customHeight="1">
      <c r="A346" s="310" t="s">
        <v>682</v>
      </c>
      <c r="B346" s="483">
        <v>14</v>
      </c>
      <c r="C346" s="484">
        <v>14</v>
      </c>
      <c r="D346" s="484">
        <v>14</v>
      </c>
      <c r="E346" s="484">
        <v>13</v>
      </c>
      <c r="F346" s="484">
        <v>14</v>
      </c>
      <c r="G346" s="484">
        <v>13</v>
      </c>
      <c r="H346" s="484">
        <v>16</v>
      </c>
      <c r="I346" s="484">
        <v>16</v>
      </c>
      <c r="J346" s="485">
        <v>16</v>
      </c>
      <c r="K346" s="485">
        <v>16</v>
      </c>
      <c r="L346" s="485">
        <v>16</v>
      </c>
      <c r="M346" s="485">
        <v>16</v>
      </c>
      <c r="N346" s="503">
        <f t="shared" si="10"/>
        <v>1</v>
      </c>
      <c r="O346" s="300" t="s">
        <v>683</v>
      </c>
      <c r="P346" s="496"/>
      <c r="Q346" s="3"/>
      <c r="R346" s="317" t="s">
        <v>781</v>
      </c>
      <c r="S346" s="505">
        <v>6</v>
      </c>
      <c r="T346" s="505">
        <v>3</v>
      </c>
      <c r="U346" s="424" t="str">
        <f t="shared" si="11"/>
        <v>středisko Královo Pole Brno</v>
      </c>
    </row>
    <row r="347" spans="1:21" ht="15.75" hidden="1" customHeight="1">
      <c r="A347" s="310" t="s">
        <v>684</v>
      </c>
      <c r="B347" s="483">
        <v>4</v>
      </c>
      <c r="C347" s="484">
        <v>4</v>
      </c>
      <c r="D347" s="484">
        <v>4</v>
      </c>
      <c r="E347" s="484">
        <v>4</v>
      </c>
      <c r="F347" s="484">
        <v>4</v>
      </c>
      <c r="G347" s="484">
        <v>4</v>
      </c>
      <c r="H347" s="484">
        <v>4</v>
      </c>
      <c r="I347" s="484">
        <v>4</v>
      </c>
      <c r="J347" s="485">
        <v>4</v>
      </c>
      <c r="K347" s="485">
        <v>4</v>
      </c>
      <c r="L347" s="485">
        <v>4</v>
      </c>
      <c r="M347" s="485">
        <v>3</v>
      </c>
      <c r="N347" s="503">
        <f t="shared" si="10"/>
        <v>0.75</v>
      </c>
      <c r="O347" s="300" t="s">
        <v>685</v>
      </c>
      <c r="P347" s="496"/>
      <c r="Q347" s="3"/>
      <c r="R347" s="317" t="s">
        <v>783</v>
      </c>
      <c r="S347" s="505">
        <v>10</v>
      </c>
      <c r="T347" s="505">
        <v>6</v>
      </c>
      <c r="U347" s="424" t="str">
        <f t="shared" si="11"/>
        <v>středisko Hiawatha Brno</v>
      </c>
    </row>
    <row r="348" spans="1:21" ht="15.75" hidden="1" customHeight="1">
      <c r="A348" s="310" t="s">
        <v>686</v>
      </c>
      <c r="B348" s="483">
        <v>4</v>
      </c>
      <c r="C348" s="484">
        <v>4</v>
      </c>
      <c r="D348" s="484">
        <v>4</v>
      </c>
      <c r="E348" s="484">
        <v>4</v>
      </c>
      <c r="F348" s="484">
        <v>4</v>
      </c>
      <c r="G348" s="484">
        <v>4</v>
      </c>
      <c r="H348" s="484">
        <v>4</v>
      </c>
      <c r="I348" s="484">
        <v>4</v>
      </c>
      <c r="J348" s="485">
        <v>4</v>
      </c>
      <c r="K348" s="485">
        <v>4</v>
      </c>
      <c r="L348" s="485">
        <v>4</v>
      </c>
      <c r="M348" s="485">
        <v>4</v>
      </c>
      <c r="N348" s="503">
        <f t="shared" si="10"/>
        <v>1</v>
      </c>
      <c r="O348" s="300" t="s">
        <v>687</v>
      </c>
      <c r="P348" s="496"/>
      <c r="Q348" s="3"/>
      <c r="R348" s="317" t="s">
        <v>785</v>
      </c>
      <c r="S348" s="505">
        <v>10</v>
      </c>
      <c r="T348" s="505">
        <v>7</v>
      </c>
      <c r="U348" s="424" t="str">
        <f t="shared" si="11"/>
        <v>středisko Kompas Brno</v>
      </c>
    </row>
    <row r="349" spans="1:21" ht="15.75" hidden="1" customHeight="1">
      <c r="A349" s="310" t="s">
        <v>688</v>
      </c>
      <c r="B349" s="483">
        <v>4</v>
      </c>
      <c r="C349" s="484">
        <v>3</v>
      </c>
      <c r="D349" s="484">
        <v>4</v>
      </c>
      <c r="E349" s="484">
        <v>4</v>
      </c>
      <c r="F349" s="484">
        <v>4</v>
      </c>
      <c r="G349" s="484">
        <v>4</v>
      </c>
      <c r="H349" s="484">
        <v>4</v>
      </c>
      <c r="I349" s="484">
        <v>4</v>
      </c>
      <c r="J349" s="485">
        <v>4</v>
      </c>
      <c r="K349" s="485">
        <v>4</v>
      </c>
      <c r="L349" s="485">
        <v>4</v>
      </c>
      <c r="M349" s="485">
        <v>4</v>
      </c>
      <c r="N349" s="503">
        <f t="shared" si="10"/>
        <v>1</v>
      </c>
      <c r="O349" s="300" t="s">
        <v>689</v>
      </c>
      <c r="P349" s="496"/>
      <c r="Q349" s="3"/>
      <c r="R349" s="317" t="s">
        <v>787</v>
      </c>
      <c r="S349" s="505">
        <v>12</v>
      </c>
      <c r="T349" s="505">
        <v>10</v>
      </c>
      <c r="U349" s="424" t="str">
        <f t="shared" si="11"/>
        <v>středisko Duha Brno</v>
      </c>
    </row>
    <row r="350" spans="1:21" ht="15.75" hidden="1" customHeight="1">
      <c r="A350" s="310" t="s">
        <v>690</v>
      </c>
      <c r="B350" s="483">
        <v>6</v>
      </c>
      <c r="C350" s="484">
        <v>6</v>
      </c>
      <c r="D350" s="484">
        <v>6</v>
      </c>
      <c r="E350" s="484">
        <v>6</v>
      </c>
      <c r="F350" s="484">
        <v>6</v>
      </c>
      <c r="G350" s="484">
        <v>6</v>
      </c>
      <c r="H350" s="484">
        <v>6</v>
      </c>
      <c r="I350" s="484">
        <v>6</v>
      </c>
      <c r="J350" s="485">
        <v>6</v>
      </c>
      <c r="K350" s="485">
        <v>5</v>
      </c>
      <c r="L350" s="485">
        <v>6</v>
      </c>
      <c r="M350" s="485">
        <v>6</v>
      </c>
      <c r="N350" s="503">
        <f t="shared" si="10"/>
        <v>1</v>
      </c>
      <c r="O350" s="300" t="s">
        <v>691</v>
      </c>
      <c r="P350" s="496"/>
      <c r="Q350" s="3"/>
      <c r="R350" s="317" t="s">
        <v>789</v>
      </c>
      <c r="S350" s="505">
        <v>4</v>
      </c>
      <c r="T350" s="505">
        <v>1</v>
      </c>
      <c r="U350" s="424" t="str">
        <f t="shared" si="11"/>
        <v>středisko Stopadesáttrojka Brno</v>
      </c>
    </row>
    <row r="351" spans="1:21" ht="15.75" hidden="1" customHeight="1">
      <c r="A351" s="310">
        <v>610</v>
      </c>
      <c r="B351" s="483">
        <v>146</v>
      </c>
      <c r="C351" s="484">
        <v>111</v>
      </c>
      <c r="D351" s="484">
        <v>142</v>
      </c>
      <c r="E351" s="484">
        <v>106</v>
      </c>
      <c r="F351" s="484">
        <v>146</v>
      </c>
      <c r="G351" s="484">
        <v>109</v>
      </c>
      <c r="H351" s="484">
        <v>146</v>
      </c>
      <c r="I351" s="484">
        <v>109</v>
      </c>
      <c r="J351" s="485">
        <v>154</v>
      </c>
      <c r="K351" s="485">
        <v>116</v>
      </c>
      <c r="L351" s="485">
        <v>156</v>
      </c>
      <c r="M351" s="485">
        <v>119</v>
      </c>
      <c r="N351" s="503">
        <f t="shared" si="10"/>
        <v>0.76282051282051277</v>
      </c>
      <c r="O351" s="300" t="s">
        <v>692</v>
      </c>
      <c r="P351" s="496"/>
      <c r="Q351" s="3"/>
      <c r="R351" s="317" t="s">
        <v>791</v>
      </c>
      <c r="S351" s="505">
        <v>10</v>
      </c>
      <c r="T351" s="505">
        <v>10</v>
      </c>
      <c r="U351" s="424" t="str">
        <f t="shared" si="11"/>
        <v>středisko Vrbovec Brno</v>
      </c>
    </row>
    <row r="352" spans="1:21" ht="15.75" hidden="1" customHeight="1">
      <c r="A352" s="310" t="s">
        <v>693</v>
      </c>
      <c r="B352" s="483">
        <v>6</v>
      </c>
      <c r="C352" s="484">
        <v>6</v>
      </c>
      <c r="D352" s="484">
        <v>6</v>
      </c>
      <c r="E352" s="484">
        <v>6</v>
      </c>
      <c r="F352" s="484">
        <v>6</v>
      </c>
      <c r="G352" s="484">
        <v>5</v>
      </c>
      <c r="H352" s="484">
        <v>8</v>
      </c>
      <c r="I352" s="484">
        <v>7</v>
      </c>
      <c r="J352" s="485">
        <v>8</v>
      </c>
      <c r="K352" s="485">
        <v>8</v>
      </c>
      <c r="L352" s="485">
        <v>6</v>
      </c>
      <c r="M352" s="485">
        <v>6</v>
      </c>
      <c r="N352" s="503">
        <f t="shared" si="10"/>
        <v>1</v>
      </c>
      <c r="O352" s="300" t="s">
        <v>694</v>
      </c>
      <c r="P352" s="496"/>
      <c r="Q352" s="3"/>
      <c r="R352" s="317" t="s">
        <v>793</v>
      </c>
      <c r="S352" s="505">
        <v>10</v>
      </c>
      <c r="T352" s="505">
        <v>10</v>
      </c>
      <c r="U352" s="424" t="str">
        <f t="shared" si="11"/>
        <v>středisko Axinit Brno</v>
      </c>
    </row>
    <row r="353" spans="1:21" ht="15.75" hidden="1" customHeight="1">
      <c r="A353" s="310" t="s">
        <v>695</v>
      </c>
      <c r="B353" s="483">
        <v>4</v>
      </c>
      <c r="C353" s="484">
        <v>4</v>
      </c>
      <c r="D353" s="484">
        <v>4</v>
      </c>
      <c r="E353" s="484">
        <v>3</v>
      </c>
      <c r="F353" s="484">
        <v>4</v>
      </c>
      <c r="G353" s="484">
        <v>3</v>
      </c>
      <c r="H353" s="484">
        <v>4</v>
      </c>
      <c r="I353" s="484">
        <v>3</v>
      </c>
      <c r="J353" s="485">
        <v>4</v>
      </c>
      <c r="K353" s="485">
        <v>1</v>
      </c>
      <c r="L353" s="485">
        <v>4</v>
      </c>
      <c r="M353" s="485">
        <v>1</v>
      </c>
      <c r="N353" s="503">
        <f t="shared" si="10"/>
        <v>0.25</v>
      </c>
      <c r="O353" s="300" t="s">
        <v>696</v>
      </c>
      <c r="P353" s="496"/>
      <c r="Q353" s="3"/>
      <c r="R353" s="317" t="s">
        <v>795</v>
      </c>
      <c r="S353" s="505">
        <v>10</v>
      </c>
      <c r="T353" s="505">
        <v>10</v>
      </c>
      <c r="U353" s="424" t="str">
        <f t="shared" si="11"/>
        <v>středisko Žabovřesky Brno</v>
      </c>
    </row>
    <row r="354" spans="1:21" ht="15.75" hidden="1" customHeight="1">
      <c r="A354" s="310" t="s">
        <v>697</v>
      </c>
      <c r="B354" s="483">
        <v>4</v>
      </c>
      <c r="C354" s="484">
        <v>4</v>
      </c>
      <c r="D354" s="484">
        <v>4</v>
      </c>
      <c r="E354" s="484">
        <v>4</v>
      </c>
      <c r="F354" s="484">
        <v>4</v>
      </c>
      <c r="G354" s="484">
        <v>4</v>
      </c>
      <c r="H354" s="484">
        <v>4</v>
      </c>
      <c r="I354" s="484">
        <v>4</v>
      </c>
      <c r="J354" s="485">
        <v>4</v>
      </c>
      <c r="K354" s="485">
        <v>4</v>
      </c>
      <c r="L354" s="485">
        <v>4</v>
      </c>
      <c r="M354" s="485">
        <v>4</v>
      </c>
      <c r="N354" s="503">
        <f t="shared" si="10"/>
        <v>1</v>
      </c>
      <c r="O354" s="300" t="s">
        <v>698</v>
      </c>
      <c r="P354" s="496"/>
      <c r="Q354" s="3"/>
      <c r="R354" s="317" t="s">
        <v>797</v>
      </c>
      <c r="S354" s="505">
        <v>6</v>
      </c>
      <c r="T354" s="505">
        <v>2</v>
      </c>
      <c r="U354" s="424" t="str">
        <f t="shared" si="11"/>
        <v>středisko Starý Lískovec Brno</v>
      </c>
    </row>
    <row r="355" spans="1:21" ht="15.75" hidden="1" customHeight="1">
      <c r="A355" s="310" t="s">
        <v>699</v>
      </c>
      <c r="B355" s="483">
        <v>6</v>
      </c>
      <c r="C355" s="484">
        <v>2</v>
      </c>
      <c r="D355" s="484">
        <v>6</v>
      </c>
      <c r="E355" s="484">
        <v>3</v>
      </c>
      <c r="F355" s="484">
        <v>6</v>
      </c>
      <c r="G355" s="484">
        <v>3</v>
      </c>
      <c r="H355" s="484">
        <v>6</v>
      </c>
      <c r="I355" s="484">
        <v>3</v>
      </c>
      <c r="J355" s="485">
        <v>6</v>
      </c>
      <c r="K355" s="485">
        <v>3</v>
      </c>
      <c r="L355" s="485">
        <v>6</v>
      </c>
      <c r="M355" s="485">
        <v>3</v>
      </c>
      <c r="N355" s="503">
        <f t="shared" si="10"/>
        <v>0.5</v>
      </c>
      <c r="O355" s="300" t="s">
        <v>700</v>
      </c>
      <c r="P355" s="496"/>
      <c r="Q355" s="3"/>
      <c r="R355" s="317" t="s">
        <v>799</v>
      </c>
      <c r="S355" s="505">
        <v>12</v>
      </c>
      <c r="T355" s="505">
        <v>8</v>
      </c>
      <c r="U355" s="424" t="str">
        <f t="shared" si="11"/>
        <v>středisko Brána Brno</v>
      </c>
    </row>
    <row r="356" spans="1:21" ht="15.75" hidden="1" customHeight="1">
      <c r="A356" s="310" t="s">
        <v>701</v>
      </c>
      <c r="B356" s="483">
        <v>4</v>
      </c>
      <c r="C356" s="484">
        <v>2</v>
      </c>
      <c r="D356" s="484">
        <v>4</v>
      </c>
      <c r="E356" s="484">
        <v>2</v>
      </c>
      <c r="F356" s="484">
        <v>4</v>
      </c>
      <c r="G356" s="484">
        <v>2</v>
      </c>
      <c r="H356" s="484">
        <v>4</v>
      </c>
      <c r="I356" s="484">
        <v>2</v>
      </c>
      <c r="J356" s="485">
        <v>4</v>
      </c>
      <c r="K356" s="485">
        <v>2</v>
      </c>
      <c r="L356" s="485">
        <v>4</v>
      </c>
      <c r="M356" s="485">
        <v>2</v>
      </c>
      <c r="N356" s="503">
        <f t="shared" si="10"/>
        <v>0.5</v>
      </c>
      <c r="O356" s="300" t="s">
        <v>702</v>
      </c>
      <c r="P356" s="496"/>
      <c r="Q356" s="3"/>
      <c r="R356" s="317" t="s">
        <v>802</v>
      </c>
      <c r="S356" s="505">
        <v>4</v>
      </c>
      <c r="T356" s="505">
        <v>4</v>
      </c>
      <c r="U356" s="424" t="str">
        <f t="shared" si="11"/>
        <v>středisko Oslavany</v>
      </c>
    </row>
    <row r="357" spans="1:21" ht="15.75" hidden="1" customHeight="1">
      <c r="A357" s="310" t="s">
        <v>703</v>
      </c>
      <c r="B357" s="483">
        <v>4</v>
      </c>
      <c r="C357" s="484">
        <v>1</v>
      </c>
      <c r="D357" s="484">
        <v>2</v>
      </c>
      <c r="E357" s="484">
        <v>0</v>
      </c>
      <c r="F357" s="484">
        <v>4</v>
      </c>
      <c r="G357" s="484">
        <v>2</v>
      </c>
      <c r="H357" s="484">
        <v>4</v>
      </c>
      <c r="I357" s="484">
        <v>2</v>
      </c>
      <c r="J357" s="485">
        <v>4</v>
      </c>
      <c r="K357" s="485">
        <v>2</v>
      </c>
      <c r="L357" s="485">
        <v>4</v>
      </c>
      <c r="M357" s="485">
        <v>2</v>
      </c>
      <c r="N357" s="503">
        <f t="shared" si="10"/>
        <v>0.5</v>
      </c>
      <c r="O357" s="300" t="s">
        <v>704</v>
      </c>
      <c r="P357" s="496"/>
      <c r="Q357" s="3"/>
      <c r="R357" s="317" t="s">
        <v>804</v>
      </c>
      <c r="S357" s="505">
        <v>4</v>
      </c>
      <c r="T357" s="505">
        <v>4</v>
      </c>
      <c r="U357" s="424" t="str">
        <f t="shared" si="11"/>
        <v>středisko Ivančice</v>
      </c>
    </row>
    <row r="358" spans="1:21" ht="15.75" hidden="1" customHeight="1">
      <c r="A358" s="310" t="s">
        <v>705</v>
      </c>
      <c r="B358" s="483">
        <v>4</v>
      </c>
      <c r="C358" s="484">
        <v>4</v>
      </c>
      <c r="D358" s="484">
        <v>4</v>
      </c>
      <c r="E358" s="484">
        <v>3</v>
      </c>
      <c r="F358" s="484">
        <v>4</v>
      </c>
      <c r="G358" s="484">
        <v>4</v>
      </c>
      <c r="H358" s="484">
        <v>4</v>
      </c>
      <c r="I358" s="484">
        <v>2</v>
      </c>
      <c r="J358" s="485">
        <v>4</v>
      </c>
      <c r="K358" s="485">
        <v>3</v>
      </c>
      <c r="L358" s="485">
        <v>6</v>
      </c>
      <c r="M358" s="485">
        <v>4</v>
      </c>
      <c r="N358" s="503">
        <f t="shared" si="10"/>
        <v>0.66666666666666663</v>
      </c>
      <c r="O358" s="300" t="s">
        <v>706</v>
      </c>
      <c r="P358" s="496"/>
      <c r="Q358" s="3"/>
      <c r="R358" s="317" t="s">
        <v>806</v>
      </c>
      <c r="S358" s="505">
        <v>4</v>
      </c>
      <c r="T358" s="505">
        <v>4</v>
      </c>
      <c r="U358" s="424" t="str">
        <f t="shared" si="11"/>
        <v>středisko Wahinkpe Střelice</v>
      </c>
    </row>
    <row r="359" spans="1:21" ht="15.75" hidden="1" customHeight="1">
      <c r="A359" s="310" t="s">
        <v>707</v>
      </c>
      <c r="B359" s="483">
        <v>6</v>
      </c>
      <c r="C359" s="484">
        <v>5</v>
      </c>
      <c r="D359" s="484">
        <v>6</v>
      </c>
      <c r="E359" s="484">
        <v>4</v>
      </c>
      <c r="F359" s="484">
        <v>6</v>
      </c>
      <c r="G359" s="484">
        <v>3</v>
      </c>
      <c r="H359" s="484">
        <v>6</v>
      </c>
      <c r="I359" s="484">
        <v>2</v>
      </c>
      <c r="J359" s="485">
        <v>6</v>
      </c>
      <c r="K359" s="485">
        <v>3</v>
      </c>
      <c r="L359" s="485">
        <v>6</v>
      </c>
      <c r="M359" s="485">
        <v>3</v>
      </c>
      <c r="N359" s="503">
        <f t="shared" si="10"/>
        <v>0.5</v>
      </c>
      <c r="O359" s="300" t="s">
        <v>708</v>
      </c>
      <c r="P359" s="496"/>
      <c r="Q359" s="3"/>
      <c r="R359" s="317" t="s">
        <v>808</v>
      </c>
      <c r="S359" s="505">
        <v>4</v>
      </c>
      <c r="T359" s="505">
        <v>2</v>
      </c>
      <c r="U359" s="424" t="str">
        <f t="shared" si="11"/>
        <v>středisko Tumulus Újezd u Brna</v>
      </c>
    </row>
    <row r="360" spans="1:21" ht="15.75" hidden="1" customHeight="1">
      <c r="A360" s="310" t="s">
        <v>709</v>
      </c>
      <c r="B360" s="483">
        <v>6</v>
      </c>
      <c r="C360" s="484">
        <v>6</v>
      </c>
      <c r="D360" s="484">
        <v>6</v>
      </c>
      <c r="E360" s="484">
        <v>6</v>
      </c>
      <c r="F360" s="484">
        <v>6</v>
      </c>
      <c r="G360" s="484">
        <v>5</v>
      </c>
      <c r="H360" s="484">
        <v>6</v>
      </c>
      <c r="I360" s="484">
        <v>5</v>
      </c>
      <c r="J360" s="485">
        <v>8</v>
      </c>
      <c r="K360" s="485">
        <v>7</v>
      </c>
      <c r="L360" s="485">
        <v>8</v>
      </c>
      <c r="M360" s="485">
        <v>7</v>
      </c>
      <c r="N360" s="503">
        <f t="shared" si="10"/>
        <v>0.875</v>
      </c>
      <c r="O360" s="300" t="s">
        <v>710</v>
      </c>
      <c r="P360" s="496"/>
      <c r="Q360" s="3"/>
      <c r="R360" s="317" t="s">
        <v>810</v>
      </c>
      <c r="S360" s="505">
        <v>6</v>
      </c>
      <c r="T360" s="505">
        <v>4</v>
      </c>
      <c r="U360" s="424" t="str">
        <f t="shared" si="11"/>
        <v>středisko Květnice Tišnov</v>
      </c>
    </row>
    <row r="361" spans="1:21" ht="15.75" hidden="1" customHeight="1">
      <c r="A361" s="310" t="s">
        <v>711</v>
      </c>
      <c r="B361" s="483">
        <v>6</v>
      </c>
      <c r="C361" s="484">
        <v>6</v>
      </c>
      <c r="D361" s="484">
        <v>6</v>
      </c>
      <c r="E361" s="484">
        <v>6</v>
      </c>
      <c r="F361" s="484">
        <v>8</v>
      </c>
      <c r="G361" s="484">
        <v>7</v>
      </c>
      <c r="H361" s="484">
        <v>8</v>
      </c>
      <c r="I361" s="484">
        <v>7</v>
      </c>
      <c r="J361" s="485">
        <v>8</v>
      </c>
      <c r="K361" s="485">
        <v>8</v>
      </c>
      <c r="L361" s="485">
        <v>8</v>
      </c>
      <c r="M361" s="485">
        <v>8</v>
      </c>
      <c r="N361" s="503">
        <f t="shared" si="10"/>
        <v>1</v>
      </c>
      <c r="O361" s="300" t="s">
        <v>712</v>
      </c>
      <c r="P361" s="496"/>
      <c r="Q361" s="3"/>
      <c r="R361" s="317" t="s">
        <v>812</v>
      </c>
      <c r="S361" s="505">
        <v>6</v>
      </c>
      <c r="T361" s="505">
        <v>3</v>
      </c>
      <c r="U361" s="424" t="str">
        <f t="shared" si="11"/>
        <v>středisko Kuřim</v>
      </c>
    </row>
    <row r="362" spans="1:21" ht="15.75" hidden="1" customHeight="1">
      <c r="A362" s="310" t="s">
        <v>713</v>
      </c>
      <c r="B362" s="483">
        <v>4</v>
      </c>
      <c r="C362" s="484">
        <v>1</v>
      </c>
      <c r="D362" s="484">
        <v>4</v>
      </c>
      <c r="E362" s="484">
        <v>1</v>
      </c>
      <c r="F362" s="484">
        <v>4</v>
      </c>
      <c r="G362" s="484">
        <v>1</v>
      </c>
      <c r="H362" s="484">
        <v>4</v>
      </c>
      <c r="I362" s="484">
        <v>1</v>
      </c>
      <c r="J362" s="485">
        <v>4</v>
      </c>
      <c r="K362" s="485">
        <v>1</v>
      </c>
      <c r="L362" s="485">
        <v>4</v>
      </c>
      <c r="M362" s="485">
        <v>1</v>
      </c>
      <c r="N362" s="503">
        <f t="shared" si="10"/>
        <v>0.25</v>
      </c>
      <c r="O362" s="300" t="s">
        <v>714</v>
      </c>
      <c r="P362" s="496"/>
      <c r="Q362" s="3"/>
      <c r="R362" s="317" t="s">
        <v>814</v>
      </c>
      <c r="S362" s="505">
        <v>4</v>
      </c>
      <c r="T362" s="505">
        <v>4</v>
      </c>
      <c r="U362" s="424" t="str">
        <f t="shared" si="11"/>
        <v>středisko Veverská Bítýška</v>
      </c>
    </row>
    <row r="363" spans="1:21" ht="15.75" hidden="1" customHeight="1">
      <c r="A363" s="310" t="s">
        <v>715</v>
      </c>
      <c r="B363" s="483">
        <v>4</v>
      </c>
      <c r="C363" s="484">
        <v>4</v>
      </c>
      <c r="D363" s="484">
        <v>4</v>
      </c>
      <c r="E363" s="484">
        <v>2</v>
      </c>
      <c r="F363" s="484">
        <v>4</v>
      </c>
      <c r="G363" s="484">
        <v>1</v>
      </c>
      <c r="H363" s="484">
        <v>4</v>
      </c>
      <c r="I363" s="484">
        <v>2</v>
      </c>
      <c r="J363" s="485">
        <v>4</v>
      </c>
      <c r="K363" s="485">
        <v>2</v>
      </c>
      <c r="L363" s="485">
        <v>4</v>
      </c>
      <c r="M363" s="485">
        <v>4</v>
      </c>
      <c r="N363" s="503">
        <f t="shared" si="10"/>
        <v>1</v>
      </c>
      <c r="O363" s="300" t="s">
        <v>716</v>
      </c>
      <c r="P363" s="496"/>
      <c r="Q363" s="3"/>
      <c r="R363" s="317" t="s">
        <v>816</v>
      </c>
      <c r="S363" s="505">
        <v>8</v>
      </c>
      <c r="T363" s="505">
        <v>7</v>
      </c>
      <c r="U363" s="424" t="str">
        <f t="shared" si="11"/>
        <v>středisko Křtiny</v>
      </c>
    </row>
    <row r="364" spans="1:21" ht="15.75" customHeight="1">
      <c r="A364" s="310">
        <v>611</v>
      </c>
      <c r="B364" s="483">
        <v>28</v>
      </c>
      <c r="C364" s="484">
        <v>26</v>
      </c>
      <c r="D364" s="484">
        <v>26</v>
      </c>
      <c r="E364" s="484">
        <v>25</v>
      </c>
      <c r="F364" s="484">
        <v>26</v>
      </c>
      <c r="G364" s="484">
        <v>24</v>
      </c>
      <c r="H364" s="484">
        <v>26</v>
      </c>
      <c r="I364" s="484">
        <v>24</v>
      </c>
      <c r="J364" s="485">
        <v>26</v>
      </c>
      <c r="K364" s="485">
        <v>24</v>
      </c>
      <c r="L364" s="485">
        <v>28</v>
      </c>
      <c r="M364" s="485">
        <v>26</v>
      </c>
      <c r="N364" s="503">
        <f t="shared" si="10"/>
        <v>0.9285714285714286</v>
      </c>
      <c r="O364" s="300" t="s">
        <v>717</v>
      </c>
      <c r="P364" s="496"/>
      <c r="Q364" s="3"/>
      <c r="R364" s="317" t="s">
        <v>818</v>
      </c>
      <c r="S364" s="505">
        <v>14</v>
      </c>
      <c r="T364" s="505">
        <v>11</v>
      </c>
      <c r="U364" s="424" t="str">
        <f t="shared" si="11"/>
        <v>středisko Pozořice</v>
      </c>
    </row>
    <row r="365" spans="1:21" ht="15.75" hidden="1" customHeight="1">
      <c r="A365" s="310" t="s">
        <v>718</v>
      </c>
      <c r="B365" s="483">
        <v>8</v>
      </c>
      <c r="C365" s="484">
        <v>7</v>
      </c>
      <c r="D365" s="484">
        <v>8</v>
      </c>
      <c r="E365" s="484">
        <v>8</v>
      </c>
      <c r="F365" s="484">
        <v>8</v>
      </c>
      <c r="G365" s="484">
        <v>7</v>
      </c>
      <c r="H365" s="484">
        <v>8</v>
      </c>
      <c r="I365" s="484">
        <v>7</v>
      </c>
      <c r="J365" s="485">
        <v>8</v>
      </c>
      <c r="K365" s="485">
        <v>7</v>
      </c>
      <c r="L365" s="485">
        <v>8</v>
      </c>
      <c r="M365" s="485">
        <v>7</v>
      </c>
      <c r="N365" s="503">
        <f t="shared" si="10"/>
        <v>0.875</v>
      </c>
      <c r="O365" s="300" t="s">
        <v>719</v>
      </c>
      <c r="P365" s="496"/>
      <c r="Q365" s="3"/>
      <c r="R365" s="317" t="s">
        <v>820</v>
      </c>
      <c r="S365" s="505">
        <v>8</v>
      </c>
      <c r="T365" s="505">
        <v>8</v>
      </c>
      <c r="U365" s="424" t="str">
        <f t="shared" si="11"/>
        <v>středisko Hrozen Židlochovice</v>
      </c>
    </row>
    <row r="366" spans="1:21" ht="15.75" hidden="1" customHeight="1">
      <c r="A366" s="310" t="s">
        <v>720</v>
      </c>
      <c r="B366" s="483">
        <v>4</v>
      </c>
      <c r="C366" s="484">
        <v>4</v>
      </c>
      <c r="D366" s="484">
        <v>4</v>
      </c>
      <c r="E366" s="484">
        <v>4</v>
      </c>
      <c r="F366" s="484">
        <v>4</v>
      </c>
      <c r="G366" s="484">
        <v>4</v>
      </c>
      <c r="H366" s="484">
        <v>4</v>
      </c>
      <c r="I366" s="484">
        <v>4</v>
      </c>
      <c r="J366" s="485">
        <v>4</v>
      </c>
      <c r="K366" s="485">
        <v>4</v>
      </c>
      <c r="L366" s="485">
        <v>4</v>
      </c>
      <c r="M366" s="485">
        <v>4</v>
      </c>
      <c r="N366" s="503">
        <f t="shared" si="10"/>
        <v>1</v>
      </c>
      <c r="O366" s="300" t="s">
        <v>721</v>
      </c>
      <c r="P366" s="496"/>
      <c r="Q366" s="3"/>
      <c r="R366" s="317" t="s">
        <v>822</v>
      </c>
      <c r="S366" s="505">
        <v>10</v>
      </c>
      <c r="T366" s="505">
        <v>8</v>
      </c>
      <c r="U366" s="424" t="str">
        <f t="shared" si="11"/>
        <v>středisko Devíti Křížů Domašov</v>
      </c>
    </row>
    <row r="367" spans="1:21" ht="15.75" hidden="1" customHeight="1">
      <c r="A367" s="310" t="s">
        <v>722</v>
      </c>
      <c r="B367" s="483">
        <v>4</v>
      </c>
      <c r="C367" s="484">
        <v>3</v>
      </c>
      <c r="D367" s="484">
        <v>4</v>
      </c>
      <c r="E367" s="484">
        <v>3</v>
      </c>
      <c r="F367" s="484">
        <v>4</v>
      </c>
      <c r="G367" s="484">
        <v>3</v>
      </c>
      <c r="H367" s="484">
        <v>4</v>
      </c>
      <c r="I367" s="484">
        <v>3</v>
      </c>
      <c r="J367" s="485">
        <v>4</v>
      </c>
      <c r="K367" s="485">
        <v>3</v>
      </c>
      <c r="L367" s="485">
        <v>6</v>
      </c>
      <c r="M367" s="485">
        <v>5</v>
      </c>
      <c r="N367" s="503">
        <f t="shared" si="10"/>
        <v>0.83333333333333337</v>
      </c>
      <c r="O367" s="300" t="s">
        <v>723</v>
      </c>
      <c r="P367" s="496"/>
      <c r="Q367" s="3"/>
      <c r="R367" s="317" t="s">
        <v>824</v>
      </c>
      <c r="S367" s="505">
        <v>8</v>
      </c>
      <c r="T367" s="505">
        <v>7</v>
      </c>
      <c r="U367" s="424" t="str">
        <f t="shared" si="11"/>
        <v>středisko Šlapanice</v>
      </c>
    </row>
    <row r="368" spans="1:21" ht="15.75" hidden="1" customHeight="1">
      <c r="A368" s="310" t="s">
        <v>724</v>
      </c>
      <c r="B368" s="483">
        <v>12</v>
      </c>
      <c r="C368" s="484">
        <v>12</v>
      </c>
      <c r="D368" s="484">
        <v>10</v>
      </c>
      <c r="E368" s="484">
        <v>10</v>
      </c>
      <c r="F368" s="484">
        <v>10</v>
      </c>
      <c r="G368" s="484">
        <v>10</v>
      </c>
      <c r="H368" s="484">
        <v>10</v>
      </c>
      <c r="I368" s="484">
        <v>10</v>
      </c>
      <c r="J368" s="485">
        <v>10</v>
      </c>
      <c r="K368" s="485">
        <v>10</v>
      </c>
      <c r="L368" s="485">
        <v>10</v>
      </c>
      <c r="M368" s="485">
        <v>10</v>
      </c>
      <c r="N368" s="503">
        <f t="shared" si="10"/>
        <v>1</v>
      </c>
      <c r="O368" s="300" t="s">
        <v>725</v>
      </c>
      <c r="P368" s="496"/>
      <c r="Q368" s="3"/>
      <c r="R368" s="317" t="s">
        <v>826</v>
      </c>
      <c r="S368" s="505">
        <v>12</v>
      </c>
      <c r="T368" s="505">
        <v>9</v>
      </c>
      <c r="U368" s="424" t="str">
        <f t="shared" si="11"/>
        <v>středisko Vranovice</v>
      </c>
    </row>
    <row r="369" spans="1:21" ht="15.75" customHeight="1">
      <c r="A369" s="310">
        <v>614</v>
      </c>
      <c r="B369" s="483">
        <v>60</v>
      </c>
      <c r="C369" s="484">
        <v>40</v>
      </c>
      <c r="D369" s="484">
        <v>60</v>
      </c>
      <c r="E369" s="484">
        <v>41</v>
      </c>
      <c r="F369" s="484">
        <v>60</v>
      </c>
      <c r="G369" s="484">
        <v>45</v>
      </c>
      <c r="H369" s="484">
        <v>58</v>
      </c>
      <c r="I369" s="484">
        <v>45</v>
      </c>
      <c r="J369" s="485">
        <v>64</v>
      </c>
      <c r="K369" s="485">
        <v>48</v>
      </c>
      <c r="L369" s="485">
        <v>64</v>
      </c>
      <c r="M369" s="485">
        <v>48</v>
      </c>
      <c r="N369" s="503">
        <f t="shared" si="10"/>
        <v>0.75</v>
      </c>
      <c r="O369" s="300" t="s">
        <v>726</v>
      </c>
      <c r="P369" s="496"/>
      <c r="Q369" s="3"/>
      <c r="R369" s="317" t="s">
        <v>1118</v>
      </c>
      <c r="S369" s="505">
        <v>4</v>
      </c>
      <c r="T369" s="505">
        <v>3</v>
      </c>
      <c r="U369" s="424" t="str">
        <f t="shared" si="11"/>
        <v>středisko Esox Rosice</v>
      </c>
    </row>
    <row r="370" spans="1:21" ht="15.75" hidden="1" customHeight="1">
      <c r="A370" s="310" t="s">
        <v>727</v>
      </c>
      <c r="B370" s="483">
        <v>18</v>
      </c>
      <c r="C370" s="484">
        <v>9</v>
      </c>
      <c r="D370" s="484">
        <v>18</v>
      </c>
      <c r="E370" s="484">
        <v>13</v>
      </c>
      <c r="F370" s="484">
        <v>18</v>
      </c>
      <c r="G370" s="484">
        <v>17</v>
      </c>
      <c r="H370" s="484">
        <v>16</v>
      </c>
      <c r="I370" s="484">
        <v>16</v>
      </c>
      <c r="J370" s="485">
        <v>20</v>
      </c>
      <c r="K370" s="485">
        <v>16</v>
      </c>
      <c r="L370" s="485">
        <v>20</v>
      </c>
      <c r="M370" s="485">
        <v>16</v>
      </c>
      <c r="N370" s="503">
        <f t="shared" si="10"/>
        <v>0.8</v>
      </c>
      <c r="O370" s="300" t="s">
        <v>728</v>
      </c>
      <c r="P370" s="496"/>
      <c r="Q370" s="3"/>
      <c r="R370" s="317" t="s">
        <v>829</v>
      </c>
      <c r="S370" s="505">
        <v>4</v>
      </c>
      <c r="T370" s="505">
        <v>4</v>
      </c>
      <c r="U370" s="424" t="str">
        <f t="shared" si="11"/>
        <v>středisko Svatopluk Břeclav</v>
      </c>
    </row>
    <row r="371" spans="1:21" ht="15.75" hidden="1" customHeight="1">
      <c r="A371" s="310" t="s">
        <v>729</v>
      </c>
      <c r="B371" s="483">
        <v>6</v>
      </c>
      <c r="C371" s="484">
        <v>2</v>
      </c>
      <c r="D371" s="484">
        <v>6</v>
      </c>
      <c r="E371" s="484">
        <v>1</v>
      </c>
      <c r="F371" s="484">
        <v>6</v>
      </c>
      <c r="G371" s="484">
        <v>2</v>
      </c>
      <c r="H371" s="484">
        <v>6</v>
      </c>
      <c r="I371" s="484">
        <v>4</v>
      </c>
      <c r="J371" s="485">
        <v>6</v>
      </c>
      <c r="K371" s="485">
        <v>4</v>
      </c>
      <c r="L371" s="485">
        <v>6</v>
      </c>
      <c r="M371" s="485">
        <v>4</v>
      </c>
      <c r="N371" s="503">
        <f t="shared" si="10"/>
        <v>0.66666666666666663</v>
      </c>
      <c r="O371" s="300" t="s">
        <v>730</v>
      </c>
      <c r="P371" s="496"/>
      <c r="Q371" s="3"/>
      <c r="R371" s="317" t="s">
        <v>831</v>
      </c>
      <c r="S371" s="505">
        <v>4</v>
      </c>
      <c r="T371" s="505">
        <v>3</v>
      </c>
      <c r="U371" s="424" t="str">
        <f t="shared" si="11"/>
        <v>středisko Mikulov</v>
      </c>
    </row>
    <row r="372" spans="1:21" ht="15.75" hidden="1" customHeight="1">
      <c r="A372" s="310" t="s">
        <v>731</v>
      </c>
      <c r="B372" s="483">
        <v>10</v>
      </c>
      <c r="C372" s="484">
        <v>9</v>
      </c>
      <c r="D372" s="484">
        <v>10</v>
      </c>
      <c r="E372" s="484">
        <v>8</v>
      </c>
      <c r="F372" s="484">
        <v>10</v>
      </c>
      <c r="G372" s="484">
        <v>8</v>
      </c>
      <c r="H372" s="484">
        <v>10</v>
      </c>
      <c r="I372" s="484">
        <v>7</v>
      </c>
      <c r="J372" s="485">
        <v>12</v>
      </c>
      <c r="K372" s="485">
        <v>9</v>
      </c>
      <c r="L372" s="485">
        <v>10</v>
      </c>
      <c r="M372" s="485">
        <v>9</v>
      </c>
      <c r="N372" s="503">
        <f t="shared" si="10"/>
        <v>0.9</v>
      </c>
      <c r="O372" s="300" t="s">
        <v>732</v>
      </c>
      <c r="P372" s="496"/>
      <c r="Q372" s="3"/>
      <c r="R372" s="317" t="s">
        <v>834</v>
      </c>
      <c r="S372" s="505">
        <v>8</v>
      </c>
      <c r="T372" s="505">
        <v>7</v>
      </c>
      <c r="U372" s="424" t="str">
        <f t="shared" si="11"/>
        <v>středisko Kyjov</v>
      </c>
    </row>
    <row r="373" spans="1:21" ht="15.75" hidden="1" customHeight="1">
      <c r="A373" s="310" t="s">
        <v>733</v>
      </c>
      <c r="B373" s="483">
        <v>10</v>
      </c>
      <c r="C373" s="484">
        <v>6</v>
      </c>
      <c r="D373" s="484">
        <v>10</v>
      </c>
      <c r="E373" s="484">
        <v>6</v>
      </c>
      <c r="F373" s="484">
        <v>10</v>
      </c>
      <c r="G373" s="484">
        <v>6</v>
      </c>
      <c r="H373" s="484">
        <v>10</v>
      </c>
      <c r="I373" s="484">
        <v>6</v>
      </c>
      <c r="J373" s="485">
        <v>10</v>
      </c>
      <c r="K373" s="485">
        <v>6</v>
      </c>
      <c r="L373" s="485">
        <v>8</v>
      </c>
      <c r="M373" s="485">
        <v>4</v>
      </c>
      <c r="N373" s="503">
        <f t="shared" si="10"/>
        <v>0.5</v>
      </c>
      <c r="O373" s="300" t="s">
        <v>734</v>
      </c>
      <c r="P373" s="496"/>
      <c r="Q373" s="3"/>
      <c r="R373" s="317" t="s">
        <v>836</v>
      </c>
      <c r="S373" s="505">
        <v>8</v>
      </c>
      <c r="T373" s="505">
        <v>7</v>
      </c>
      <c r="U373" s="424" t="str">
        <f t="shared" si="11"/>
        <v>středisko Čejka Veselí nad Moravou</v>
      </c>
    </row>
    <row r="374" spans="1:21" ht="15.75" hidden="1" customHeight="1">
      <c r="A374" s="310" t="s">
        <v>735</v>
      </c>
      <c r="B374" s="483">
        <v>4</v>
      </c>
      <c r="C374" s="484">
        <v>4</v>
      </c>
      <c r="D374" s="484">
        <v>4</v>
      </c>
      <c r="E374" s="484">
        <v>4</v>
      </c>
      <c r="F374" s="484">
        <v>4</v>
      </c>
      <c r="G374" s="484">
        <v>4</v>
      </c>
      <c r="H374" s="484">
        <v>4</v>
      </c>
      <c r="I374" s="484">
        <v>4</v>
      </c>
      <c r="J374" s="485">
        <v>4</v>
      </c>
      <c r="K374" s="485">
        <v>4</v>
      </c>
      <c r="L374" s="485">
        <v>4</v>
      </c>
      <c r="M374" s="485">
        <v>4</v>
      </c>
      <c r="N374" s="503">
        <f t="shared" si="10"/>
        <v>1</v>
      </c>
      <c r="O374" s="300" t="s">
        <v>736</v>
      </c>
      <c r="P374" s="496"/>
      <c r="Q374" s="3"/>
      <c r="R374" s="317" t="s">
        <v>838</v>
      </c>
      <c r="S374" s="505">
        <v>10</v>
      </c>
      <c r="T374" s="505">
        <v>10</v>
      </c>
      <c r="U374" s="424" t="str">
        <f t="shared" si="11"/>
        <v>středisko Ratíškovice</v>
      </c>
    </row>
    <row r="375" spans="1:21" ht="15.75" hidden="1" customHeight="1">
      <c r="A375" s="310" t="s">
        <v>737</v>
      </c>
      <c r="B375" s="483">
        <v>4</v>
      </c>
      <c r="C375" s="484">
        <v>3</v>
      </c>
      <c r="D375" s="484">
        <v>4</v>
      </c>
      <c r="E375" s="484">
        <v>3</v>
      </c>
      <c r="F375" s="484">
        <v>4</v>
      </c>
      <c r="G375" s="484">
        <v>4</v>
      </c>
      <c r="H375" s="484">
        <v>4</v>
      </c>
      <c r="I375" s="484">
        <v>4</v>
      </c>
      <c r="J375" s="485">
        <v>4</v>
      </c>
      <c r="K375" s="485">
        <v>4</v>
      </c>
      <c r="L375" s="485">
        <v>8</v>
      </c>
      <c r="M375" s="485">
        <v>4</v>
      </c>
      <c r="N375" s="503">
        <f t="shared" si="10"/>
        <v>0.5</v>
      </c>
      <c r="O375" s="300" t="s">
        <v>738</v>
      </c>
      <c r="P375" s="496"/>
      <c r="Q375" s="3"/>
      <c r="R375" s="317" t="s">
        <v>840</v>
      </c>
      <c r="S375" s="505">
        <v>4</v>
      </c>
      <c r="T375" s="505">
        <v>2</v>
      </c>
      <c r="U375" s="424" t="str">
        <f t="shared" si="11"/>
        <v>středisko Mikulčice</v>
      </c>
    </row>
    <row r="376" spans="1:21" ht="15.75" hidden="1" customHeight="1">
      <c r="A376" s="310" t="s">
        <v>739</v>
      </c>
      <c r="B376" s="483">
        <v>8</v>
      </c>
      <c r="C376" s="484">
        <v>7</v>
      </c>
      <c r="D376" s="484">
        <v>8</v>
      </c>
      <c r="E376" s="484">
        <v>6</v>
      </c>
      <c r="F376" s="484">
        <v>8</v>
      </c>
      <c r="G376" s="484">
        <v>4</v>
      </c>
      <c r="H376" s="484">
        <v>8</v>
      </c>
      <c r="I376" s="484">
        <v>4</v>
      </c>
      <c r="J376" s="485">
        <v>8</v>
      </c>
      <c r="K376" s="485">
        <v>5</v>
      </c>
      <c r="L376" s="485">
        <v>8</v>
      </c>
      <c r="M376" s="485">
        <v>7</v>
      </c>
      <c r="N376" s="503">
        <f t="shared" si="10"/>
        <v>0.875</v>
      </c>
      <c r="O376" s="300" t="s">
        <v>740</v>
      </c>
      <c r="P376" s="496"/>
      <c r="Q376" s="3"/>
      <c r="R376" s="317" t="s">
        <v>842</v>
      </c>
      <c r="S376" s="505">
        <v>10</v>
      </c>
      <c r="T376" s="505">
        <v>6</v>
      </c>
      <c r="U376" s="424" t="str">
        <f t="shared" si="11"/>
        <v>středisko Přátelství Hodonín</v>
      </c>
    </row>
    <row r="377" spans="1:21" ht="15.75" hidden="1" customHeight="1">
      <c r="A377" s="310">
        <v>620</v>
      </c>
      <c r="B377" s="483">
        <v>346</v>
      </c>
      <c r="C377" s="484">
        <v>283</v>
      </c>
      <c r="D377" s="484">
        <v>352</v>
      </c>
      <c r="E377" s="484">
        <v>275</v>
      </c>
      <c r="F377" s="484">
        <v>356</v>
      </c>
      <c r="G377" s="484">
        <v>283</v>
      </c>
      <c r="H377" s="484">
        <v>362</v>
      </c>
      <c r="I377" s="484">
        <v>276</v>
      </c>
      <c r="J377" s="485">
        <v>384</v>
      </c>
      <c r="K377" s="485">
        <v>304</v>
      </c>
      <c r="L377" s="485">
        <v>396</v>
      </c>
      <c r="M377" s="485">
        <v>318</v>
      </c>
      <c r="N377" s="503">
        <f t="shared" si="10"/>
        <v>0.80303030303030298</v>
      </c>
      <c r="O377" s="300" t="s">
        <v>43</v>
      </c>
      <c r="P377" s="496"/>
      <c r="Q377" s="3"/>
      <c r="R377" s="317" t="s">
        <v>844</v>
      </c>
      <c r="S377" s="505">
        <v>4</v>
      </c>
      <c r="T377" s="505">
        <v>3</v>
      </c>
      <c r="U377" s="424" t="str">
        <f t="shared" si="11"/>
        <v>středisko Ichthys Klobouky u Brna</v>
      </c>
    </row>
    <row r="378" spans="1:21" s="404" customFormat="1" ht="15.75" hidden="1" customHeight="1">
      <c r="A378" s="310" t="s">
        <v>1116</v>
      </c>
      <c r="B378" s="483"/>
      <c r="C378" s="484"/>
      <c r="D378" s="484"/>
      <c r="E378" s="484"/>
      <c r="F378" s="484"/>
      <c r="G378" s="484"/>
      <c r="H378" s="486"/>
      <c r="I378" s="486"/>
      <c r="J378" s="485"/>
      <c r="K378" s="485"/>
      <c r="L378" s="485">
        <v>4</v>
      </c>
      <c r="M378" s="485">
        <v>4</v>
      </c>
      <c r="N378" s="503">
        <f t="shared" si="10"/>
        <v>1</v>
      </c>
      <c r="O378" s="300" t="s">
        <v>1115</v>
      </c>
      <c r="P378" s="497"/>
      <c r="Q378" s="3"/>
      <c r="R378" s="317" t="s">
        <v>741</v>
      </c>
      <c r="S378" s="505">
        <v>14</v>
      </c>
      <c r="T378" s="505">
        <v>11</v>
      </c>
      <c r="U378" s="424" t="str">
        <f t="shared" si="11"/>
        <v>středisko Vyškov</v>
      </c>
    </row>
    <row r="379" spans="1:21" ht="15.75" hidden="1" customHeight="1">
      <c r="A379" s="310" t="s">
        <v>741</v>
      </c>
      <c r="B379" s="483">
        <v>12</v>
      </c>
      <c r="C379" s="484">
        <v>10</v>
      </c>
      <c r="D379" s="484">
        <v>12</v>
      </c>
      <c r="E379" s="484">
        <v>10</v>
      </c>
      <c r="F379" s="484">
        <v>14</v>
      </c>
      <c r="G379" s="484">
        <v>10</v>
      </c>
      <c r="H379" s="484">
        <v>14</v>
      </c>
      <c r="I379" s="484">
        <v>9</v>
      </c>
      <c r="J379" s="485">
        <v>16</v>
      </c>
      <c r="K379" s="485">
        <v>12</v>
      </c>
      <c r="L379" s="485">
        <v>14</v>
      </c>
      <c r="M379" s="485">
        <v>11</v>
      </c>
      <c r="N379" s="503">
        <f t="shared" si="10"/>
        <v>0.7857142857142857</v>
      </c>
      <c r="O379" s="300" t="s">
        <v>742</v>
      </c>
      <c r="P379" s="496"/>
      <c r="Q379" s="3"/>
      <c r="R379" s="317" t="s">
        <v>743</v>
      </c>
      <c r="S379" s="505">
        <v>8</v>
      </c>
      <c r="T379" s="505">
        <v>5</v>
      </c>
      <c r="U379" s="424" t="str">
        <f t="shared" si="11"/>
        <v>středisko Slavkov u Brna</v>
      </c>
    </row>
    <row r="380" spans="1:21" ht="15.75" hidden="1" customHeight="1">
      <c r="A380" s="310" t="s">
        <v>743</v>
      </c>
      <c r="B380" s="483">
        <v>6</v>
      </c>
      <c r="C380" s="484">
        <v>6</v>
      </c>
      <c r="D380" s="484">
        <v>6</v>
      </c>
      <c r="E380" s="484">
        <v>6</v>
      </c>
      <c r="F380" s="484">
        <v>6</v>
      </c>
      <c r="G380" s="484">
        <v>6</v>
      </c>
      <c r="H380" s="484">
        <v>6</v>
      </c>
      <c r="I380" s="484">
        <v>6</v>
      </c>
      <c r="J380" s="485">
        <v>6</v>
      </c>
      <c r="K380" s="485">
        <v>6</v>
      </c>
      <c r="L380" s="485">
        <v>8</v>
      </c>
      <c r="M380" s="485">
        <v>5</v>
      </c>
      <c r="N380" s="503">
        <f t="shared" si="10"/>
        <v>0.625</v>
      </c>
      <c r="O380" s="300" t="s">
        <v>744</v>
      </c>
      <c r="P380" s="496"/>
      <c r="Q380" s="3"/>
      <c r="R380" s="317" t="s">
        <v>745</v>
      </c>
      <c r="S380" s="505">
        <v>4</v>
      </c>
      <c r="T380" s="505">
        <v>0</v>
      </c>
      <c r="U380" s="424" t="str">
        <f t="shared" si="11"/>
        <v>středisko Jevišovice</v>
      </c>
    </row>
    <row r="381" spans="1:21" ht="15.75" hidden="1" customHeight="1">
      <c r="A381" s="310" t="s">
        <v>745</v>
      </c>
      <c r="B381" s="483">
        <v>4</v>
      </c>
      <c r="C381" s="484">
        <v>2</v>
      </c>
      <c r="D381" s="484">
        <v>4</v>
      </c>
      <c r="E381" s="484">
        <v>2</v>
      </c>
      <c r="F381" s="484">
        <v>4</v>
      </c>
      <c r="G381" s="484">
        <v>1</v>
      </c>
      <c r="H381" s="484">
        <v>4</v>
      </c>
      <c r="I381" s="484">
        <v>2</v>
      </c>
      <c r="J381" s="485">
        <v>4</v>
      </c>
      <c r="K381" s="485">
        <v>0</v>
      </c>
      <c r="L381" s="485">
        <v>4</v>
      </c>
      <c r="M381" s="485">
        <v>0</v>
      </c>
      <c r="N381" s="503">
        <f t="shared" si="10"/>
        <v>0</v>
      </c>
      <c r="O381" s="300" t="s">
        <v>746</v>
      </c>
      <c r="P381" s="496"/>
      <c r="Q381" s="3"/>
      <c r="R381" s="317" t="s">
        <v>747</v>
      </c>
      <c r="S381" s="505">
        <v>8</v>
      </c>
      <c r="T381" s="505">
        <v>8</v>
      </c>
      <c r="U381" s="424" t="str">
        <f t="shared" si="11"/>
        <v>středisko Podyjí Znojmo</v>
      </c>
    </row>
    <row r="382" spans="1:21" ht="15.75" hidden="1" customHeight="1">
      <c r="A382" s="310" t="s">
        <v>747</v>
      </c>
      <c r="B382" s="483">
        <v>10</v>
      </c>
      <c r="C382" s="484">
        <v>9</v>
      </c>
      <c r="D382" s="484">
        <v>10</v>
      </c>
      <c r="E382" s="484">
        <v>10</v>
      </c>
      <c r="F382" s="484">
        <v>10</v>
      </c>
      <c r="G382" s="484">
        <v>10</v>
      </c>
      <c r="H382" s="484">
        <v>10</v>
      </c>
      <c r="I382" s="484">
        <v>9</v>
      </c>
      <c r="J382" s="485">
        <v>10</v>
      </c>
      <c r="K382" s="485">
        <v>9</v>
      </c>
      <c r="L382" s="485">
        <v>8</v>
      </c>
      <c r="M382" s="485">
        <v>8</v>
      </c>
      <c r="N382" s="503">
        <f t="shared" si="10"/>
        <v>1</v>
      </c>
      <c r="O382" s="300" t="s">
        <v>748</v>
      </c>
      <c r="P382" s="496"/>
      <c r="Q382" s="3"/>
      <c r="R382" s="317" t="s">
        <v>749</v>
      </c>
      <c r="S382" s="505">
        <v>6</v>
      </c>
      <c r="T382" s="505">
        <v>4</v>
      </c>
      <c r="U382" s="424" t="str">
        <f t="shared" si="11"/>
        <v>přístav Neptun Znojmo</v>
      </c>
    </row>
    <row r="383" spans="1:21" ht="15.75" hidden="1" customHeight="1">
      <c r="A383" s="310" t="s">
        <v>749</v>
      </c>
      <c r="B383" s="483">
        <v>6</v>
      </c>
      <c r="C383" s="484">
        <v>6</v>
      </c>
      <c r="D383" s="484">
        <v>6</v>
      </c>
      <c r="E383" s="484">
        <v>6</v>
      </c>
      <c r="F383" s="484">
        <v>6</v>
      </c>
      <c r="G383" s="484">
        <v>5</v>
      </c>
      <c r="H383" s="484">
        <v>6</v>
      </c>
      <c r="I383" s="484">
        <v>4</v>
      </c>
      <c r="J383" s="485">
        <v>6</v>
      </c>
      <c r="K383" s="485">
        <v>4</v>
      </c>
      <c r="L383" s="485">
        <v>6</v>
      </c>
      <c r="M383" s="485">
        <v>4</v>
      </c>
      <c r="N383" s="503">
        <f t="shared" si="10"/>
        <v>0.66666666666666663</v>
      </c>
      <c r="O383" s="300" t="s">
        <v>750</v>
      </c>
      <c r="P383" s="496"/>
      <c r="Q383" s="3"/>
      <c r="R383" s="317" t="s">
        <v>847</v>
      </c>
      <c r="S383" s="505">
        <v>10</v>
      </c>
      <c r="T383" s="505">
        <v>10</v>
      </c>
      <c r="U383" s="424" t="str">
        <f t="shared" si="11"/>
        <v>středisko Zdimíra Touška Olomouc</v>
      </c>
    </row>
    <row r="384" spans="1:21" ht="15.75" customHeight="1">
      <c r="A384" s="310">
        <v>621</v>
      </c>
      <c r="B384" s="483">
        <v>50</v>
      </c>
      <c r="C384" s="484">
        <v>42</v>
      </c>
      <c r="D384" s="484">
        <v>54</v>
      </c>
      <c r="E384" s="484">
        <v>45</v>
      </c>
      <c r="F384" s="484">
        <v>58</v>
      </c>
      <c r="G384" s="484">
        <v>47</v>
      </c>
      <c r="H384" s="484">
        <v>60</v>
      </c>
      <c r="I384" s="484">
        <v>48</v>
      </c>
      <c r="J384" s="485">
        <v>64</v>
      </c>
      <c r="K384" s="485">
        <v>55</v>
      </c>
      <c r="L384" s="485">
        <v>64</v>
      </c>
      <c r="M384" s="485">
        <v>58</v>
      </c>
      <c r="N384" s="503">
        <f t="shared" si="10"/>
        <v>0.90625</v>
      </c>
      <c r="O384" s="300" t="s">
        <v>751</v>
      </c>
      <c r="P384" s="496"/>
      <c r="Q384" s="3"/>
      <c r="R384" s="317" t="s">
        <v>849</v>
      </c>
      <c r="S384" s="505">
        <v>8</v>
      </c>
      <c r="T384" s="505">
        <v>7</v>
      </c>
      <c r="U384" s="424" t="str">
        <f t="shared" si="11"/>
        <v>středisko Mjr. Karla Haase Olomouc</v>
      </c>
    </row>
    <row r="385" spans="1:21" ht="15.75" hidden="1" customHeight="1">
      <c r="A385" s="310" t="s">
        <v>752</v>
      </c>
      <c r="B385" s="483">
        <v>6</v>
      </c>
      <c r="C385" s="484">
        <v>5</v>
      </c>
      <c r="D385" s="484">
        <v>6</v>
      </c>
      <c r="E385" s="484">
        <v>5</v>
      </c>
      <c r="F385" s="484">
        <v>8</v>
      </c>
      <c r="G385" s="484">
        <v>7</v>
      </c>
      <c r="H385" s="484">
        <v>6</v>
      </c>
      <c r="I385" s="484">
        <v>6</v>
      </c>
      <c r="J385" s="485">
        <v>8</v>
      </c>
      <c r="K385" s="485">
        <v>8</v>
      </c>
      <c r="L385" s="485">
        <v>8</v>
      </c>
      <c r="M385" s="485">
        <v>8</v>
      </c>
      <c r="N385" s="503">
        <f t="shared" si="10"/>
        <v>1</v>
      </c>
      <c r="O385" s="300" t="s">
        <v>753</v>
      </c>
      <c r="P385" s="496"/>
      <c r="Q385" s="3"/>
      <c r="R385" s="317" t="s">
        <v>851</v>
      </c>
      <c r="S385" s="505">
        <v>10</v>
      </c>
      <c r="T385" s="505">
        <v>9</v>
      </c>
      <c r="U385" s="424" t="str">
        <f t="shared" si="11"/>
        <v>středisko J. E. Kosiny Olomouc</v>
      </c>
    </row>
    <row r="386" spans="1:21" ht="15.75" hidden="1" customHeight="1">
      <c r="A386" s="310" t="s">
        <v>754</v>
      </c>
      <c r="B386" s="483">
        <v>6</v>
      </c>
      <c r="C386" s="484">
        <v>4</v>
      </c>
      <c r="D386" s="484">
        <v>6</v>
      </c>
      <c r="E386" s="484">
        <v>4</v>
      </c>
      <c r="F386" s="484">
        <v>8</v>
      </c>
      <c r="G386" s="484">
        <v>5</v>
      </c>
      <c r="H386" s="484">
        <v>8</v>
      </c>
      <c r="I386" s="484">
        <v>5</v>
      </c>
      <c r="J386" s="485">
        <v>8</v>
      </c>
      <c r="K386" s="485">
        <v>5</v>
      </c>
      <c r="L386" s="485">
        <v>8</v>
      </c>
      <c r="M386" s="485">
        <v>6</v>
      </c>
      <c r="N386" s="503">
        <f t="shared" si="10"/>
        <v>0.75</v>
      </c>
      <c r="O386" s="300" t="s">
        <v>755</v>
      </c>
      <c r="P386" s="496"/>
      <c r="Q386" s="3"/>
      <c r="R386" s="317" t="s">
        <v>853</v>
      </c>
      <c r="S386" s="505">
        <v>6</v>
      </c>
      <c r="T386" s="505">
        <v>4</v>
      </c>
      <c r="U386" s="424" t="str">
        <f t="shared" si="11"/>
        <v>středisko Dvanáctka Olomouc</v>
      </c>
    </row>
    <row r="387" spans="1:21" ht="15.75" hidden="1" customHeight="1">
      <c r="A387" s="310" t="s">
        <v>756</v>
      </c>
      <c r="B387" s="483">
        <v>8</v>
      </c>
      <c r="C387" s="484">
        <v>6</v>
      </c>
      <c r="D387" s="484">
        <v>10</v>
      </c>
      <c r="E387" s="484">
        <v>6</v>
      </c>
      <c r="F387" s="484">
        <v>12</v>
      </c>
      <c r="G387" s="484">
        <v>8</v>
      </c>
      <c r="H387" s="484">
        <v>12</v>
      </c>
      <c r="I387" s="484">
        <v>7</v>
      </c>
      <c r="J387" s="485">
        <v>12</v>
      </c>
      <c r="K387" s="485">
        <v>9</v>
      </c>
      <c r="L387" s="485">
        <v>12</v>
      </c>
      <c r="M387" s="485">
        <v>10</v>
      </c>
      <c r="N387" s="503">
        <f t="shared" si="10"/>
        <v>0.83333333333333337</v>
      </c>
      <c r="O387" s="300" t="s">
        <v>757</v>
      </c>
      <c r="P387" s="496"/>
      <c r="Q387" s="3"/>
      <c r="R387" s="317" t="s">
        <v>855</v>
      </c>
      <c r="S387" s="505">
        <v>4</v>
      </c>
      <c r="T387" s="505">
        <v>4</v>
      </c>
      <c r="U387" s="424" t="str">
        <f t="shared" si="11"/>
        <v>středisko Žlutý kvítek Olomouc</v>
      </c>
    </row>
    <row r="388" spans="1:21" ht="15.75" hidden="1" customHeight="1">
      <c r="A388" s="310" t="s">
        <v>758</v>
      </c>
      <c r="B388" s="483">
        <v>4</v>
      </c>
      <c r="C388" s="484">
        <v>4</v>
      </c>
      <c r="D388" s="484">
        <v>4</v>
      </c>
      <c r="E388" s="484">
        <v>4</v>
      </c>
      <c r="F388" s="484">
        <v>4</v>
      </c>
      <c r="G388" s="484">
        <v>4</v>
      </c>
      <c r="H388" s="484">
        <v>4</v>
      </c>
      <c r="I388" s="484">
        <v>4</v>
      </c>
      <c r="J388" s="485">
        <v>6</v>
      </c>
      <c r="K388" s="485">
        <v>6</v>
      </c>
      <c r="L388" s="485">
        <v>6</v>
      </c>
      <c r="M388" s="485">
        <v>6</v>
      </c>
      <c r="N388" s="503">
        <f t="shared" si="10"/>
        <v>1</v>
      </c>
      <c r="O388" s="300" t="s">
        <v>759</v>
      </c>
      <c r="P388" s="496"/>
      <c r="Q388" s="3"/>
      <c r="R388" s="317" t="s">
        <v>857</v>
      </c>
      <c r="S388" s="505">
        <v>16</v>
      </c>
      <c r="T388" s="505">
        <v>11</v>
      </c>
      <c r="U388" s="424" t="str">
        <f t="shared" si="11"/>
        <v>středisko Vládi Tylšara Olomouc</v>
      </c>
    </row>
    <row r="389" spans="1:21" ht="15.75" hidden="1" customHeight="1">
      <c r="A389" s="310" t="s">
        <v>760</v>
      </c>
      <c r="B389" s="483">
        <v>12</v>
      </c>
      <c r="C389" s="484">
        <v>12</v>
      </c>
      <c r="D389" s="484">
        <v>12</v>
      </c>
      <c r="E389" s="484">
        <v>12</v>
      </c>
      <c r="F389" s="484">
        <v>10</v>
      </c>
      <c r="G389" s="484">
        <v>9</v>
      </c>
      <c r="H389" s="484">
        <v>8</v>
      </c>
      <c r="I389" s="484">
        <v>8</v>
      </c>
      <c r="J389" s="485">
        <v>8</v>
      </c>
      <c r="K389" s="485">
        <v>7</v>
      </c>
      <c r="L389" s="485">
        <v>8</v>
      </c>
      <c r="M389" s="485">
        <v>8</v>
      </c>
      <c r="N389" s="503">
        <f t="shared" si="10"/>
        <v>1</v>
      </c>
      <c r="O389" s="300" t="s">
        <v>761</v>
      </c>
      <c r="P389" s="496"/>
      <c r="Q389" s="3"/>
      <c r="R389" s="317" t="s">
        <v>859</v>
      </c>
      <c r="S389" s="505">
        <v>10</v>
      </c>
      <c r="T389" s="505">
        <v>6</v>
      </c>
      <c r="U389" s="424" t="str">
        <f t="shared" si="11"/>
        <v>středisko Jana Boska Olomouc</v>
      </c>
    </row>
    <row r="390" spans="1:21" ht="15.75" hidden="1" customHeight="1">
      <c r="A390" s="310" t="s">
        <v>762</v>
      </c>
      <c r="B390" s="483">
        <v>14</v>
      </c>
      <c r="C390" s="484">
        <v>11</v>
      </c>
      <c r="D390" s="484">
        <v>16</v>
      </c>
      <c r="E390" s="484">
        <v>14</v>
      </c>
      <c r="F390" s="484">
        <v>16</v>
      </c>
      <c r="G390" s="484">
        <v>14</v>
      </c>
      <c r="H390" s="484">
        <v>12</v>
      </c>
      <c r="I390" s="484">
        <v>9</v>
      </c>
      <c r="J390" s="485">
        <v>8</v>
      </c>
      <c r="K390" s="485">
        <v>7</v>
      </c>
      <c r="L390" s="485">
        <v>8</v>
      </c>
      <c r="M390" s="485">
        <v>6</v>
      </c>
      <c r="N390" s="503">
        <f t="shared" ref="N390:N453" si="12">IF(L390=0,0,(M390/L390))</f>
        <v>0.75</v>
      </c>
      <c r="O390" s="300" t="s">
        <v>763</v>
      </c>
      <c r="P390" s="496"/>
      <c r="Q390" s="3"/>
      <c r="R390" s="317" t="s">
        <v>861</v>
      </c>
      <c r="S390" s="505">
        <v>6</v>
      </c>
      <c r="T390" s="505">
        <v>6</v>
      </c>
      <c r="U390" s="424" t="str">
        <f t="shared" si="11"/>
        <v>středisko Šternberk</v>
      </c>
    </row>
    <row r="391" spans="1:21" ht="15.75" hidden="1" customHeight="1">
      <c r="A391" s="310" t="s">
        <v>764</v>
      </c>
      <c r="B391" s="483"/>
      <c r="C391" s="484"/>
      <c r="D391" s="484"/>
      <c r="E391" s="484"/>
      <c r="F391" s="484"/>
      <c r="G391" s="484"/>
      <c r="H391" s="484">
        <v>6</v>
      </c>
      <c r="I391" s="484">
        <v>5</v>
      </c>
      <c r="J391" s="485">
        <v>6</v>
      </c>
      <c r="K391" s="485">
        <v>6</v>
      </c>
      <c r="L391" s="485">
        <v>6</v>
      </c>
      <c r="M391" s="485">
        <v>6</v>
      </c>
      <c r="N391" s="503">
        <f t="shared" si="12"/>
        <v>1</v>
      </c>
      <c r="O391" s="300" t="s">
        <v>765</v>
      </c>
      <c r="P391" s="496"/>
      <c r="Q391" s="3"/>
      <c r="R391" s="317" t="s">
        <v>863</v>
      </c>
      <c r="S391" s="505">
        <v>4</v>
      </c>
      <c r="T391" s="505">
        <v>3</v>
      </c>
      <c r="U391" s="424" t="str">
        <f t="shared" si="11"/>
        <v>středisko Quercus Dub nad moravou</v>
      </c>
    </row>
    <row r="392" spans="1:21" ht="15.75" hidden="1" customHeight="1">
      <c r="A392" s="310" t="s">
        <v>766</v>
      </c>
      <c r="B392" s="483"/>
      <c r="C392" s="484"/>
      <c r="D392" s="484"/>
      <c r="E392" s="484"/>
      <c r="F392" s="484"/>
      <c r="G392" s="484"/>
      <c r="H392" s="484">
        <v>4</v>
      </c>
      <c r="I392" s="484">
        <v>4</v>
      </c>
      <c r="J392" s="485">
        <v>4</v>
      </c>
      <c r="K392" s="485">
        <v>4</v>
      </c>
      <c r="L392" s="485">
        <v>4</v>
      </c>
      <c r="M392" s="485">
        <v>4</v>
      </c>
      <c r="N392" s="503">
        <f t="shared" si="12"/>
        <v>1</v>
      </c>
      <c r="O392" s="300" t="s">
        <v>767</v>
      </c>
      <c r="P392" s="496"/>
      <c r="Q392" s="3"/>
      <c r="R392" s="317" t="s">
        <v>865</v>
      </c>
      <c r="S392" s="505">
        <v>10</v>
      </c>
      <c r="T392" s="505">
        <v>9</v>
      </c>
      <c r="U392" s="424" t="str">
        <f t="shared" ref="U392:U455" si="13">VLOOKUP(R392,A:O,15,0)</f>
        <v>středisko Ladislava Ruska</v>
      </c>
    </row>
    <row r="393" spans="1:21" s="316" customFormat="1" ht="15.75" hidden="1" customHeight="1">
      <c r="A393" s="310" t="s">
        <v>1098</v>
      </c>
      <c r="B393" s="483"/>
      <c r="C393" s="484"/>
      <c r="D393" s="484"/>
      <c r="E393" s="484"/>
      <c r="F393" s="484"/>
      <c r="G393" s="484"/>
      <c r="H393" s="486"/>
      <c r="I393" s="486"/>
      <c r="J393" s="485">
        <v>4</v>
      </c>
      <c r="K393" s="485">
        <v>3</v>
      </c>
      <c r="L393" s="485">
        <v>4</v>
      </c>
      <c r="M393" s="485">
        <v>4</v>
      </c>
      <c r="N393" s="503">
        <f t="shared" si="12"/>
        <v>1</v>
      </c>
      <c r="O393" s="300" t="s">
        <v>1099</v>
      </c>
      <c r="P393" s="496"/>
      <c r="Q393" s="3"/>
      <c r="R393" s="317" t="s">
        <v>867</v>
      </c>
      <c r="S393" s="505">
        <v>4</v>
      </c>
      <c r="T393" s="505">
        <v>4</v>
      </c>
      <c r="U393" s="424" t="str">
        <f t="shared" si="13"/>
        <v>středisko Bělkovice - Lašťany</v>
      </c>
    </row>
    <row r="394" spans="1:21" ht="15.75" customHeight="1">
      <c r="A394" s="310">
        <v>622</v>
      </c>
      <c r="B394" s="483">
        <v>120</v>
      </c>
      <c r="C394" s="484">
        <v>98</v>
      </c>
      <c r="D394" s="484">
        <v>124</v>
      </c>
      <c r="E394" s="484">
        <v>95</v>
      </c>
      <c r="F394" s="484">
        <v>122</v>
      </c>
      <c r="G394" s="484">
        <v>103</v>
      </c>
      <c r="H394" s="484">
        <v>126</v>
      </c>
      <c r="I394" s="484">
        <v>94</v>
      </c>
      <c r="J394" s="485">
        <v>134</v>
      </c>
      <c r="K394" s="485">
        <v>105</v>
      </c>
      <c r="L394" s="485">
        <v>140</v>
      </c>
      <c r="M394" s="485">
        <v>108</v>
      </c>
      <c r="N394" s="503">
        <f t="shared" si="12"/>
        <v>0.77142857142857146</v>
      </c>
      <c r="O394" s="300" t="s">
        <v>768</v>
      </c>
      <c r="P394" s="496"/>
      <c r="Q394" s="3"/>
      <c r="R394" s="317" t="s">
        <v>870</v>
      </c>
      <c r="S394" s="505">
        <v>6</v>
      </c>
      <c r="T394" s="505">
        <v>5</v>
      </c>
      <c r="U394" s="424" t="str">
        <f t="shared" si="13"/>
        <v>středisko Děti přírody Prostějov</v>
      </c>
    </row>
    <row r="395" spans="1:21" ht="15.75" hidden="1" customHeight="1">
      <c r="A395" s="310" t="s">
        <v>769</v>
      </c>
      <c r="B395" s="483">
        <v>8</v>
      </c>
      <c r="C395" s="484">
        <v>7</v>
      </c>
      <c r="D395" s="484">
        <v>8</v>
      </c>
      <c r="E395" s="484">
        <v>4</v>
      </c>
      <c r="F395" s="484">
        <v>8</v>
      </c>
      <c r="G395" s="484">
        <v>8</v>
      </c>
      <c r="H395" s="484">
        <v>8</v>
      </c>
      <c r="I395" s="484">
        <v>7</v>
      </c>
      <c r="J395" s="485">
        <v>8</v>
      </c>
      <c r="K395" s="485">
        <v>8</v>
      </c>
      <c r="L395" s="485">
        <v>8</v>
      </c>
      <c r="M395" s="485">
        <v>8</v>
      </c>
      <c r="N395" s="503">
        <f t="shared" si="12"/>
        <v>1</v>
      </c>
      <c r="O395" s="300" t="s">
        <v>770</v>
      </c>
      <c r="P395" s="496"/>
      <c r="Q395" s="3"/>
      <c r="R395" s="317" t="s">
        <v>872</v>
      </c>
      <c r="S395" s="505">
        <v>6</v>
      </c>
      <c r="T395" s="505">
        <v>5</v>
      </c>
      <c r="U395" s="424" t="str">
        <f t="shared" si="13"/>
        <v>středisko Pelikáni Prostějov</v>
      </c>
    </row>
    <row r="396" spans="1:21" ht="15.75" hidden="1" customHeight="1">
      <c r="A396" s="310" t="s">
        <v>771</v>
      </c>
      <c r="B396" s="483">
        <v>8</v>
      </c>
      <c r="C396" s="484">
        <v>6</v>
      </c>
      <c r="D396" s="484">
        <v>8</v>
      </c>
      <c r="E396" s="484">
        <v>8</v>
      </c>
      <c r="F396" s="484">
        <v>8</v>
      </c>
      <c r="G396" s="484">
        <v>8</v>
      </c>
      <c r="H396" s="484">
        <v>8</v>
      </c>
      <c r="I396" s="484">
        <v>6</v>
      </c>
      <c r="J396" s="485">
        <v>8</v>
      </c>
      <c r="K396" s="485">
        <v>7</v>
      </c>
      <c r="L396" s="485">
        <v>8</v>
      </c>
      <c r="M396" s="485">
        <v>8</v>
      </c>
      <c r="N396" s="503">
        <f t="shared" si="12"/>
        <v>1</v>
      </c>
      <c r="O396" s="300" t="s">
        <v>772</v>
      </c>
      <c r="P396" s="496"/>
      <c r="Q396" s="3"/>
      <c r="R396" s="317" t="s">
        <v>874</v>
      </c>
      <c r="S396" s="505">
        <v>2</v>
      </c>
      <c r="T396" s="505">
        <v>2</v>
      </c>
      <c r="U396" s="424" t="str">
        <f t="shared" si="13"/>
        <v>středisko Petra Bezruče Kostelec na Hané</v>
      </c>
    </row>
    <row r="397" spans="1:21" ht="15.75" hidden="1" customHeight="1">
      <c r="A397" s="310" t="s">
        <v>773</v>
      </c>
      <c r="B397" s="483">
        <v>10</v>
      </c>
      <c r="C397" s="484">
        <v>8</v>
      </c>
      <c r="D397" s="484">
        <v>10</v>
      </c>
      <c r="E397" s="484">
        <v>8</v>
      </c>
      <c r="F397" s="484">
        <v>8</v>
      </c>
      <c r="G397" s="484">
        <v>6</v>
      </c>
      <c r="H397" s="484">
        <v>8</v>
      </c>
      <c r="I397" s="484">
        <v>6</v>
      </c>
      <c r="J397" s="485">
        <v>8</v>
      </c>
      <c r="K397" s="485">
        <v>5</v>
      </c>
      <c r="L397" s="485">
        <v>8</v>
      </c>
      <c r="M397" s="485">
        <v>4</v>
      </c>
      <c r="N397" s="503">
        <f t="shared" si="12"/>
        <v>0.5</v>
      </c>
      <c r="O397" s="300" t="s">
        <v>774</v>
      </c>
      <c r="P397" s="496"/>
      <c r="Q397" s="3"/>
      <c r="R397" s="317" t="s">
        <v>876</v>
      </c>
      <c r="S397" s="505">
        <v>6</v>
      </c>
      <c r="T397" s="505">
        <v>5</v>
      </c>
      <c r="U397" s="424" t="str">
        <f t="shared" si="13"/>
        <v>středisko Járy Kaštila Prostějov</v>
      </c>
    </row>
    <row r="398" spans="1:21" ht="15.75" hidden="1" customHeight="1">
      <c r="A398" s="310" t="s">
        <v>775</v>
      </c>
      <c r="B398" s="483">
        <v>8</v>
      </c>
      <c r="C398" s="484">
        <v>7</v>
      </c>
      <c r="D398" s="484">
        <v>8</v>
      </c>
      <c r="E398" s="484">
        <v>5</v>
      </c>
      <c r="F398" s="484">
        <v>8</v>
      </c>
      <c r="G398" s="484">
        <v>8</v>
      </c>
      <c r="H398" s="484">
        <v>8</v>
      </c>
      <c r="I398" s="484">
        <v>7</v>
      </c>
      <c r="J398" s="485">
        <v>8</v>
      </c>
      <c r="K398" s="485">
        <v>7</v>
      </c>
      <c r="L398" s="485">
        <v>8</v>
      </c>
      <c r="M398" s="485">
        <v>6</v>
      </c>
      <c r="N398" s="503">
        <f t="shared" si="12"/>
        <v>0.75</v>
      </c>
      <c r="O398" s="300" t="s">
        <v>776</v>
      </c>
      <c r="P398" s="496"/>
      <c r="Q398" s="3"/>
      <c r="R398" s="317" t="s">
        <v>878</v>
      </c>
      <c r="S398" s="505">
        <v>4</v>
      </c>
      <c r="T398" s="505">
        <v>3</v>
      </c>
      <c r="U398" s="424" t="str">
        <f t="shared" si="13"/>
        <v>středisko Konice</v>
      </c>
    </row>
    <row r="399" spans="1:21" ht="15.75" hidden="1" customHeight="1">
      <c r="A399" s="310" t="s">
        <v>777</v>
      </c>
      <c r="B399" s="483">
        <v>6</v>
      </c>
      <c r="C399" s="484">
        <v>4</v>
      </c>
      <c r="D399" s="484">
        <v>6</v>
      </c>
      <c r="E399" s="484">
        <v>4</v>
      </c>
      <c r="F399" s="484">
        <v>6</v>
      </c>
      <c r="G399" s="484">
        <v>5</v>
      </c>
      <c r="H399" s="484">
        <v>6</v>
      </c>
      <c r="I399" s="484">
        <v>6</v>
      </c>
      <c r="J399" s="485">
        <v>10</v>
      </c>
      <c r="K399" s="485">
        <v>8</v>
      </c>
      <c r="L399" s="485">
        <v>10</v>
      </c>
      <c r="M399" s="485">
        <v>9</v>
      </c>
      <c r="N399" s="503">
        <f t="shared" si="12"/>
        <v>0.9</v>
      </c>
      <c r="O399" s="300" t="s">
        <v>778</v>
      </c>
      <c r="P399" s="496"/>
      <c r="Q399" s="3"/>
      <c r="R399" s="317" t="s">
        <v>880</v>
      </c>
      <c r="S399" s="505">
        <v>4</v>
      </c>
      <c r="T399" s="505">
        <v>4</v>
      </c>
      <c r="U399" s="424" t="str">
        <f t="shared" si="13"/>
        <v>přístav Tamatea Vrbátky</v>
      </c>
    </row>
    <row r="400" spans="1:21" ht="15.75" hidden="1" customHeight="1">
      <c r="A400" s="310" t="s">
        <v>779</v>
      </c>
      <c r="B400" s="483">
        <v>4</v>
      </c>
      <c r="C400" s="484">
        <v>2</v>
      </c>
      <c r="D400" s="484">
        <v>4</v>
      </c>
      <c r="E400" s="484">
        <v>2</v>
      </c>
      <c r="F400" s="484">
        <v>4</v>
      </c>
      <c r="G400" s="484">
        <v>2</v>
      </c>
      <c r="H400" s="484">
        <v>8</v>
      </c>
      <c r="I400" s="484">
        <v>3</v>
      </c>
      <c r="J400" s="485">
        <v>8</v>
      </c>
      <c r="K400" s="485">
        <v>6</v>
      </c>
      <c r="L400" s="485">
        <v>8</v>
      </c>
      <c r="M400" s="485">
        <v>6</v>
      </c>
      <c r="N400" s="503">
        <f t="shared" si="12"/>
        <v>0.75</v>
      </c>
      <c r="O400" s="300" t="s">
        <v>780</v>
      </c>
      <c r="P400" s="496"/>
      <c r="Q400" s="3"/>
      <c r="R400" s="317" t="s">
        <v>883</v>
      </c>
      <c r="S400" s="505">
        <v>4</v>
      </c>
      <c r="T400" s="505">
        <v>3</v>
      </c>
      <c r="U400" s="424" t="str">
        <f t="shared" si="13"/>
        <v>středisko Prof. Skoumala Přerov</v>
      </c>
    </row>
    <row r="401" spans="1:21" ht="15.75" hidden="1" customHeight="1">
      <c r="A401" s="310" t="s">
        <v>781</v>
      </c>
      <c r="B401" s="483">
        <v>6</v>
      </c>
      <c r="C401" s="484">
        <v>3</v>
      </c>
      <c r="D401" s="484">
        <v>6</v>
      </c>
      <c r="E401" s="484">
        <v>4</v>
      </c>
      <c r="F401" s="484">
        <v>6</v>
      </c>
      <c r="G401" s="484">
        <v>5</v>
      </c>
      <c r="H401" s="484">
        <v>6</v>
      </c>
      <c r="I401" s="484">
        <v>4</v>
      </c>
      <c r="J401" s="485">
        <v>6</v>
      </c>
      <c r="K401" s="485">
        <v>4</v>
      </c>
      <c r="L401" s="485">
        <v>6</v>
      </c>
      <c r="M401" s="485">
        <v>3</v>
      </c>
      <c r="N401" s="503">
        <f t="shared" si="12"/>
        <v>0.5</v>
      </c>
      <c r="O401" s="300" t="s">
        <v>782</v>
      </c>
      <c r="P401" s="496"/>
      <c r="Q401" s="3"/>
      <c r="R401" s="317" t="s">
        <v>885</v>
      </c>
      <c r="S401" s="505">
        <v>4</v>
      </c>
      <c r="T401" s="505">
        <v>4</v>
      </c>
      <c r="U401" s="424" t="str">
        <f t="shared" si="13"/>
        <v>středisko Táborníci Brodek u Přerova</v>
      </c>
    </row>
    <row r="402" spans="1:21" ht="15.75" hidden="1" customHeight="1">
      <c r="A402" s="310" t="s">
        <v>783</v>
      </c>
      <c r="B402" s="483">
        <v>6</v>
      </c>
      <c r="C402" s="484">
        <v>6</v>
      </c>
      <c r="D402" s="484">
        <v>8</v>
      </c>
      <c r="E402" s="484">
        <v>7</v>
      </c>
      <c r="F402" s="484">
        <v>8</v>
      </c>
      <c r="G402" s="484">
        <v>8</v>
      </c>
      <c r="H402" s="484">
        <v>8</v>
      </c>
      <c r="I402" s="484">
        <v>8</v>
      </c>
      <c r="J402" s="485">
        <v>8</v>
      </c>
      <c r="K402" s="485">
        <v>7</v>
      </c>
      <c r="L402" s="485">
        <v>10</v>
      </c>
      <c r="M402" s="485">
        <v>6</v>
      </c>
      <c r="N402" s="503">
        <f t="shared" si="12"/>
        <v>0.6</v>
      </c>
      <c r="O402" s="300" t="s">
        <v>784</v>
      </c>
      <c r="P402" s="496"/>
      <c r="Q402" s="3"/>
      <c r="R402" s="317" t="s">
        <v>887</v>
      </c>
      <c r="S402" s="505">
        <v>4</v>
      </c>
      <c r="T402" s="505">
        <v>3</v>
      </c>
      <c r="U402" s="424" t="str">
        <f t="shared" si="13"/>
        <v>středisko Kojetín</v>
      </c>
    </row>
    <row r="403" spans="1:21" ht="15.75" hidden="1" customHeight="1">
      <c r="A403" s="310" t="s">
        <v>785</v>
      </c>
      <c r="B403" s="483">
        <v>8</v>
      </c>
      <c r="C403" s="484">
        <v>8</v>
      </c>
      <c r="D403" s="484">
        <v>8</v>
      </c>
      <c r="E403" s="484">
        <v>7</v>
      </c>
      <c r="F403" s="484">
        <v>8</v>
      </c>
      <c r="G403" s="484">
        <v>6</v>
      </c>
      <c r="H403" s="484">
        <v>8</v>
      </c>
      <c r="I403" s="484">
        <v>5</v>
      </c>
      <c r="J403" s="485">
        <v>10</v>
      </c>
      <c r="K403" s="485">
        <v>5</v>
      </c>
      <c r="L403" s="485">
        <v>10</v>
      </c>
      <c r="M403" s="485">
        <v>7</v>
      </c>
      <c r="N403" s="503">
        <f t="shared" si="12"/>
        <v>0.7</v>
      </c>
      <c r="O403" s="300" t="s">
        <v>786</v>
      </c>
      <c r="P403" s="496"/>
      <c r="Q403" s="3"/>
      <c r="R403" s="317" t="s">
        <v>889</v>
      </c>
      <c r="S403" s="505">
        <v>2</v>
      </c>
      <c r="T403" s="505">
        <v>2</v>
      </c>
      <c r="U403" s="424" t="str">
        <f t="shared" si="13"/>
        <v>středisko Ing. L. Cagaše Lipník nad Bečvou</v>
      </c>
    </row>
    <row r="404" spans="1:21" ht="15.75" hidden="1" customHeight="1">
      <c r="A404" s="310" t="s">
        <v>787</v>
      </c>
      <c r="B404" s="483">
        <v>8</v>
      </c>
      <c r="C404" s="484">
        <v>7</v>
      </c>
      <c r="D404" s="484">
        <v>8</v>
      </c>
      <c r="E404" s="484">
        <v>7</v>
      </c>
      <c r="F404" s="484">
        <v>8</v>
      </c>
      <c r="G404" s="484">
        <v>7</v>
      </c>
      <c r="H404" s="484">
        <v>8</v>
      </c>
      <c r="I404" s="484">
        <v>7</v>
      </c>
      <c r="J404" s="485">
        <v>10</v>
      </c>
      <c r="K404" s="485">
        <v>7</v>
      </c>
      <c r="L404" s="485">
        <v>12</v>
      </c>
      <c r="M404" s="485">
        <v>10</v>
      </c>
      <c r="N404" s="503">
        <f t="shared" si="12"/>
        <v>0.83333333333333337</v>
      </c>
      <c r="O404" s="300" t="s">
        <v>788</v>
      </c>
      <c r="P404" s="496"/>
      <c r="Q404" s="3"/>
      <c r="R404" s="317" t="s">
        <v>891</v>
      </c>
      <c r="S404" s="505">
        <v>6</v>
      </c>
      <c r="T404" s="505">
        <v>4</v>
      </c>
      <c r="U404" s="424" t="str">
        <f t="shared" si="13"/>
        <v>středisko Psohlavci Hranice</v>
      </c>
    </row>
    <row r="405" spans="1:21" ht="15.75" hidden="1" customHeight="1">
      <c r="A405" s="310" t="s">
        <v>789</v>
      </c>
      <c r="B405" s="483">
        <v>4</v>
      </c>
      <c r="C405" s="484">
        <v>2</v>
      </c>
      <c r="D405" s="484">
        <v>4</v>
      </c>
      <c r="E405" s="484">
        <v>2</v>
      </c>
      <c r="F405" s="484">
        <v>4</v>
      </c>
      <c r="G405" s="484">
        <v>4</v>
      </c>
      <c r="H405" s="484">
        <v>4</v>
      </c>
      <c r="I405" s="484">
        <v>3</v>
      </c>
      <c r="J405" s="485">
        <v>4</v>
      </c>
      <c r="K405" s="485">
        <v>3</v>
      </c>
      <c r="L405" s="485">
        <v>4</v>
      </c>
      <c r="M405" s="485">
        <v>1</v>
      </c>
      <c r="N405" s="503">
        <f t="shared" si="12"/>
        <v>0.25</v>
      </c>
      <c r="O405" s="300" t="s">
        <v>790</v>
      </c>
      <c r="P405" s="496"/>
      <c r="Q405" s="3"/>
      <c r="R405" s="317" t="s">
        <v>894</v>
      </c>
      <c r="S405" s="505">
        <v>12</v>
      </c>
      <c r="T405" s="505">
        <v>12</v>
      </c>
      <c r="U405" s="424" t="str">
        <f t="shared" si="13"/>
        <v>středisko Rudy Knotka Šumperk</v>
      </c>
    </row>
    <row r="406" spans="1:21" ht="15.75" hidden="1" customHeight="1">
      <c r="A406" s="310" t="s">
        <v>791</v>
      </c>
      <c r="B406" s="483">
        <v>10</v>
      </c>
      <c r="C406" s="484">
        <v>9</v>
      </c>
      <c r="D406" s="484">
        <v>10</v>
      </c>
      <c r="E406" s="484">
        <v>9</v>
      </c>
      <c r="F406" s="484">
        <v>10</v>
      </c>
      <c r="G406" s="484">
        <v>7</v>
      </c>
      <c r="H406" s="484">
        <v>10</v>
      </c>
      <c r="I406" s="484">
        <v>7</v>
      </c>
      <c r="J406" s="485">
        <v>10</v>
      </c>
      <c r="K406" s="485">
        <v>8</v>
      </c>
      <c r="L406" s="485">
        <v>10</v>
      </c>
      <c r="M406" s="485">
        <v>10</v>
      </c>
      <c r="N406" s="503">
        <f t="shared" si="12"/>
        <v>1</v>
      </c>
      <c r="O406" s="300" t="s">
        <v>792</v>
      </c>
      <c r="P406" s="496"/>
      <c r="Q406" s="3"/>
      <c r="R406" s="317" t="s">
        <v>896</v>
      </c>
      <c r="S406" s="505">
        <v>4</v>
      </c>
      <c r="T406" s="505">
        <v>4</v>
      </c>
      <c r="U406" s="424" t="str">
        <f t="shared" si="13"/>
        <v>středisko Františka Pecháčka Bludov</v>
      </c>
    </row>
    <row r="407" spans="1:21" ht="15.75" hidden="1" customHeight="1">
      <c r="A407" s="310" t="s">
        <v>793</v>
      </c>
      <c r="B407" s="483">
        <v>10</v>
      </c>
      <c r="C407" s="484">
        <v>10</v>
      </c>
      <c r="D407" s="484">
        <v>10</v>
      </c>
      <c r="E407" s="484">
        <v>9</v>
      </c>
      <c r="F407" s="484">
        <v>10</v>
      </c>
      <c r="G407" s="484">
        <v>7</v>
      </c>
      <c r="H407" s="484">
        <v>10</v>
      </c>
      <c r="I407" s="484">
        <v>7</v>
      </c>
      <c r="J407" s="485">
        <v>10</v>
      </c>
      <c r="K407" s="485">
        <v>10</v>
      </c>
      <c r="L407" s="485">
        <v>10</v>
      </c>
      <c r="M407" s="485">
        <v>10</v>
      </c>
      <c r="N407" s="503">
        <f t="shared" si="12"/>
        <v>1</v>
      </c>
      <c r="O407" s="300" t="s">
        <v>794</v>
      </c>
      <c r="P407" s="496"/>
      <c r="Q407" s="3"/>
      <c r="R407" s="317" t="s">
        <v>898</v>
      </c>
      <c r="S407" s="505">
        <v>4</v>
      </c>
      <c r="T407" s="505">
        <v>4</v>
      </c>
      <c r="U407" s="424" t="str">
        <f t="shared" si="13"/>
        <v>středisko Bukůvka Postřelmov</v>
      </c>
    </row>
    <row r="408" spans="1:21" ht="15.75" hidden="1" customHeight="1">
      <c r="A408" s="310" t="s">
        <v>795</v>
      </c>
      <c r="B408" s="483">
        <v>8</v>
      </c>
      <c r="C408" s="484">
        <v>8</v>
      </c>
      <c r="D408" s="484">
        <v>10</v>
      </c>
      <c r="E408" s="484">
        <v>8</v>
      </c>
      <c r="F408" s="484">
        <v>10</v>
      </c>
      <c r="G408" s="484">
        <v>8</v>
      </c>
      <c r="H408" s="484">
        <v>10</v>
      </c>
      <c r="I408" s="484">
        <v>8</v>
      </c>
      <c r="J408" s="485">
        <v>10</v>
      </c>
      <c r="K408" s="485">
        <v>9</v>
      </c>
      <c r="L408" s="485">
        <v>10</v>
      </c>
      <c r="M408" s="485">
        <v>10</v>
      </c>
      <c r="N408" s="503">
        <f t="shared" si="12"/>
        <v>1</v>
      </c>
      <c r="O408" s="300" t="s">
        <v>796</v>
      </c>
      <c r="P408" s="496"/>
      <c r="Q408" s="3"/>
      <c r="R408" s="317" t="s">
        <v>900</v>
      </c>
      <c r="S408" s="505">
        <v>4</v>
      </c>
      <c r="T408" s="505">
        <v>2</v>
      </c>
      <c r="U408" s="424" t="str">
        <f t="shared" si="13"/>
        <v>středisko Zábřeh</v>
      </c>
    </row>
    <row r="409" spans="1:21" ht="15.75" hidden="1" customHeight="1">
      <c r="A409" s="310" t="s">
        <v>797</v>
      </c>
      <c r="B409" s="483">
        <v>4</v>
      </c>
      <c r="C409" s="484">
        <v>2</v>
      </c>
      <c r="D409" s="484">
        <v>4</v>
      </c>
      <c r="E409" s="484">
        <v>3</v>
      </c>
      <c r="F409" s="484">
        <v>4</v>
      </c>
      <c r="G409" s="484">
        <v>4</v>
      </c>
      <c r="H409" s="484">
        <v>4</v>
      </c>
      <c r="I409" s="484">
        <v>2</v>
      </c>
      <c r="J409" s="485">
        <v>4</v>
      </c>
      <c r="K409" s="485">
        <v>2</v>
      </c>
      <c r="L409" s="485">
        <v>6</v>
      </c>
      <c r="M409" s="485">
        <v>2</v>
      </c>
      <c r="N409" s="503">
        <f t="shared" si="12"/>
        <v>0.33333333333333331</v>
      </c>
      <c r="O409" s="300" t="s">
        <v>798</v>
      </c>
      <c r="P409" s="496"/>
      <c r="Q409" s="3"/>
      <c r="R409" s="317" t="s">
        <v>902</v>
      </c>
      <c r="S409" s="505">
        <v>12</v>
      </c>
      <c r="T409" s="505">
        <v>12</v>
      </c>
      <c r="U409" s="424" t="str">
        <f t="shared" si="13"/>
        <v>středisko Skalička Zábřeh</v>
      </c>
    </row>
    <row r="410" spans="1:21" ht="15.75" hidden="1" customHeight="1">
      <c r="A410" s="310" t="s">
        <v>799</v>
      </c>
      <c r="B410" s="483">
        <v>12</v>
      </c>
      <c r="C410" s="484">
        <v>9</v>
      </c>
      <c r="D410" s="484">
        <v>12</v>
      </c>
      <c r="E410" s="484">
        <v>8</v>
      </c>
      <c r="F410" s="484">
        <v>12</v>
      </c>
      <c r="G410" s="484">
        <v>10</v>
      </c>
      <c r="H410" s="484">
        <v>12</v>
      </c>
      <c r="I410" s="484">
        <v>8</v>
      </c>
      <c r="J410" s="485">
        <v>12</v>
      </c>
      <c r="K410" s="485">
        <v>9</v>
      </c>
      <c r="L410" s="485">
        <v>12</v>
      </c>
      <c r="M410" s="485">
        <v>8</v>
      </c>
      <c r="N410" s="503">
        <f t="shared" si="12"/>
        <v>0.66666666666666663</v>
      </c>
      <c r="O410" s="300" t="s">
        <v>800</v>
      </c>
      <c r="P410" s="496"/>
      <c r="Q410" s="3"/>
      <c r="R410" s="317" t="s">
        <v>904</v>
      </c>
      <c r="S410" s="505">
        <v>12</v>
      </c>
      <c r="T410" s="505">
        <v>8</v>
      </c>
      <c r="U410" s="424" t="str">
        <f t="shared" si="13"/>
        <v>středisko Šíp Loštice</v>
      </c>
    </row>
    <row r="411" spans="1:21" ht="15.75" customHeight="1">
      <c r="A411" s="310">
        <v>623</v>
      </c>
      <c r="B411" s="483">
        <v>88</v>
      </c>
      <c r="C411" s="484">
        <v>69</v>
      </c>
      <c r="D411" s="484">
        <v>84</v>
      </c>
      <c r="E411" s="484">
        <v>57</v>
      </c>
      <c r="F411" s="484">
        <v>84</v>
      </c>
      <c r="G411" s="484">
        <v>58</v>
      </c>
      <c r="H411" s="484">
        <v>84</v>
      </c>
      <c r="I411" s="484">
        <v>60</v>
      </c>
      <c r="J411" s="485">
        <v>92</v>
      </c>
      <c r="K411" s="485">
        <v>71</v>
      </c>
      <c r="L411" s="485">
        <v>96</v>
      </c>
      <c r="M411" s="485">
        <v>78</v>
      </c>
      <c r="N411" s="503">
        <f t="shared" si="12"/>
        <v>0.8125</v>
      </c>
      <c r="O411" s="300" t="s">
        <v>801</v>
      </c>
      <c r="P411" s="496"/>
      <c r="Q411" s="3"/>
      <c r="R411" s="317" t="s">
        <v>906</v>
      </c>
      <c r="S411" s="505">
        <v>6</v>
      </c>
      <c r="T411" s="505">
        <v>6</v>
      </c>
      <c r="U411" s="424" t="str">
        <f t="shared" si="13"/>
        <v>středisko Blesk Lesnice</v>
      </c>
    </row>
    <row r="412" spans="1:21" ht="15.75" hidden="1" customHeight="1">
      <c r="A412" s="310" t="s">
        <v>802</v>
      </c>
      <c r="B412" s="483">
        <v>4</v>
      </c>
      <c r="C412" s="484">
        <v>4</v>
      </c>
      <c r="D412" s="484">
        <v>4</v>
      </c>
      <c r="E412" s="484">
        <v>4</v>
      </c>
      <c r="F412" s="484">
        <v>4</v>
      </c>
      <c r="G412" s="484">
        <v>4</v>
      </c>
      <c r="H412" s="484">
        <v>4</v>
      </c>
      <c r="I412" s="484">
        <v>4</v>
      </c>
      <c r="J412" s="485">
        <v>4</v>
      </c>
      <c r="K412" s="485">
        <v>4</v>
      </c>
      <c r="L412" s="485">
        <v>4</v>
      </c>
      <c r="M412" s="485">
        <v>4</v>
      </c>
      <c r="N412" s="503">
        <f t="shared" si="12"/>
        <v>1</v>
      </c>
      <c r="O412" s="300" t="s">
        <v>803</v>
      </c>
      <c r="P412" s="496"/>
      <c r="Q412" s="3"/>
      <c r="R412" s="317" t="s">
        <v>908</v>
      </c>
      <c r="S412" s="505">
        <v>6</v>
      </c>
      <c r="T412" s="505">
        <v>5</v>
      </c>
      <c r="U412" s="424" t="str">
        <f t="shared" si="13"/>
        <v>středisko Ruda nad Moravou</v>
      </c>
    </row>
    <row r="413" spans="1:21" ht="15.75" hidden="1" customHeight="1">
      <c r="A413" s="310" t="s">
        <v>804</v>
      </c>
      <c r="B413" s="483">
        <v>4</v>
      </c>
      <c r="C413" s="484">
        <v>3</v>
      </c>
      <c r="D413" s="484">
        <v>4</v>
      </c>
      <c r="E413" s="484">
        <v>3</v>
      </c>
      <c r="F413" s="484">
        <v>4</v>
      </c>
      <c r="G413" s="484">
        <v>2</v>
      </c>
      <c r="H413" s="484">
        <v>4</v>
      </c>
      <c r="I413" s="484">
        <v>3</v>
      </c>
      <c r="J413" s="485">
        <v>4</v>
      </c>
      <c r="K413" s="485">
        <v>4</v>
      </c>
      <c r="L413" s="485">
        <v>4</v>
      </c>
      <c r="M413" s="485">
        <v>4</v>
      </c>
      <c r="N413" s="503">
        <f t="shared" si="12"/>
        <v>1</v>
      </c>
      <c r="O413" s="300" t="s">
        <v>805</v>
      </c>
      <c r="P413" s="496"/>
      <c r="Q413" s="3"/>
      <c r="R413" s="317" t="s">
        <v>910</v>
      </c>
      <c r="S413" s="505">
        <v>4</v>
      </c>
      <c r="T413" s="505">
        <v>4</v>
      </c>
      <c r="U413" s="424" t="str">
        <f t="shared" si="13"/>
        <v>středisko Rovensko</v>
      </c>
    </row>
    <row r="414" spans="1:21" ht="15.75" hidden="1" customHeight="1">
      <c r="A414" s="310" t="s">
        <v>806</v>
      </c>
      <c r="B414" s="483">
        <v>4</v>
      </c>
      <c r="C414" s="484">
        <v>3</v>
      </c>
      <c r="D414" s="484">
        <v>4</v>
      </c>
      <c r="E414" s="484">
        <v>4</v>
      </c>
      <c r="F414" s="484">
        <v>4</v>
      </c>
      <c r="G414" s="484">
        <v>4</v>
      </c>
      <c r="H414" s="484">
        <v>4</v>
      </c>
      <c r="I414" s="484">
        <v>4</v>
      </c>
      <c r="J414" s="485">
        <v>4</v>
      </c>
      <c r="K414" s="485">
        <v>4</v>
      </c>
      <c r="L414" s="485">
        <v>4</v>
      </c>
      <c r="M414" s="485">
        <v>4</v>
      </c>
      <c r="N414" s="503">
        <f t="shared" si="12"/>
        <v>1</v>
      </c>
      <c r="O414" s="300" t="s">
        <v>807</v>
      </c>
      <c r="P414" s="496"/>
      <c r="Q414" s="3"/>
      <c r="R414" s="317" t="s">
        <v>912</v>
      </c>
      <c r="S414" s="505">
        <v>6</v>
      </c>
      <c r="T414" s="505">
        <v>6</v>
      </c>
      <c r="U414" s="424" t="str">
        <f t="shared" si="13"/>
        <v>středisko Slunce Jeseník</v>
      </c>
    </row>
    <row r="415" spans="1:21" ht="15.75" hidden="1" customHeight="1">
      <c r="A415" s="310" t="s">
        <v>808</v>
      </c>
      <c r="B415" s="483">
        <v>4</v>
      </c>
      <c r="C415" s="484">
        <v>4</v>
      </c>
      <c r="D415" s="484">
        <v>4</v>
      </c>
      <c r="E415" s="484">
        <v>4</v>
      </c>
      <c r="F415" s="484">
        <v>4</v>
      </c>
      <c r="G415" s="484">
        <v>4</v>
      </c>
      <c r="H415" s="484">
        <v>4</v>
      </c>
      <c r="I415" s="484">
        <v>4</v>
      </c>
      <c r="J415" s="485">
        <v>4</v>
      </c>
      <c r="K415" s="485">
        <v>2</v>
      </c>
      <c r="L415" s="485">
        <v>4</v>
      </c>
      <c r="M415" s="485">
        <v>2</v>
      </c>
      <c r="N415" s="503">
        <f t="shared" si="12"/>
        <v>0.5</v>
      </c>
      <c r="O415" s="300" t="s">
        <v>809</v>
      </c>
      <c r="P415" s="496"/>
      <c r="Q415" s="3"/>
      <c r="R415" s="317" t="s">
        <v>914</v>
      </c>
      <c r="S415" s="505">
        <v>4</v>
      </c>
      <c r="T415" s="505">
        <v>4</v>
      </c>
      <c r="U415" s="424" t="str">
        <f t="shared" si="13"/>
        <v>středisko Sněžník Staré Město</v>
      </c>
    </row>
    <row r="416" spans="1:21" ht="15.75" hidden="1" customHeight="1">
      <c r="A416" s="310" t="s">
        <v>810</v>
      </c>
      <c r="B416" s="483">
        <v>6</v>
      </c>
      <c r="C416" s="484">
        <v>4</v>
      </c>
      <c r="D416" s="484">
        <v>4</v>
      </c>
      <c r="E416" s="484">
        <v>1</v>
      </c>
      <c r="F416" s="484">
        <v>4</v>
      </c>
      <c r="G416" s="484">
        <v>1</v>
      </c>
      <c r="H416" s="484">
        <v>4</v>
      </c>
      <c r="I416" s="484">
        <v>1</v>
      </c>
      <c r="J416" s="485">
        <v>6</v>
      </c>
      <c r="K416" s="485">
        <v>4</v>
      </c>
      <c r="L416" s="485">
        <v>6</v>
      </c>
      <c r="M416" s="485">
        <v>4</v>
      </c>
      <c r="N416" s="503">
        <f t="shared" si="12"/>
        <v>0.66666666666666663</v>
      </c>
      <c r="O416" s="300" t="s">
        <v>811</v>
      </c>
      <c r="P416" s="496"/>
      <c r="Q416" s="3"/>
      <c r="R416" s="317" t="s">
        <v>1121</v>
      </c>
      <c r="S416" s="505">
        <v>4</v>
      </c>
      <c r="T416" s="505">
        <v>3</v>
      </c>
      <c r="U416" s="424" t="str">
        <f t="shared" si="13"/>
        <v>středisko Holešov</v>
      </c>
    </row>
    <row r="417" spans="1:21" ht="15.75" hidden="1" customHeight="1">
      <c r="A417" s="310" t="s">
        <v>812</v>
      </c>
      <c r="B417" s="483">
        <v>8</v>
      </c>
      <c r="C417" s="484">
        <v>5</v>
      </c>
      <c r="D417" s="484">
        <v>8</v>
      </c>
      <c r="E417" s="484">
        <v>0</v>
      </c>
      <c r="F417" s="484">
        <v>8</v>
      </c>
      <c r="G417" s="484">
        <v>0</v>
      </c>
      <c r="H417" s="484">
        <v>8</v>
      </c>
      <c r="I417" s="484">
        <v>0</v>
      </c>
      <c r="J417" s="485">
        <v>6</v>
      </c>
      <c r="K417" s="485">
        <v>3</v>
      </c>
      <c r="L417" s="485">
        <v>6</v>
      </c>
      <c r="M417" s="485">
        <v>3</v>
      </c>
      <c r="N417" s="503">
        <f t="shared" si="12"/>
        <v>0.5</v>
      </c>
      <c r="O417" s="300" t="s">
        <v>813</v>
      </c>
      <c r="P417" s="496"/>
      <c r="Q417" s="3"/>
      <c r="R417" s="317" t="s">
        <v>917</v>
      </c>
      <c r="S417" s="505">
        <v>6</v>
      </c>
      <c r="T417" s="505">
        <v>6</v>
      </c>
      <c r="U417" s="424" t="str">
        <f t="shared" si="13"/>
        <v>středisko Mirka Svobody Kroměříž</v>
      </c>
    </row>
    <row r="418" spans="1:21" ht="15.75" hidden="1" customHeight="1">
      <c r="A418" s="310" t="s">
        <v>814</v>
      </c>
      <c r="B418" s="483">
        <v>4</v>
      </c>
      <c r="C418" s="484">
        <v>3</v>
      </c>
      <c r="D418" s="484">
        <v>4</v>
      </c>
      <c r="E418" s="484">
        <v>4</v>
      </c>
      <c r="F418" s="484">
        <v>4</v>
      </c>
      <c r="G418" s="484">
        <v>4</v>
      </c>
      <c r="H418" s="484">
        <v>4</v>
      </c>
      <c r="I418" s="484">
        <v>4</v>
      </c>
      <c r="J418" s="485">
        <v>4</v>
      </c>
      <c r="K418" s="485">
        <v>4</v>
      </c>
      <c r="L418" s="485">
        <v>4</v>
      </c>
      <c r="M418" s="485">
        <v>4</v>
      </c>
      <c r="N418" s="503">
        <f t="shared" si="12"/>
        <v>1</v>
      </c>
      <c r="O418" s="300" t="s">
        <v>815</v>
      </c>
      <c r="P418" s="496"/>
      <c r="Q418" s="3"/>
      <c r="R418" s="317" t="s">
        <v>919</v>
      </c>
      <c r="S418" s="505">
        <v>4</v>
      </c>
      <c r="T418" s="505">
        <v>1</v>
      </c>
      <c r="U418" s="424" t="str">
        <f t="shared" si="13"/>
        <v>středisko Lipenská dvojka Lipník nad Bečvou</v>
      </c>
    </row>
    <row r="419" spans="1:21" ht="15.75" hidden="1" customHeight="1">
      <c r="A419" s="310" t="s">
        <v>816</v>
      </c>
      <c r="B419" s="483">
        <v>8</v>
      </c>
      <c r="C419" s="484">
        <v>7</v>
      </c>
      <c r="D419" s="484">
        <v>8</v>
      </c>
      <c r="E419" s="484">
        <v>6</v>
      </c>
      <c r="F419" s="484">
        <v>8</v>
      </c>
      <c r="G419" s="484">
        <v>6</v>
      </c>
      <c r="H419" s="484">
        <v>8</v>
      </c>
      <c r="I419" s="484">
        <v>6</v>
      </c>
      <c r="J419" s="485">
        <v>8</v>
      </c>
      <c r="K419" s="485">
        <v>6</v>
      </c>
      <c r="L419" s="485">
        <v>8</v>
      </c>
      <c r="M419" s="485">
        <v>7</v>
      </c>
      <c r="N419" s="503">
        <f t="shared" si="12"/>
        <v>0.875</v>
      </c>
      <c r="O419" s="300" t="s">
        <v>817</v>
      </c>
      <c r="P419" s="496"/>
      <c r="Q419" s="3"/>
      <c r="R419" s="317" t="s">
        <v>921</v>
      </c>
      <c r="S419" s="505">
        <v>4</v>
      </c>
      <c r="T419" s="505">
        <v>3</v>
      </c>
      <c r="U419" s="424" t="str">
        <f t="shared" si="13"/>
        <v>středisko Polárka Kroměříž</v>
      </c>
    </row>
    <row r="420" spans="1:21" ht="15.75" hidden="1" customHeight="1">
      <c r="A420" s="310" t="s">
        <v>818</v>
      </c>
      <c r="B420" s="483">
        <v>14</v>
      </c>
      <c r="C420" s="484">
        <v>8</v>
      </c>
      <c r="D420" s="484">
        <v>14</v>
      </c>
      <c r="E420" s="484">
        <v>9</v>
      </c>
      <c r="F420" s="484">
        <v>14</v>
      </c>
      <c r="G420" s="484">
        <v>8</v>
      </c>
      <c r="H420" s="484">
        <v>14</v>
      </c>
      <c r="I420" s="484">
        <v>8</v>
      </c>
      <c r="J420" s="485">
        <v>14</v>
      </c>
      <c r="K420" s="485">
        <v>11</v>
      </c>
      <c r="L420" s="485">
        <v>14</v>
      </c>
      <c r="M420" s="485">
        <v>11</v>
      </c>
      <c r="N420" s="503">
        <f t="shared" si="12"/>
        <v>0.7857142857142857</v>
      </c>
      <c r="O420" s="300" t="s">
        <v>819</v>
      </c>
      <c r="P420" s="496"/>
      <c r="Q420" s="3"/>
      <c r="R420" s="317" t="s">
        <v>925</v>
      </c>
      <c r="S420" s="505">
        <v>2</v>
      </c>
      <c r="T420" s="505">
        <v>2</v>
      </c>
      <c r="U420" s="424" t="str">
        <f t="shared" si="13"/>
        <v>středisko Krále Ječmínka Chropyně</v>
      </c>
    </row>
    <row r="421" spans="1:21" ht="15.75" hidden="1" customHeight="1">
      <c r="A421" s="310" t="s">
        <v>820</v>
      </c>
      <c r="B421" s="483">
        <v>8</v>
      </c>
      <c r="C421" s="484">
        <v>8</v>
      </c>
      <c r="D421" s="484">
        <v>6</v>
      </c>
      <c r="E421" s="484">
        <v>5</v>
      </c>
      <c r="F421" s="484">
        <v>6</v>
      </c>
      <c r="G421" s="484">
        <v>5</v>
      </c>
      <c r="H421" s="484">
        <v>6</v>
      </c>
      <c r="I421" s="484">
        <v>5</v>
      </c>
      <c r="J421" s="485">
        <v>8</v>
      </c>
      <c r="K421" s="485">
        <v>7</v>
      </c>
      <c r="L421" s="485">
        <v>8</v>
      </c>
      <c r="M421" s="485">
        <v>8</v>
      </c>
      <c r="N421" s="503">
        <f t="shared" si="12"/>
        <v>1</v>
      </c>
      <c r="O421" s="300" t="s">
        <v>821</v>
      </c>
      <c r="P421" s="496"/>
      <c r="Q421" s="3"/>
      <c r="R421" s="317" t="s">
        <v>928</v>
      </c>
      <c r="S421" s="505">
        <v>10</v>
      </c>
      <c r="T421" s="505">
        <v>10</v>
      </c>
      <c r="U421" s="424" t="str">
        <f t="shared" si="13"/>
        <v>středisko Psohlavci Uherské Hradiště</v>
      </c>
    </row>
    <row r="422" spans="1:21" ht="15.75" hidden="1" customHeight="1">
      <c r="A422" s="310" t="s">
        <v>822</v>
      </c>
      <c r="B422" s="483">
        <v>8</v>
      </c>
      <c r="C422" s="484">
        <v>7</v>
      </c>
      <c r="D422" s="484">
        <v>6</v>
      </c>
      <c r="E422" s="484">
        <v>6</v>
      </c>
      <c r="F422" s="484">
        <v>6</v>
      </c>
      <c r="G422" s="484">
        <v>6</v>
      </c>
      <c r="H422" s="484">
        <v>6</v>
      </c>
      <c r="I422" s="484">
        <v>6</v>
      </c>
      <c r="J422" s="485">
        <v>10</v>
      </c>
      <c r="K422" s="485">
        <v>6</v>
      </c>
      <c r="L422" s="485">
        <v>10</v>
      </c>
      <c r="M422" s="485">
        <v>8</v>
      </c>
      <c r="N422" s="503">
        <f t="shared" si="12"/>
        <v>0.8</v>
      </c>
      <c r="O422" s="300" t="s">
        <v>823</v>
      </c>
      <c r="P422" s="496"/>
      <c r="Q422" s="3"/>
      <c r="R422" s="317" t="s">
        <v>930</v>
      </c>
      <c r="S422" s="505">
        <v>2</v>
      </c>
      <c r="T422" s="505">
        <v>2</v>
      </c>
      <c r="U422" s="424" t="str">
        <f t="shared" si="13"/>
        <v>středisko Dvojka Staré Město</v>
      </c>
    </row>
    <row r="423" spans="1:21" ht="15.75" hidden="1" customHeight="1">
      <c r="A423" s="310" t="s">
        <v>824</v>
      </c>
      <c r="B423" s="483">
        <v>6</v>
      </c>
      <c r="C423" s="484">
        <v>6</v>
      </c>
      <c r="D423" s="484">
        <v>6</v>
      </c>
      <c r="E423" s="484">
        <v>5</v>
      </c>
      <c r="F423" s="484">
        <v>6</v>
      </c>
      <c r="G423" s="484">
        <v>5</v>
      </c>
      <c r="H423" s="484">
        <v>6</v>
      </c>
      <c r="I423" s="484">
        <v>4</v>
      </c>
      <c r="J423" s="485">
        <v>8</v>
      </c>
      <c r="K423" s="485">
        <v>7</v>
      </c>
      <c r="L423" s="485">
        <v>8</v>
      </c>
      <c r="M423" s="485">
        <v>7</v>
      </c>
      <c r="N423" s="503">
        <f t="shared" si="12"/>
        <v>0.875</v>
      </c>
      <c r="O423" s="300" t="s">
        <v>825</v>
      </c>
      <c r="P423" s="496"/>
      <c r="Q423" s="3"/>
      <c r="R423" s="317" t="s">
        <v>932</v>
      </c>
      <c r="S423" s="505">
        <v>8</v>
      </c>
      <c r="T423" s="505">
        <v>8</v>
      </c>
      <c r="U423" s="424" t="str">
        <f t="shared" si="13"/>
        <v>středisko Jantar Polešovice</v>
      </c>
    </row>
    <row r="424" spans="1:21" ht="15.75" hidden="1" customHeight="1">
      <c r="A424" s="310" t="s">
        <v>826</v>
      </c>
      <c r="B424" s="483">
        <v>10</v>
      </c>
      <c r="C424" s="484">
        <v>7</v>
      </c>
      <c r="D424" s="484">
        <v>12</v>
      </c>
      <c r="E424" s="484">
        <v>6</v>
      </c>
      <c r="F424" s="484">
        <v>12</v>
      </c>
      <c r="G424" s="484">
        <v>9</v>
      </c>
      <c r="H424" s="484">
        <v>12</v>
      </c>
      <c r="I424" s="484">
        <v>11</v>
      </c>
      <c r="J424" s="485">
        <v>12</v>
      </c>
      <c r="K424" s="485">
        <v>9</v>
      </c>
      <c r="L424" s="485">
        <v>12</v>
      </c>
      <c r="M424" s="485">
        <v>9</v>
      </c>
      <c r="N424" s="503">
        <f t="shared" si="12"/>
        <v>0.75</v>
      </c>
      <c r="O424" s="300" t="s">
        <v>827</v>
      </c>
      <c r="P424" s="496"/>
      <c r="Q424" s="3"/>
      <c r="R424" s="317" t="s">
        <v>934</v>
      </c>
      <c r="S424" s="505">
        <v>8</v>
      </c>
      <c r="T424" s="505">
        <v>4</v>
      </c>
      <c r="U424" s="424" t="str">
        <f t="shared" si="13"/>
        <v>středisko Uherský Brod</v>
      </c>
    </row>
    <row r="425" spans="1:21" s="404" customFormat="1" ht="15.75" hidden="1" customHeight="1">
      <c r="A425" s="310" t="s">
        <v>1118</v>
      </c>
      <c r="B425" s="483"/>
      <c r="C425" s="484"/>
      <c r="D425" s="484"/>
      <c r="E425" s="484"/>
      <c r="F425" s="484"/>
      <c r="G425" s="484"/>
      <c r="H425" s="486"/>
      <c r="I425" s="486"/>
      <c r="J425" s="485"/>
      <c r="K425" s="485"/>
      <c r="L425" s="485">
        <v>4</v>
      </c>
      <c r="M425" s="485">
        <v>3</v>
      </c>
      <c r="N425" s="503">
        <f t="shared" si="12"/>
        <v>0.75</v>
      </c>
      <c r="O425" s="300" t="s">
        <v>1117</v>
      </c>
      <c r="P425" s="497"/>
      <c r="Q425" s="3"/>
      <c r="R425" s="317" t="s">
        <v>936</v>
      </c>
      <c r="S425" s="505">
        <v>4</v>
      </c>
      <c r="T425" s="505">
        <v>4</v>
      </c>
      <c r="U425" s="424" t="str">
        <f t="shared" si="13"/>
        <v>středisko Bojkovice</v>
      </c>
    </row>
    <row r="426" spans="1:21" ht="15.75" customHeight="1">
      <c r="A426" s="310">
        <v>624</v>
      </c>
      <c r="B426" s="483">
        <v>8</v>
      </c>
      <c r="C426" s="484">
        <v>5</v>
      </c>
      <c r="D426" s="484">
        <v>8</v>
      </c>
      <c r="E426" s="484">
        <v>7</v>
      </c>
      <c r="F426" s="484">
        <v>8</v>
      </c>
      <c r="G426" s="484">
        <v>7</v>
      </c>
      <c r="H426" s="484">
        <v>8</v>
      </c>
      <c r="I426" s="484">
        <v>7</v>
      </c>
      <c r="J426" s="485">
        <v>8</v>
      </c>
      <c r="K426" s="485">
        <v>7</v>
      </c>
      <c r="L426" s="485">
        <v>8</v>
      </c>
      <c r="M426" s="485">
        <v>7</v>
      </c>
      <c r="N426" s="503">
        <f t="shared" si="12"/>
        <v>0.875</v>
      </c>
      <c r="O426" s="300" t="s">
        <v>828</v>
      </c>
      <c r="P426" s="496"/>
      <c r="Q426" s="3"/>
      <c r="R426" s="317" t="s">
        <v>938</v>
      </c>
      <c r="S426" s="505">
        <v>6</v>
      </c>
      <c r="T426" s="505">
        <v>6</v>
      </c>
      <c r="U426" s="424" t="str">
        <f t="shared" si="13"/>
        <v>středisko Suchá Loz</v>
      </c>
    </row>
    <row r="427" spans="1:21" ht="15.75" hidden="1" customHeight="1">
      <c r="A427" s="310" t="s">
        <v>829</v>
      </c>
      <c r="B427" s="483">
        <v>4</v>
      </c>
      <c r="C427" s="484">
        <v>2</v>
      </c>
      <c r="D427" s="484">
        <v>4</v>
      </c>
      <c r="E427" s="484">
        <v>4</v>
      </c>
      <c r="F427" s="484">
        <v>4</v>
      </c>
      <c r="G427" s="484">
        <v>4</v>
      </c>
      <c r="H427" s="484">
        <v>4</v>
      </c>
      <c r="I427" s="484">
        <v>4</v>
      </c>
      <c r="J427" s="485">
        <v>4</v>
      </c>
      <c r="K427" s="485">
        <v>4</v>
      </c>
      <c r="L427" s="485">
        <v>4</v>
      </c>
      <c r="M427" s="485">
        <v>4</v>
      </c>
      <c r="N427" s="503">
        <f t="shared" si="12"/>
        <v>1</v>
      </c>
      <c r="O427" s="300" t="s">
        <v>830</v>
      </c>
      <c r="P427" s="496"/>
      <c r="Q427" s="3"/>
      <c r="R427" s="317" t="s">
        <v>940</v>
      </c>
      <c r="S427" s="505">
        <v>12</v>
      </c>
      <c r="T427" s="505">
        <v>12</v>
      </c>
      <c r="U427" s="424" t="str">
        <f t="shared" si="13"/>
        <v>středisko Modrá</v>
      </c>
    </row>
    <row r="428" spans="1:21" ht="15.75" hidden="1" customHeight="1">
      <c r="A428" s="310" t="s">
        <v>831</v>
      </c>
      <c r="B428" s="483">
        <v>4</v>
      </c>
      <c r="C428" s="484">
        <v>3</v>
      </c>
      <c r="D428" s="484">
        <v>4</v>
      </c>
      <c r="E428" s="484">
        <v>3</v>
      </c>
      <c r="F428" s="484">
        <v>4</v>
      </c>
      <c r="G428" s="484">
        <v>3</v>
      </c>
      <c r="H428" s="484">
        <v>4</v>
      </c>
      <c r="I428" s="484">
        <v>3</v>
      </c>
      <c r="J428" s="485">
        <v>4</v>
      </c>
      <c r="K428" s="485">
        <v>3</v>
      </c>
      <c r="L428" s="485">
        <v>4</v>
      </c>
      <c r="M428" s="485">
        <v>3</v>
      </c>
      <c r="N428" s="503">
        <f t="shared" si="12"/>
        <v>0.75</v>
      </c>
      <c r="O428" s="300" t="s">
        <v>832</v>
      </c>
      <c r="P428" s="496"/>
      <c r="Q428" s="3"/>
      <c r="R428" s="317" t="s">
        <v>943</v>
      </c>
      <c r="S428" s="505">
        <v>14</v>
      </c>
      <c r="T428" s="505">
        <v>10</v>
      </c>
      <c r="U428" s="424" t="str">
        <f t="shared" si="13"/>
        <v>středisko Vsetín</v>
      </c>
    </row>
    <row r="429" spans="1:21" ht="15.75" customHeight="1">
      <c r="A429" s="310">
        <v>625</v>
      </c>
      <c r="B429" s="483">
        <v>42</v>
      </c>
      <c r="C429" s="484">
        <v>36</v>
      </c>
      <c r="D429" s="484">
        <v>44</v>
      </c>
      <c r="E429" s="484">
        <v>37</v>
      </c>
      <c r="F429" s="484">
        <v>44</v>
      </c>
      <c r="G429" s="484">
        <v>36</v>
      </c>
      <c r="H429" s="484">
        <v>44</v>
      </c>
      <c r="I429" s="484">
        <v>37</v>
      </c>
      <c r="J429" s="485">
        <v>44</v>
      </c>
      <c r="K429" s="485">
        <v>35</v>
      </c>
      <c r="L429" s="485">
        <v>44</v>
      </c>
      <c r="M429" s="485">
        <v>35</v>
      </c>
      <c r="N429" s="503">
        <f t="shared" si="12"/>
        <v>0.79545454545454541</v>
      </c>
      <c r="O429" s="300" t="s">
        <v>833</v>
      </c>
      <c r="P429" s="496"/>
      <c r="Q429" s="3"/>
      <c r="R429" s="317" t="s">
        <v>945</v>
      </c>
      <c r="S429" s="505">
        <v>14</v>
      </c>
      <c r="T429" s="505">
        <v>13</v>
      </c>
      <c r="U429" s="424" t="str">
        <f t="shared" si="13"/>
        <v>středisko Valašské Meziříčí</v>
      </c>
    </row>
    <row r="430" spans="1:21" ht="15.75" hidden="1" customHeight="1">
      <c r="A430" s="310" t="s">
        <v>834</v>
      </c>
      <c r="B430" s="483">
        <v>8</v>
      </c>
      <c r="C430" s="484">
        <v>4</v>
      </c>
      <c r="D430" s="484">
        <v>8</v>
      </c>
      <c r="E430" s="484">
        <v>4</v>
      </c>
      <c r="F430" s="484">
        <v>8</v>
      </c>
      <c r="G430" s="484">
        <v>5</v>
      </c>
      <c r="H430" s="484">
        <v>8</v>
      </c>
      <c r="I430" s="484">
        <v>7</v>
      </c>
      <c r="J430" s="485">
        <v>8</v>
      </c>
      <c r="K430" s="485">
        <v>7</v>
      </c>
      <c r="L430" s="485">
        <v>8</v>
      </c>
      <c r="M430" s="485">
        <v>7</v>
      </c>
      <c r="N430" s="503">
        <f t="shared" si="12"/>
        <v>0.875</v>
      </c>
      <c r="O430" s="300" t="s">
        <v>835</v>
      </c>
      <c r="P430" s="496"/>
      <c r="Q430" s="3"/>
      <c r="R430" s="317" t="s">
        <v>947</v>
      </c>
      <c r="S430" s="505">
        <v>4</v>
      </c>
      <c r="T430" s="505">
        <v>2</v>
      </c>
      <c r="U430" s="424" t="str">
        <f t="shared" si="13"/>
        <v>středisko Lidečko</v>
      </c>
    </row>
    <row r="431" spans="1:21" ht="15.75" hidden="1" customHeight="1">
      <c r="A431" s="310" t="s">
        <v>836</v>
      </c>
      <c r="B431" s="483">
        <v>8</v>
      </c>
      <c r="C431" s="484">
        <v>7</v>
      </c>
      <c r="D431" s="484">
        <v>8</v>
      </c>
      <c r="E431" s="484">
        <v>8</v>
      </c>
      <c r="F431" s="484">
        <v>8</v>
      </c>
      <c r="G431" s="484">
        <v>8</v>
      </c>
      <c r="H431" s="484">
        <v>8</v>
      </c>
      <c r="I431" s="484">
        <v>7</v>
      </c>
      <c r="J431" s="485">
        <v>8</v>
      </c>
      <c r="K431" s="485">
        <v>7</v>
      </c>
      <c r="L431" s="485">
        <v>8</v>
      </c>
      <c r="M431" s="485">
        <v>7</v>
      </c>
      <c r="N431" s="503">
        <f t="shared" si="12"/>
        <v>0.875</v>
      </c>
      <c r="O431" s="300" t="s">
        <v>837</v>
      </c>
      <c r="P431" s="496"/>
      <c r="Q431" s="3"/>
      <c r="R431" s="317" t="s">
        <v>949</v>
      </c>
      <c r="S431" s="505">
        <v>6</v>
      </c>
      <c r="T431" s="505">
        <v>6</v>
      </c>
      <c r="U431" s="424" t="str">
        <f t="shared" si="13"/>
        <v>středisko Rožnov pod Radhoštěm</v>
      </c>
    </row>
    <row r="432" spans="1:21" ht="15.75" hidden="1" customHeight="1">
      <c r="A432" s="310" t="s">
        <v>838</v>
      </c>
      <c r="B432" s="483">
        <v>10</v>
      </c>
      <c r="C432" s="484">
        <v>10</v>
      </c>
      <c r="D432" s="484">
        <v>10</v>
      </c>
      <c r="E432" s="484">
        <v>10</v>
      </c>
      <c r="F432" s="484">
        <v>10</v>
      </c>
      <c r="G432" s="484">
        <v>8</v>
      </c>
      <c r="H432" s="484">
        <v>10</v>
      </c>
      <c r="I432" s="484">
        <v>10</v>
      </c>
      <c r="J432" s="485">
        <v>10</v>
      </c>
      <c r="K432" s="485">
        <v>9</v>
      </c>
      <c r="L432" s="485">
        <v>10</v>
      </c>
      <c r="M432" s="485">
        <v>10</v>
      </c>
      <c r="N432" s="503">
        <f t="shared" si="12"/>
        <v>1</v>
      </c>
      <c r="O432" s="300" t="s">
        <v>839</v>
      </c>
      <c r="P432" s="496"/>
      <c r="Q432" s="3"/>
      <c r="R432" s="317" t="s">
        <v>951</v>
      </c>
      <c r="S432" s="505">
        <v>4</v>
      </c>
      <c r="T432" s="505">
        <v>4</v>
      </c>
      <c r="U432" s="424" t="str">
        <f t="shared" si="13"/>
        <v>středisko Kelč</v>
      </c>
    </row>
    <row r="433" spans="1:21" ht="15.75" hidden="1" customHeight="1">
      <c r="A433" s="310" t="s">
        <v>840</v>
      </c>
      <c r="B433" s="483">
        <v>4</v>
      </c>
      <c r="C433" s="484">
        <v>3</v>
      </c>
      <c r="D433" s="484">
        <v>4</v>
      </c>
      <c r="E433" s="484">
        <v>2</v>
      </c>
      <c r="F433" s="484">
        <v>4</v>
      </c>
      <c r="G433" s="484">
        <v>2</v>
      </c>
      <c r="H433" s="484">
        <v>4</v>
      </c>
      <c r="I433" s="484">
        <v>2</v>
      </c>
      <c r="J433" s="485">
        <v>4</v>
      </c>
      <c r="K433" s="485">
        <v>2</v>
      </c>
      <c r="L433" s="485">
        <v>4</v>
      </c>
      <c r="M433" s="485">
        <v>2</v>
      </c>
      <c r="N433" s="503">
        <f t="shared" si="12"/>
        <v>0.5</v>
      </c>
      <c r="O433" s="300" t="s">
        <v>841</v>
      </c>
      <c r="P433" s="496"/>
      <c r="Q433" s="3"/>
      <c r="R433" s="317" t="s">
        <v>954</v>
      </c>
      <c r="S433" s="505">
        <v>4</v>
      </c>
      <c r="T433" s="505">
        <v>2</v>
      </c>
      <c r="U433" s="424" t="str">
        <f t="shared" si="13"/>
        <v>3. středisko Zlín</v>
      </c>
    </row>
    <row r="434" spans="1:21" ht="15.75" hidden="1" customHeight="1">
      <c r="A434" s="310" t="s">
        <v>842</v>
      </c>
      <c r="B434" s="483">
        <v>8</v>
      </c>
      <c r="C434" s="484">
        <v>8</v>
      </c>
      <c r="D434" s="484">
        <v>10</v>
      </c>
      <c r="E434" s="484">
        <v>9</v>
      </c>
      <c r="F434" s="484">
        <v>10</v>
      </c>
      <c r="G434" s="484">
        <v>9</v>
      </c>
      <c r="H434" s="484">
        <v>10</v>
      </c>
      <c r="I434" s="484">
        <v>8</v>
      </c>
      <c r="J434" s="485">
        <v>10</v>
      </c>
      <c r="K434" s="485">
        <v>7</v>
      </c>
      <c r="L434" s="485">
        <v>10</v>
      </c>
      <c r="M434" s="485">
        <v>6</v>
      </c>
      <c r="N434" s="503">
        <f t="shared" si="12"/>
        <v>0.6</v>
      </c>
      <c r="O434" s="300" t="s">
        <v>843</v>
      </c>
      <c r="P434" s="496"/>
      <c r="Q434" s="3"/>
      <c r="R434" s="317" t="s">
        <v>956</v>
      </c>
      <c r="S434" s="505">
        <v>14</v>
      </c>
      <c r="T434" s="505">
        <v>13</v>
      </c>
      <c r="U434" s="424" t="str">
        <f t="shared" si="13"/>
        <v>středisko Impeesa Zlín</v>
      </c>
    </row>
    <row r="435" spans="1:21" ht="15.75" hidden="1" customHeight="1">
      <c r="A435" s="310" t="s">
        <v>844</v>
      </c>
      <c r="B435" s="483">
        <v>4</v>
      </c>
      <c r="C435" s="484">
        <v>4</v>
      </c>
      <c r="D435" s="484">
        <v>4</v>
      </c>
      <c r="E435" s="484">
        <v>4</v>
      </c>
      <c r="F435" s="484">
        <v>4</v>
      </c>
      <c r="G435" s="484">
        <v>4</v>
      </c>
      <c r="H435" s="484">
        <v>4</v>
      </c>
      <c r="I435" s="484">
        <v>3</v>
      </c>
      <c r="J435" s="485">
        <v>4</v>
      </c>
      <c r="K435" s="485">
        <v>3</v>
      </c>
      <c r="L435" s="485">
        <v>4</v>
      </c>
      <c r="M435" s="485">
        <v>3</v>
      </c>
      <c r="N435" s="503">
        <f t="shared" si="12"/>
        <v>0.75</v>
      </c>
      <c r="O435" s="300" t="s">
        <v>845</v>
      </c>
      <c r="P435" s="496"/>
      <c r="Q435" s="3"/>
      <c r="R435" s="317" t="s">
        <v>958</v>
      </c>
      <c r="S435" s="505">
        <v>18</v>
      </c>
      <c r="T435" s="505">
        <v>10</v>
      </c>
      <c r="U435" s="424" t="str">
        <f t="shared" si="13"/>
        <v>6. středisko Zlín</v>
      </c>
    </row>
    <row r="436" spans="1:21" ht="15.75" hidden="1" customHeight="1">
      <c r="A436" s="310">
        <v>710</v>
      </c>
      <c r="B436" s="483">
        <v>204</v>
      </c>
      <c r="C436" s="484">
        <v>175</v>
      </c>
      <c r="D436" s="484">
        <v>202</v>
      </c>
      <c r="E436" s="484">
        <v>182</v>
      </c>
      <c r="F436" s="484">
        <v>200</v>
      </c>
      <c r="G436" s="484">
        <v>169</v>
      </c>
      <c r="H436" s="484">
        <v>204</v>
      </c>
      <c r="I436" s="484">
        <v>172</v>
      </c>
      <c r="J436" s="485">
        <v>206</v>
      </c>
      <c r="K436" s="485">
        <v>168</v>
      </c>
      <c r="L436" s="485">
        <v>210</v>
      </c>
      <c r="M436" s="485">
        <v>180</v>
      </c>
      <c r="N436" s="503">
        <f t="shared" si="12"/>
        <v>0.8571428571428571</v>
      </c>
      <c r="O436" s="300" t="s">
        <v>44</v>
      </c>
      <c r="P436" s="496"/>
      <c r="Q436" s="3"/>
      <c r="R436" s="317" t="s">
        <v>960</v>
      </c>
      <c r="S436" s="505">
        <v>4</v>
      </c>
      <c r="T436" s="505">
        <v>3</v>
      </c>
      <c r="U436" s="424" t="str">
        <f t="shared" si="13"/>
        <v>středisko Malenovice Zlín</v>
      </c>
    </row>
    <row r="437" spans="1:21" ht="15.75" customHeight="1">
      <c r="A437" s="310">
        <v>712</v>
      </c>
      <c r="B437" s="483">
        <v>88</v>
      </c>
      <c r="C437" s="484">
        <v>71</v>
      </c>
      <c r="D437" s="484">
        <v>88</v>
      </c>
      <c r="E437" s="484">
        <v>78</v>
      </c>
      <c r="F437" s="484">
        <v>88</v>
      </c>
      <c r="G437" s="484">
        <v>69</v>
      </c>
      <c r="H437" s="484">
        <v>88</v>
      </c>
      <c r="I437" s="484">
        <v>67</v>
      </c>
      <c r="J437" s="485">
        <v>88</v>
      </c>
      <c r="K437" s="485">
        <v>63</v>
      </c>
      <c r="L437" s="485">
        <v>88</v>
      </c>
      <c r="M437" s="485">
        <v>73</v>
      </c>
      <c r="N437" s="503">
        <f t="shared" si="12"/>
        <v>0.82954545454545459</v>
      </c>
      <c r="O437" s="300" t="s">
        <v>846</v>
      </c>
      <c r="P437" s="496"/>
      <c r="Q437" s="3"/>
      <c r="R437" s="317" t="s">
        <v>962</v>
      </c>
      <c r="S437" s="505">
        <v>6</v>
      </c>
      <c r="T437" s="505">
        <v>5</v>
      </c>
      <c r="U437" s="424" t="str">
        <f t="shared" si="13"/>
        <v>středisko Josefa Šivela Otrokovice</v>
      </c>
    </row>
    <row r="438" spans="1:21" ht="15.75" hidden="1" customHeight="1">
      <c r="A438" s="310" t="s">
        <v>847</v>
      </c>
      <c r="B438" s="483">
        <v>12</v>
      </c>
      <c r="C438" s="484">
        <v>12</v>
      </c>
      <c r="D438" s="484">
        <v>12</v>
      </c>
      <c r="E438" s="484">
        <v>12</v>
      </c>
      <c r="F438" s="484">
        <v>12</v>
      </c>
      <c r="G438" s="484">
        <v>11</v>
      </c>
      <c r="H438" s="484">
        <v>12</v>
      </c>
      <c r="I438" s="484">
        <v>11</v>
      </c>
      <c r="J438" s="485">
        <v>12</v>
      </c>
      <c r="K438" s="485">
        <v>11</v>
      </c>
      <c r="L438" s="485">
        <v>10</v>
      </c>
      <c r="M438" s="485">
        <v>10</v>
      </c>
      <c r="N438" s="503">
        <f t="shared" si="12"/>
        <v>1</v>
      </c>
      <c r="O438" s="300" t="s">
        <v>848</v>
      </c>
      <c r="P438" s="496"/>
      <c r="Q438" s="3"/>
      <c r="R438" s="317" t="s">
        <v>964</v>
      </c>
      <c r="S438" s="505">
        <v>6</v>
      </c>
      <c r="T438" s="505">
        <v>6</v>
      </c>
      <c r="U438" s="424" t="str">
        <f t="shared" si="13"/>
        <v>středisko Jerry Hodného Napajedla</v>
      </c>
    </row>
    <row r="439" spans="1:21" ht="15.75" hidden="1" customHeight="1">
      <c r="A439" s="310" t="s">
        <v>849</v>
      </c>
      <c r="B439" s="483">
        <v>8</v>
      </c>
      <c r="C439" s="484">
        <v>7</v>
      </c>
      <c r="D439" s="484">
        <v>8</v>
      </c>
      <c r="E439" s="484">
        <v>6</v>
      </c>
      <c r="F439" s="484">
        <v>8</v>
      </c>
      <c r="G439" s="484">
        <v>6</v>
      </c>
      <c r="H439" s="484">
        <v>8</v>
      </c>
      <c r="I439" s="484">
        <v>8</v>
      </c>
      <c r="J439" s="485">
        <v>8</v>
      </c>
      <c r="K439" s="485">
        <v>5</v>
      </c>
      <c r="L439" s="485">
        <v>8</v>
      </c>
      <c r="M439" s="485">
        <v>7</v>
      </c>
      <c r="N439" s="503">
        <f t="shared" si="12"/>
        <v>0.875</v>
      </c>
      <c r="O439" s="300" t="s">
        <v>850</v>
      </c>
      <c r="P439" s="496"/>
      <c r="Q439" s="3"/>
      <c r="R439" s="317" t="s">
        <v>966</v>
      </c>
      <c r="S439" s="505">
        <v>4</v>
      </c>
      <c r="T439" s="505">
        <v>4</v>
      </c>
      <c r="U439" s="424" t="str">
        <f t="shared" si="13"/>
        <v>středisko Osamělý Jestřáb Luhačovice</v>
      </c>
    </row>
    <row r="440" spans="1:21" ht="15.75" hidden="1" customHeight="1">
      <c r="A440" s="310" t="s">
        <v>851</v>
      </c>
      <c r="B440" s="483">
        <v>10</v>
      </c>
      <c r="C440" s="484">
        <v>8</v>
      </c>
      <c r="D440" s="484">
        <v>10</v>
      </c>
      <c r="E440" s="484">
        <v>8</v>
      </c>
      <c r="F440" s="484">
        <v>10</v>
      </c>
      <c r="G440" s="484">
        <v>9</v>
      </c>
      <c r="H440" s="484">
        <v>10</v>
      </c>
      <c r="I440" s="484">
        <v>9</v>
      </c>
      <c r="J440" s="485">
        <v>10</v>
      </c>
      <c r="K440" s="485">
        <v>9</v>
      </c>
      <c r="L440" s="485">
        <v>10</v>
      </c>
      <c r="M440" s="485">
        <v>9</v>
      </c>
      <c r="N440" s="503">
        <f t="shared" si="12"/>
        <v>0.9</v>
      </c>
      <c r="O440" s="300" t="s">
        <v>852</v>
      </c>
      <c r="P440" s="496"/>
      <c r="Q440" s="3"/>
      <c r="R440" s="317" t="s">
        <v>968</v>
      </c>
      <c r="S440" s="505">
        <v>6</v>
      </c>
      <c r="T440" s="505">
        <v>3</v>
      </c>
      <c r="U440" s="424" t="str">
        <f t="shared" si="13"/>
        <v>středisko A. B. Svojsíka Slavičín</v>
      </c>
    </row>
    <row r="441" spans="1:21" ht="15.75" hidden="1" customHeight="1">
      <c r="A441" s="310" t="s">
        <v>853</v>
      </c>
      <c r="B441" s="483">
        <v>6</v>
      </c>
      <c r="C441" s="484">
        <v>5</v>
      </c>
      <c r="D441" s="484">
        <v>6</v>
      </c>
      <c r="E441" s="484">
        <v>5</v>
      </c>
      <c r="F441" s="484">
        <v>6</v>
      </c>
      <c r="G441" s="484">
        <v>5</v>
      </c>
      <c r="H441" s="484">
        <v>6</v>
      </c>
      <c r="I441" s="484">
        <v>5</v>
      </c>
      <c r="J441" s="485">
        <v>6</v>
      </c>
      <c r="K441" s="485">
        <v>3</v>
      </c>
      <c r="L441" s="485">
        <v>6</v>
      </c>
      <c r="M441" s="485">
        <v>4</v>
      </c>
      <c r="N441" s="503">
        <f t="shared" si="12"/>
        <v>0.66666666666666663</v>
      </c>
      <c r="O441" s="300" t="s">
        <v>854</v>
      </c>
      <c r="P441" s="496"/>
      <c r="Q441" s="3"/>
      <c r="R441" s="317" t="s">
        <v>970</v>
      </c>
      <c r="S441" s="505">
        <v>4</v>
      </c>
      <c r="T441" s="505">
        <v>2</v>
      </c>
      <c r="U441" s="424" t="str">
        <f t="shared" si="13"/>
        <v>středisko Vizovice</v>
      </c>
    </row>
    <row r="442" spans="1:21" ht="15.75" hidden="1" customHeight="1">
      <c r="A442" s="310" t="s">
        <v>855</v>
      </c>
      <c r="B442" s="483">
        <v>4</v>
      </c>
      <c r="C442" s="484">
        <v>3</v>
      </c>
      <c r="D442" s="484">
        <v>4</v>
      </c>
      <c r="E442" s="484">
        <v>3</v>
      </c>
      <c r="F442" s="484">
        <v>4</v>
      </c>
      <c r="G442" s="484">
        <v>3</v>
      </c>
      <c r="H442" s="484">
        <v>4</v>
      </c>
      <c r="I442" s="484">
        <v>4</v>
      </c>
      <c r="J442" s="485">
        <v>4</v>
      </c>
      <c r="K442" s="485">
        <v>4</v>
      </c>
      <c r="L442" s="485">
        <v>4</v>
      </c>
      <c r="M442" s="485">
        <v>4</v>
      </c>
      <c r="N442" s="503">
        <f t="shared" si="12"/>
        <v>1</v>
      </c>
      <c r="O442" s="300" t="s">
        <v>856</v>
      </c>
      <c r="P442" s="496"/>
      <c r="Q442" s="3"/>
      <c r="R442" s="317" t="s">
        <v>972</v>
      </c>
      <c r="S442" s="505">
        <v>4</v>
      </c>
      <c r="T442" s="505">
        <v>4</v>
      </c>
      <c r="U442" s="424" t="str">
        <f t="shared" si="13"/>
        <v>středisko Františka Matulíka Pozlovice</v>
      </c>
    </row>
    <row r="443" spans="1:21" ht="15.75" hidden="1" customHeight="1">
      <c r="A443" s="310" t="s">
        <v>857</v>
      </c>
      <c r="B443" s="483">
        <v>14</v>
      </c>
      <c r="C443" s="484">
        <v>9</v>
      </c>
      <c r="D443" s="484">
        <v>14</v>
      </c>
      <c r="E443" s="484">
        <v>12</v>
      </c>
      <c r="F443" s="484">
        <v>16</v>
      </c>
      <c r="G443" s="484">
        <v>13</v>
      </c>
      <c r="H443" s="484">
        <v>16</v>
      </c>
      <c r="I443" s="484">
        <v>9</v>
      </c>
      <c r="J443" s="485">
        <v>16</v>
      </c>
      <c r="K443" s="485">
        <v>6</v>
      </c>
      <c r="L443" s="485">
        <v>16</v>
      </c>
      <c r="M443" s="485">
        <v>11</v>
      </c>
      <c r="N443" s="503">
        <f t="shared" si="12"/>
        <v>0.6875</v>
      </c>
      <c r="O443" s="300" t="s">
        <v>858</v>
      </c>
      <c r="P443" s="496"/>
      <c r="Q443" s="3"/>
      <c r="R443" s="317" t="s">
        <v>974</v>
      </c>
      <c r="S443" s="505">
        <v>4</v>
      </c>
      <c r="T443" s="505">
        <v>4</v>
      </c>
      <c r="U443" s="424" t="str">
        <f t="shared" si="13"/>
        <v>středisko Vatra Štítná nad Vláří</v>
      </c>
    </row>
    <row r="444" spans="1:21" ht="15.75" hidden="1" customHeight="1">
      <c r="A444" s="310" t="s">
        <v>859</v>
      </c>
      <c r="B444" s="483">
        <v>8</v>
      </c>
      <c r="C444" s="484">
        <v>5</v>
      </c>
      <c r="D444" s="484">
        <v>8</v>
      </c>
      <c r="E444" s="484">
        <v>6</v>
      </c>
      <c r="F444" s="484">
        <v>8</v>
      </c>
      <c r="G444" s="484">
        <v>3</v>
      </c>
      <c r="H444" s="484">
        <v>8</v>
      </c>
      <c r="I444" s="484">
        <v>2</v>
      </c>
      <c r="J444" s="485">
        <v>8</v>
      </c>
      <c r="K444" s="485">
        <v>4</v>
      </c>
      <c r="L444" s="485">
        <v>10</v>
      </c>
      <c r="M444" s="485">
        <v>6</v>
      </c>
      <c r="N444" s="503">
        <f t="shared" si="12"/>
        <v>0.6</v>
      </c>
      <c r="O444" s="300" t="s">
        <v>860</v>
      </c>
      <c r="P444" s="496"/>
      <c r="Q444" s="3"/>
      <c r="R444" s="317" t="s">
        <v>976</v>
      </c>
      <c r="S444" s="505">
        <v>6</v>
      </c>
      <c r="T444" s="505">
        <v>6</v>
      </c>
      <c r="U444" s="424" t="str">
        <f t="shared" si="13"/>
        <v>středisko Brumov-Bylnice</v>
      </c>
    </row>
    <row r="445" spans="1:21" ht="15.75" hidden="1" customHeight="1">
      <c r="A445" s="310" t="s">
        <v>861</v>
      </c>
      <c r="B445" s="483">
        <v>6</v>
      </c>
      <c r="C445" s="484">
        <v>4</v>
      </c>
      <c r="D445" s="484">
        <v>8</v>
      </c>
      <c r="E445" s="484">
        <v>8</v>
      </c>
      <c r="F445" s="484">
        <v>6</v>
      </c>
      <c r="G445" s="484">
        <v>6</v>
      </c>
      <c r="H445" s="484">
        <v>6</v>
      </c>
      <c r="I445" s="484">
        <v>5</v>
      </c>
      <c r="J445" s="485">
        <v>6</v>
      </c>
      <c r="K445" s="485">
        <v>6</v>
      </c>
      <c r="L445" s="485">
        <v>6</v>
      </c>
      <c r="M445" s="485">
        <v>6</v>
      </c>
      <c r="N445" s="503">
        <f t="shared" si="12"/>
        <v>1</v>
      </c>
      <c r="O445" s="300" t="s">
        <v>862</v>
      </c>
      <c r="P445" s="496"/>
      <c r="Q445" s="3"/>
      <c r="R445" s="317" t="s">
        <v>978</v>
      </c>
      <c r="S445" s="505">
        <v>6</v>
      </c>
      <c r="T445" s="505">
        <v>4</v>
      </c>
      <c r="U445" s="424" t="str">
        <f t="shared" si="13"/>
        <v>středisko Slušovice</v>
      </c>
    </row>
    <row r="446" spans="1:21" ht="15.75" hidden="1" customHeight="1">
      <c r="A446" s="310" t="s">
        <v>863</v>
      </c>
      <c r="B446" s="483">
        <v>6</v>
      </c>
      <c r="C446" s="484">
        <v>4</v>
      </c>
      <c r="D446" s="484">
        <v>4</v>
      </c>
      <c r="E446" s="484">
        <v>4</v>
      </c>
      <c r="F446" s="484">
        <v>4</v>
      </c>
      <c r="G446" s="484">
        <v>4</v>
      </c>
      <c r="H446" s="484">
        <v>4</v>
      </c>
      <c r="I446" s="484">
        <v>4</v>
      </c>
      <c r="J446" s="485">
        <v>4</v>
      </c>
      <c r="K446" s="485">
        <v>4</v>
      </c>
      <c r="L446" s="485">
        <v>4</v>
      </c>
      <c r="M446" s="485">
        <v>3</v>
      </c>
      <c r="N446" s="503">
        <f t="shared" si="12"/>
        <v>0.75</v>
      </c>
      <c r="O446" s="300" t="s">
        <v>864</v>
      </c>
      <c r="P446" s="496"/>
      <c r="Q446" s="3"/>
      <c r="R446" s="317" t="s">
        <v>981</v>
      </c>
      <c r="S446" s="505">
        <v>2</v>
      </c>
      <c r="T446" s="505">
        <v>2</v>
      </c>
      <c r="U446" s="424" t="str">
        <f t="shared" si="13"/>
        <v>středisko Bruntál</v>
      </c>
    </row>
    <row r="447" spans="1:21" ht="15.75" hidden="1" customHeight="1">
      <c r="A447" s="310" t="s">
        <v>865</v>
      </c>
      <c r="B447" s="483">
        <v>10</v>
      </c>
      <c r="C447" s="484">
        <v>10</v>
      </c>
      <c r="D447" s="484">
        <v>10</v>
      </c>
      <c r="E447" s="484">
        <v>10</v>
      </c>
      <c r="F447" s="484">
        <v>10</v>
      </c>
      <c r="G447" s="484">
        <v>7</v>
      </c>
      <c r="H447" s="484">
        <v>10</v>
      </c>
      <c r="I447" s="484">
        <v>8</v>
      </c>
      <c r="J447" s="485">
        <v>10</v>
      </c>
      <c r="K447" s="485">
        <v>9</v>
      </c>
      <c r="L447" s="485">
        <v>10</v>
      </c>
      <c r="M447" s="485">
        <v>9</v>
      </c>
      <c r="N447" s="503">
        <f t="shared" si="12"/>
        <v>0.9</v>
      </c>
      <c r="O447" s="300" t="s">
        <v>866</v>
      </c>
      <c r="P447" s="496"/>
      <c r="Q447" s="3"/>
      <c r="R447" s="317" t="s">
        <v>983</v>
      </c>
      <c r="S447" s="505">
        <v>2</v>
      </c>
      <c r="T447" s="505">
        <v>2</v>
      </c>
      <c r="U447" s="424" t="str">
        <f t="shared" si="13"/>
        <v>středisko Krnov</v>
      </c>
    </row>
    <row r="448" spans="1:21" ht="15.75" hidden="1" customHeight="1">
      <c r="A448" s="310" t="s">
        <v>867</v>
      </c>
      <c r="B448" s="483">
        <v>4</v>
      </c>
      <c r="C448" s="484">
        <v>4</v>
      </c>
      <c r="D448" s="484">
        <v>4</v>
      </c>
      <c r="E448" s="484">
        <v>4</v>
      </c>
      <c r="F448" s="484">
        <v>4</v>
      </c>
      <c r="G448" s="484">
        <v>2</v>
      </c>
      <c r="H448" s="484">
        <v>4</v>
      </c>
      <c r="I448" s="484">
        <v>2</v>
      </c>
      <c r="J448" s="485">
        <v>4</v>
      </c>
      <c r="K448" s="485">
        <v>2</v>
      </c>
      <c r="L448" s="485">
        <v>4</v>
      </c>
      <c r="M448" s="485">
        <v>4</v>
      </c>
      <c r="N448" s="503">
        <f t="shared" si="12"/>
        <v>1</v>
      </c>
      <c r="O448" s="300" t="s">
        <v>868</v>
      </c>
      <c r="P448" s="496"/>
      <c r="Q448" s="3"/>
      <c r="R448" s="317" t="s">
        <v>985</v>
      </c>
      <c r="S448" s="505">
        <v>4</v>
      </c>
      <c r="T448" s="505">
        <v>3</v>
      </c>
      <c r="U448" s="424" t="str">
        <f t="shared" si="13"/>
        <v>středisko Rýmařov</v>
      </c>
    </row>
    <row r="449" spans="1:21" ht="15.75" customHeight="1">
      <c r="A449" s="310">
        <v>713</v>
      </c>
      <c r="B449" s="483">
        <v>28</v>
      </c>
      <c r="C449" s="484">
        <v>23</v>
      </c>
      <c r="D449" s="484">
        <v>28</v>
      </c>
      <c r="E449" s="484">
        <v>22</v>
      </c>
      <c r="F449" s="484">
        <v>26</v>
      </c>
      <c r="G449" s="484">
        <v>21</v>
      </c>
      <c r="H449" s="484">
        <v>28</v>
      </c>
      <c r="I449" s="484">
        <v>22</v>
      </c>
      <c r="J449" s="485">
        <v>28</v>
      </c>
      <c r="K449" s="485">
        <v>21</v>
      </c>
      <c r="L449" s="485">
        <v>28</v>
      </c>
      <c r="M449" s="485">
        <v>24</v>
      </c>
      <c r="N449" s="503">
        <f t="shared" si="12"/>
        <v>0.8571428571428571</v>
      </c>
      <c r="O449" s="300" t="s">
        <v>869</v>
      </c>
      <c r="P449" s="496"/>
      <c r="Q449" s="3"/>
      <c r="R449" s="317" t="s">
        <v>987</v>
      </c>
      <c r="S449" s="505">
        <v>4</v>
      </c>
      <c r="T449" s="505">
        <v>4</v>
      </c>
      <c r="U449" s="424" t="str">
        <f t="shared" si="13"/>
        <v>středisko Zlaté Hory</v>
      </c>
    </row>
    <row r="450" spans="1:21" ht="15.75" hidden="1" customHeight="1">
      <c r="A450" s="310" t="s">
        <v>870</v>
      </c>
      <c r="B450" s="483">
        <v>6</v>
      </c>
      <c r="C450" s="484">
        <v>4</v>
      </c>
      <c r="D450" s="484">
        <v>6</v>
      </c>
      <c r="E450" s="484">
        <v>4</v>
      </c>
      <c r="F450" s="484">
        <v>6</v>
      </c>
      <c r="G450" s="484">
        <v>5</v>
      </c>
      <c r="H450" s="484">
        <v>6</v>
      </c>
      <c r="I450" s="484">
        <v>5</v>
      </c>
      <c r="J450" s="485">
        <v>6</v>
      </c>
      <c r="K450" s="485">
        <v>5</v>
      </c>
      <c r="L450" s="485">
        <v>6</v>
      </c>
      <c r="M450" s="485">
        <v>5</v>
      </c>
      <c r="N450" s="503">
        <f t="shared" si="12"/>
        <v>0.83333333333333337</v>
      </c>
      <c r="O450" s="300" t="s">
        <v>871</v>
      </c>
      <c r="P450" s="496"/>
      <c r="Q450" s="3"/>
      <c r="R450" s="317" t="s">
        <v>990</v>
      </c>
      <c r="S450" s="505">
        <v>4</v>
      </c>
      <c r="T450" s="505">
        <v>3</v>
      </c>
      <c r="U450" s="424" t="str">
        <f t="shared" si="13"/>
        <v>středisko 8. pěšího pluku Slezského Frýdek-Místek</v>
      </c>
    </row>
    <row r="451" spans="1:21" ht="15.75" hidden="1" customHeight="1">
      <c r="A451" s="310" t="s">
        <v>872</v>
      </c>
      <c r="B451" s="483">
        <v>6</v>
      </c>
      <c r="C451" s="484">
        <v>5</v>
      </c>
      <c r="D451" s="484">
        <v>6</v>
      </c>
      <c r="E451" s="484">
        <v>5</v>
      </c>
      <c r="F451" s="484">
        <v>6</v>
      </c>
      <c r="G451" s="484">
        <v>3</v>
      </c>
      <c r="H451" s="484">
        <v>6</v>
      </c>
      <c r="I451" s="484">
        <v>3</v>
      </c>
      <c r="J451" s="485">
        <v>6</v>
      </c>
      <c r="K451" s="485">
        <v>3</v>
      </c>
      <c r="L451" s="485">
        <v>6</v>
      </c>
      <c r="M451" s="485">
        <v>5</v>
      </c>
      <c r="N451" s="503">
        <f t="shared" si="12"/>
        <v>0.83333333333333337</v>
      </c>
      <c r="O451" s="300" t="s">
        <v>873</v>
      </c>
      <c r="P451" s="496"/>
      <c r="Q451" s="3"/>
      <c r="R451" s="317" t="s">
        <v>992</v>
      </c>
      <c r="S451" s="505">
        <v>8</v>
      </c>
      <c r="T451" s="505">
        <v>5</v>
      </c>
      <c r="U451" s="424" t="str">
        <f t="shared" si="13"/>
        <v>středisko Kruh Frýdek-Místek</v>
      </c>
    </row>
    <row r="452" spans="1:21" ht="15.75" hidden="1" customHeight="1">
      <c r="A452" s="310" t="s">
        <v>874</v>
      </c>
      <c r="B452" s="483">
        <v>2</v>
      </c>
      <c r="C452" s="484">
        <v>2</v>
      </c>
      <c r="D452" s="484">
        <v>2</v>
      </c>
      <c r="E452" s="484">
        <v>2</v>
      </c>
      <c r="F452" s="484">
        <v>2</v>
      </c>
      <c r="G452" s="484">
        <v>2</v>
      </c>
      <c r="H452" s="484">
        <v>2</v>
      </c>
      <c r="I452" s="484">
        <v>2</v>
      </c>
      <c r="J452" s="485">
        <v>2</v>
      </c>
      <c r="K452" s="485">
        <v>2</v>
      </c>
      <c r="L452" s="485">
        <v>2</v>
      </c>
      <c r="M452" s="485">
        <v>2</v>
      </c>
      <c r="N452" s="503">
        <f t="shared" si="12"/>
        <v>1</v>
      </c>
      <c r="O452" s="300" t="s">
        <v>875</v>
      </c>
      <c r="P452" s="496"/>
      <c r="Q452" s="3"/>
      <c r="R452" s="317" t="s">
        <v>994</v>
      </c>
      <c r="S452" s="505">
        <v>6</v>
      </c>
      <c r="T452" s="505">
        <v>6</v>
      </c>
      <c r="U452" s="424" t="str">
        <f t="shared" si="13"/>
        <v>středisko Ondřejník Frýdlant nad Ostravicí</v>
      </c>
    </row>
    <row r="453" spans="1:21" ht="15.75" hidden="1" customHeight="1">
      <c r="A453" s="310" t="s">
        <v>876</v>
      </c>
      <c r="B453" s="483">
        <v>6</v>
      </c>
      <c r="C453" s="484">
        <v>6</v>
      </c>
      <c r="D453" s="484">
        <v>6</v>
      </c>
      <c r="E453" s="484">
        <v>6</v>
      </c>
      <c r="F453" s="484">
        <v>6</v>
      </c>
      <c r="G453" s="484">
        <v>6</v>
      </c>
      <c r="H453" s="484">
        <v>6</v>
      </c>
      <c r="I453" s="484">
        <v>6</v>
      </c>
      <c r="J453" s="485">
        <v>6</v>
      </c>
      <c r="K453" s="485">
        <v>5</v>
      </c>
      <c r="L453" s="485">
        <v>6</v>
      </c>
      <c r="M453" s="485">
        <v>5</v>
      </c>
      <c r="N453" s="503">
        <f t="shared" si="12"/>
        <v>0.83333333333333337</v>
      </c>
      <c r="O453" s="300" t="s">
        <v>877</v>
      </c>
      <c r="P453" s="496"/>
      <c r="Q453" s="3"/>
      <c r="R453" s="317" t="s">
        <v>996</v>
      </c>
      <c r="S453" s="505">
        <v>8</v>
      </c>
      <c r="T453" s="505">
        <v>5</v>
      </c>
      <c r="U453" s="424" t="str">
        <f t="shared" si="13"/>
        <v>středisko Šenov</v>
      </c>
    </row>
    <row r="454" spans="1:21" ht="15.75" hidden="1" customHeight="1">
      <c r="A454" s="310" t="s">
        <v>878</v>
      </c>
      <c r="B454" s="483">
        <v>4</v>
      </c>
      <c r="C454" s="484">
        <v>3</v>
      </c>
      <c r="D454" s="484">
        <v>4</v>
      </c>
      <c r="E454" s="484">
        <v>2</v>
      </c>
      <c r="F454" s="484">
        <v>4</v>
      </c>
      <c r="G454" s="484">
        <v>3</v>
      </c>
      <c r="H454" s="484">
        <v>4</v>
      </c>
      <c r="I454" s="484">
        <v>3</v>
      </c>
      <c r="J454" s="485">
        <v>4</v>
      </c>
      <c r="K454" s="485">
        <v>2</v>
      </c>
      <c r="L454" s="485">
        <v>4</v>
      </c>
      <c r="M454" s="485">
        <v>3</v>
      </c>
      <c r="N454" s="503">
        <f t="shared" ref="N454:N517" si="14">IF(L454=0,0,(M454/L454))</f>
        <v>0.75</v>
      </c>
      <c r="O454" s="300" t="s">
        <v>879</v>
      </c>
      <c r="P454" s="496"/>
      <c r="Q454" s="3"/>
      <c r="R454" s="317" t="s">
        <v>998</v>
      </c>
      <c r="S454" s="505">
        <v>6</v>
      </c>
      <c r="T454" s="505">
        <v>5</v>
      </c>
      <c r="U454" s="424" t="str">
        <f t="shared" si="13"/>
        <v>středisko P. Bezruče Frýdek-Místek</v>
      </c>
    </row>
    <row r="455" spans="1:21" ht="15.75" hidden="1" customHeight="1">
      <c r="A455" s="310" t="s">
        <v>880</v>
      </c>
      <c r="B455" s="483">
        <v>4</v>
      </c>
      <c r="C455" s="484">
        <v>3</v>
      </c>
      <c r="D455" s="484">
        <v>4</v>
      </c>
      <c r="E455" s="484">
        <v>3</v>
      </c>
      <c r="F455" s="484">
        <v>2</v>
      </c>
      <c r="G455" s="484">
        <v>2</v>
      </c>
      <c r="H455" s="484">
        <v>4</v>
      </c>
      <c r="I455" s="484">
        <v>3</v>
      </c>
      <c r="J455" s="485">
        <v>4</v>
      </c>
      <c r="K455" s="485">
        <v>4</v>
      </c>
      <c r="L455" s="485">
        <v>4</v>
      </c>
      <c r="M455" s="485">
        <v>4</v>
      </c>
      <c r="N455" s="503">
        <f t="shared" si="14"/>
        <v>1</v>
      </c>
      <c r="O455" s="300" t="s">
        <v>881</v>
      </c>
      <c r="P455" s="496"/>
      <c r="Q455" s="3"/>
      <c r="R455" s="317" t="s">
        <v>1000</v>
      </c>
      <c r="S455" s="505">
        <v>6</v>
      </c>
      <c r="T455" s="505">
        <v>6</v>
      </c>
      <c r="U455" s="424" t="str">
        <f t="shared" si="13"/>
        <v>středisko Svatý Jiří</v>
      </c>
    </row>
    <row r="456" spans="1:21" ht="15.75" customHeight="1">
      <c r="A456" s="310">
        <v>714</v>
      </c>
      <c r="B456" s="483">
        <v>22</v>
      </c>
      <c r="C456" s="484">
        <v>15</v>
      </c>
      <c r="D456" s="484">
        <v>18</v>
      </c>
      <c r="E456" s="484">
        <v>16</v>
      </c>
      <c r="F456" s="484">
        <v>18</v>
      </c>
      <c r="G456" s="484">
        <v>16</v>
      </c>
      <c r="H456" s="484">
        <v>18</v>
      </c>
      <c r="I456" s="484">
        <v>17</v>
      </c>
      <c r="J456" s="485">
        <v>18</v>
      </c>
      <c r="K456" s="485">
        <v>17</v>
      </c>
      <c r="L456" s="485">
        <v>20</v>
      </c>
      <c r="M456" s="485">
        <v>16</v>
      </c>
      <c r="N456" s="503">
        <f t="shared" si="14"/>
        <v>0.8</v>
      </c>
      <c r="O456" s="300" t="s">
        <v>882</v>
      </c>
      <c r="P456" s="496"/>
      <c r="Q456" s="3"/>
      <c r="R456" s="317" t="s">
        <v>1002</v>
      </c>
      <c r="S456" s="505">
        <v>8</v>
      </c>
      <c r="T456" s="505">
        <v>5</v>
      </c>
      <c r="U456" s="424" t="str">
        <f t="shared" ref="U456:U519" si="15">VLOOKUP(R456,A:O,15,0)</f>
        <v>středisko Štít Pražmo</v>
      </c>
    </row>
    <row r="457" spans="1:21" ht="15.75" hidden="1" customHeight="1">
      <c r="A457" s="310" t="s">
        <v>883</v>
      </c>
      <c r="B457" s="483">
        <v>4</v>
      </c>
      <c r="C457" s="484">
        <v>4</v>
      </c>
      <c r="D457" s="484">
        <v>4</v>
      </c>
      <c r="E457" s="484">
        <v>3</v>
      </c>
      <c r="F457" s="484">
        <v>4</v>
      </c>
      <c r="G457" s="484">
        <v>4</v>
      </c>
      <c r="H457" s="484">
        <v>4</v>
      </c>
      <c r="I457" s="484">
        <v>4</v>
      </c>
      <c r="J457" s="485">
        <v>4</v>
      </c>
      <c r="K457" s="485">
        <v>3</v>
      </c>
      <c r="L457" s="485">
        <v>4</v>
      </c>
      <c r="M457" s="485">
        <v>3</v>
      </c>
      <c r="N457" s="503">
        <f t="shared" si="14"/>
        <v>0.75</v>
      </c>
      <c r="O457" s="300" t="s">
        <v>884</v>
      </c>
      <c r="P457" s="496"/>
      <c r="Q457" s="3"/>
      <c r="R457" s="317" t="s">
        <v>1004</v>
      </c>
      <c r="S457" s="505">
        <v>6</v>
      </c>
      <c r="T457" s="505">
        <v>6</v>
      </c>
      <c r="U457" s="424" t="str">
        <f t="shared" si="15"/>
        <v>středisko Doberčata Dobrá</v>
      </c>
    </row>
    <row r="458" spans="1:21" ht="15.75" hidden="1" customHeight="1">
      <c r="A458" s="310" t="s">
        <v>885</v>
      </c>
      <c r="B458" s="483">
        <v>6</v>
      </c>
      <c r="C458" s="484">
        <v>3</v>
      </c>
      <c r="D458" s="484">
        <v>4</v>
      </c>
      <c r="E458" s="484">
        <v>4</v>
      </c>
      <c r="F458" s="484">
        <v>4</v>
      </c>
      <c r="G458" s="484">
        <v>4</v>
      </c>
      <c r="H458" s="484">
        <v>4</v>
      </c>
      <c r="I458" s="484">
        <v>4</v>
      </c>
      <c r="J458" s="485">
        <v>4</v>
      </c>
      <c r="K458" s="485">
        <v>4</v>
      </c>
      <c r="L458" s="485">
        <v>4</v>
      </c>
      <c r="M458" s="485">
        <v>4</v>
      </c>
      <c r="N458" s="503">
        <f t="shared" si="14"/>
        <v>1</v>
      </c>
      <c r="O458" s="300" t="s">
        <v>886</v>
      </c>
      <c r="P458" s="496"/>
      <c r="Q458" s="3"/>
      <c r="R458" s="317" t="s">
        <v>1119</v>
      </c>
      <c r="S458" s="505">
        <v>4</v>
      </c>
      <c r="T458" s="505">
        <v>4</v>
      </c>
      <c r="U458" s="424" t="str">
        <f t="shared" si="15"/>
        <v>středisko Nashuro Kozlovice</v>
      </c>
    </row>
    <row r="459" spans="1:21" ht="15.75" hidden="1" customHeight="1">
      <c r="A459" s="310" t="s">
        <v>887</v>
      </c>
      <c r="B459" s="483">
        <v>4</v>
      </c>
      <c r="C459" s="484">
        <v>3</v>
      </c>
      <c r="D459" s="484">
        <v>4</v>
      </c>
      <c r="E459" s="484">
        <v>4</v>
      </c>
      <c r="F459" s="484">
        <v>4</v>
      </c>
      <c r="G459" s="484">
        <v>3</v>
      </c>
      <c r="H459" s="484">
        <v>4</v>
      </c>
      <c r="I459" s="484">
        <v>3</v>
      </c>
      <c r="J459" s="485">
        <v>4</v>
      </c>
      <c r="K459" s="485">
        <v>4</v>
      </c>
      <c r="L459" s="485">
        <v>4</v>
      </c>
      <c r="M459" s="485">
        <v>3</v>
      </c>
      <c r="N459" s="503">
        <f t="shared" si="14"/>
        <v>0.75</v>
      </c>
      <c r="O459" s="300" t="s">
        <v>888</v>
      </c>
      <c r="P459" s="496"/>
      <c r="Q459" s="3"/>
      <c r="R459" s="317" t="s">
        <v>1007</v>
      </c>
      <c r="S459" s="505">
        <v>10</v>
      </c>
      <c r="T459" s="505">
        <v>7</v>
      </c>
      <c r="U459" s="424" t="str">
        <f t="shared" si="15"/>
        <v>středisko Evžena Cedivody Karviná</v>
      </c>
    </row>
    <row r="460" spans="1:21" ht="15.75" hidden="1" customHeight="1">
      <c r="A460" s="310" t="s">
        <v>889</v>
      </c>
      <c r="B460" s="483">
        <v>4</v>
      </c>
      <c r="C460" s="484">
        <v>2</v>
      </c>
      <c r="D460" s="484">
        <v>2</v>
      </c>
      <c r="E460" s="484">
        <v>2</v>
      </c>
      <c r="F460" s="484">
        <v>2</v>
      </c>
      <c r="G460" s="484">
        <v>2</v>
      </c>
      <c r="H460" s="484">
        <v>2</v>
      </c>
      <c r="I460" s="484">
        <v>2</v>
      </c>
      <c r="J460" s="485">
        <v>2</v>
      </c>
      <c r="K460" s="485">
        <v>2</v>
      </c>
      <c r="L460" s="485">
        <v>2</v>
      </c>
      <c r="M460" s="485">
        <v>2</v>
      </c>
      <c r="N460" s="503">
        <f t="shared" si="14"/>
        <v>1</v>
      </c>
      <c r="O460" s="300" t="s">
        <v>890</v>
      </c>
      <c r="P460" s="496"/>
      <c r="Q460" s="3"/>
      <c r="R460" s="317" t="s">
        <v>1009</v>
      </c>
      <c r="S460" s="505">
        <v>4</v>
      </c>
      <c r="T460" s="505">
        <v>4</v>
      </c>
      <c r="U460" s="424" t="str">
        <f t="shared" si="15"/>
        <v>středisko Havířov</v>
      </c>
    </row>
    <row r="461" spans="1:21" ht="15.75" hidden="1" customHeight="1">
      <c r="A461" s="310" t="s">
        <v>891</v>
      </c>
      <c r="B461" s="483">
        <v>4</v>
      </c>
      <c r="C461" s="484">
        <v>3</v>
      </c>
      <c r="D461" s="484">
        <v>4</v>
      </c>
      <c r="E461" s="484">
        <v>3</v>
      </c>
      <c r="F461" s="484">
        <v>4</v>
      </c>
      <c r="G461" s="484">
        <v>3</v>
      </c>
      <c r="H461" s="484">
        <v>4</v>
      </c>
      <c r="I461" s="484">
        <v>4</v>
      </c>
      <c r="J461" s="485">
        <v>4</v>
      </c>
      <c r="K461" s="485">
        <v>4</v>
      </c>
      <c r="L461" s="485">
        <v>6</v>
      </c>
      <c r="M461" s="485">
        <v>4</v>
      </c>
      <c r="N461" s="503">
        <f t="shared" si="14"/>
        <v>0.66666666666666663</v>
      </c>
      <c r="O461" s="300" t="s">
        <v>892</v>
      </c>
      <c r="P461" s="496"/>
      <c r="Q461" s="3"/>
      <c r="R461" s="317" t="s">
        <v>1011</v>
      </c>
      <c r="S461" s="505">
        <v>4</v>
      </c>
      <c r="T461" s="505">
        <v>3</v>
      </c>
      <c r="U461" s="424" t="str">
        <f t="shared" si="15"/>
        <v>středisko Hraničář Třinec</v>
      </c>
    </row>
    <row r="462" spans="1:21" ht="15.75" customHeight="1">
      <c r="A462" s="310">
        <v>715</v>
      </c>
      <c r="B462" s="483">
        <v>66</v>
      </c>
      <c r="C462" s="484">
        <v>66</v>
      </c>
      <c r="D462" s="484">
        <v>68</v>
      </c>
      <c r="E462" s="484">
        <v>66</v>
      </c>
      <c r="F462" s="484">
        <v>68</v>
      </c>
      <c r="G462" s="484">
        <v>63</v>
      </c>
      <c r="H462" s="484">
        <v>70</v>
      </c>
      <c r="I462" s="484">
        <v>66</v>
      </c>
      <c r="J462" s="485">
        <v>72</v>
      </c>
      <c r="K462" s="485">
        <v>67</v>
      </c>
      <c r="L462" s="485">
        <v>74</v>
      </c>
      <c r="M462" s="485">
        <v>67</v>
      </c>
      <c r="N462" s="503">
        <f t="shared" si="14"/>
        <v>0.90540540540540537</v>
      </c>
      <c r="O462" s="300" t="s">
        <v>893</v>
      </c>
      <c r="P462" s="496"/>
      <c r="Q462" s="3"/>
      <c r="R462" s="317" t="s">
        <v>1013</v>
      </c>
      <c r="S462" s="505">
        <v>6</v>
      </c>
      <c r="T462" s="505">
        <v>6</v>
      </c>
      <c r="U462" s="424" t="str">
        <f t="shared" si="15"/>
        <v>středisko Zlatá Orlice Český Těšín</v>
      </c>
    </row>
    <row r="463" spans="1:21" ht="15.75" hidden="1" customHeight="1">
      <c r="A463" s="310" t="s">
        <v>894</v>
      </c>
      <c r="B463" s="483">
        <v>12</v>
      </c>
      <c r="C463" s="484">
        <v>12</v>
      </c>
      <c r="D463" s="484">
        <v>12</v>
      </c>
      <c r="E463" s="484">
        <v>12</v>
      </c>
      <c r="F463" s="484">
        <v>10</v>
      </c>
      <c r="G463" s="484">
        <v>9</v>
      </c>
      <c r="H463" s="484">
        <v>12</v>
      </c>
      <c r="I463" s="484">
        <v>12</v>
      </c>
      <c r="J463" s="485">
        <v>12</v>
      </c>
      <c r="K463" s="485">
        <v>12</v>
      </c>
      <c r="L463" s="485">
        <v>12</v>
      </c>
      <c r="M463" s="485">
        <v>12</v>
      </c>
      <c r="N463" s="503">
        <f t="shared" si="14"/>
        <v>1</v>
      </c>
      <c r="O463" s="300" t="s">
        <v>895</v>
      </c>
      <c r="P463" s="496"/>
      <c r="Q463" s="3"/>
      <c r="R463" s="317" t="s">
        <v>1016</v>
      </c>
      <c r="S463" s="505">
        <v>12</v>
      </c>
      <c r="T463" s="505">
        <v>11</v>
      </c>
      <c r="U463" s="424" t="str">
        <f t="shared" si="15"/>
        <v>středisko Pagoda Nový Jičín</v>
      </c>
    </row>
    <row r="464" spans="1:21" ht="15.75" hidden="1" customHeight="1">
      <c r="A464" s="310" t="s">
        <v>896</v>
      </c>
      <c r="B464" s="483">
        <v>4</v>
      </c>
      <c r="C464" s="484">
        <v>4</v>
      </c>
      <c r="D464" s="484">
        <v>4</v>
      </c>
      <c r="E464" s="484">
        <v>4</v>
      </c>
      <c r="F464" s="484">
        <v>4</v>
      </c>
      <c r="G464" s="484">
        <v>4</v>
      </c>
      <c r="H464" s="484">
        <v>4</v>
      </c>
      <c r="I464" s="484">
        <v>4</v>
      </c>
      <c r="J464" s="485">
        <v>4</v>
      </c>
      <c r="K464" s="485">
        <v>4</v>
      </c>
      <c r="L464" s="485">
        <v>4</v>
      </c>
      <c r="M464" s="485">
        <v>4</v>
      </c>
      <c r="N464" s="503">
        <f t="shared" si="14"/>
        <v>1</v>
      </c>
      <c r="O464" s="300" t="s">
        <v>897</v>
      </c>
      <c r="P464" s="496"/>
      <c r="Q464" s="3"/>
      <c r="R464" s="317" t="s">
        <v>1018</v>
      </c>
      <c r="S464" s="505">
        <v>8</v>
      </c>
      <c r="T464" s="505">
        <v>5</v>
      </c>
      <c r="U464" s="424" t="str">
        <f t="shared" si="15"/>
        <v>středisko Příbor</v>
      </c>
    </row>
    <row r="465" spans="1:21" ht="15.75" hidden="1" customHeight="1">
      <c r="A465" s="310" t="s">
        <v>898</v>
      </c>
      <c r="B465" s="483">
        <v>4</v>
      </c>
      <c r="C465" s="484">
        <v>4</v>
      </c>
      <c r="D465" s="484">
        <v>4</v>
      </c>
      <c r="E465" s="484">
        <v>4</v>
      </c>
      <c r="F465" s="484">
        <v>4</v>
      </c>
      <c r="G465" s="484">
        <v>4</v>
      </c>
      <c r="H465" s="484">
        <v>4</v>
      </c>
      <c r="I465" s="484">
        <v>4</v>
      </c>
      <c r="J465" s="485">
        <v>4</v>
      </c>
      <c r="K465" s="485">
        <v>3</v>
      </c>
      <c r="L465" s="485">
        <v>4</v>
      </c>
      <c r="M465" s="485">
        <v>4</v>
      </c>
      <c r="N465" s="503">
        <f t="shared" si="14"/>
        <v>1</v>
      </c>
      <c r="O465" s="300" t="s">
        <v>899</v>
      </c>
      <c r="P465" s="496"/>
      <c r="Q465" s="3"/>
      <c r="R465" s="317" t="s">
        <v>1020</v>
      </c>
      <c r="S465" s="505">
        <v>12</v>
      </c>
      <c r="T465" s="505">
        <v>9</v>
      </c>
      <c r="U465" s="424" t="str">
        <f t="shared" si="15"/>
        <v>středisko Kopřivnice</v>
      </c>
    </row>
    <row r="466" spans="1:21" ht="15.75" hidden="1" customHeight="1">
      <c r="A466" s="310" t="s">
        <v>900</v>
      </c>
      <c r="B466" s="483">
        <v>4</v>
      </c>
      <c r="C466" s="484">
        <v>4</v>
      </c>
      <c r="D466" s="484">
        <v>4</v>
      </c>
      <c r="E466" s="484">
        <v>4</v>
      </c>
      <c r="F466" s="484">
        <v>4</v>
      </c>
      <c r="G466" s="484">
        <v>4</v>
      </c>
      <c r="H466" s="484">
        <v>4</v>
      </c>
      <c r="I466" s="484">
        <v>3</v>
      </c>
      <c r="J466" s="485">
        <v>4</v>
      </c>
      <c r="K466" s="485">
        <v>3</v>
      </c>
      <c r="L466" s="485">
        <v>4</v>
      </c>
      <c r="M466" s="485">
        <v>2</v>
      </c>
      <c r="N466" s="503">
        <f t="shared" si="14"/>
        <v>0.5</v>
      </c>
      <c r="O466" s="300" t="s">
        <v>901</v>
      </c>
      <c r="P466" s="496"/>
      <c r="Q466" s="3"/>
      <c r="R466" s="317" t="s">
        <v>1022</v>
      </c>
      <c r="S466" s="505">
        <v>4</v>
      </c>
      <c r="T466" s="505">
        <v>2</v>
      </c>
      <c r="U466" s="424" t="str">
        <f t="shared" si="15"/>
        <v>středisko Štramberk</v>
      </c>
    </row>
    <row r="467" spans="1:21" ht="15.75" hidden="1" customHeight="1">
      <c r="A467" s="310" t="s">
        <v>902</v>
      </c>
      <c r="B467" s="483">
        <v>12</v>
      </c>
      <c r="C467" s="484">
        <v>12</v>
      </c>
      <c r="D467" s="484">
        <v>12</v>
      </c>
      <c r="E467" s="484">
        <v>12</v>
      </c>
      <c r="F467" s="484">
        <v>12</v>
      </c>
      <c r="G467" s="484">
        <v>12</v>
      </c>
      <c r="H467" s="484">
        <v>12</v>
      </c>
      <c r="I467" s="484">
        <v>12</v>
      </c>
      <c r="J467" s="485">
        <v>12</v>
      </c>
      <c r="K467" s="485">
        <v>12</v>
      </c>
      <c r="L467" s="485">
        <v>12</v>
      </c>
      <c r="M467" s="485">
        <v>12</v>
      </c>
      <c r="N467" s="503">
        <f t="shared" si="14"/>
        <v>1</v>
      </c>
      <c r="O467" s="300" t="s">
        <v>903</v>
      </c>
      <c r="P467" s="496"/>
      <c r="Q467" s="3"/>
      <c r="R467" s="317" t="s">
        <v>1024</v>
      </c>
      <c r="S467" s="505">
        <v>6</v>
      </c>
      <c r="T467" s="505">
        <v>5</v>
      </c>
      <c r="U467" s="424" t="str">
        <f t="shared" si="15"/>
        <v>středisko Odry</v>
      </c>
    </row>
    <row r="468" spans="1:21" ht="15.75" hidden="1" customHeight="1">
      <c r="A468" s="310" t="s">
        <v>904</v>
      </c>
      <c r="B468" s="483">
        <v>6</v>
      </c>
      <c r="C468" s="484">
        <v>6</v>
      </c>
      <c r="D468" s="484">
        <v>6</v>
      </c>
      <c r="E468" s="484">
        <v>6</v>
      </c>
      <c r="F468" s="484">
        <v>8</v>
      </c>
      <c r="G468" s="484">
        <v>6</v>
      </c>
      <c r="H468" s="484">
        <v>8</v>
      </c>
      <c r="I468" s="484">
        <v>7</v>
      </c>
      <c r="J468" s="485">
        <v>10</v>
      </c>
      <c r="K468" s="485">
        <v>8</v>
      </c>
      <c r="L468" s="485">
        <v>12</v>
      </c>
      <c r="M468" s="485">
        <v>8</v>
      </c>
      <c r="N468" s="503">
        <f t="shared" si="14"/>
        <v>0.66666666666666663</v>
      </c>
      <c r="O468" s="300" t="s">
        <v>905</v>
      </c>
      <c r="P468" s="496"/>
      <c r="Q468" s="3"/>
      <c r="R468" s="317" t="s">
        <v>1026</v>
      </c>
      <c r="S468" s="505">
        <v>10</v>
      </c>
      <c r="T468" s="505">
        <v>8</v>
      </c>
      <c r="U468" s="424" t="str">
        <f t="shared" si="15"/>
        <v>středisko Albrechtičky</v>
      </c>
    </row>
    <row r="469" spans="1:21" ht="15.75" hidden="1" customHeight="1">
      <c r="A469" s="310" t="s">
        <v>906</v>
      </c>
      <c r="B469" s="483">
        <v>4</v>
      </c>
      <c r="C469" s="484">
        <v>4</v>
      </c>
      <c r="D469" s="484">
        <v>6</v>
      </c>
      <c r="E469" s="484">
        <v>6</v>
      </c>
      <c r="F469" s="484">
        <v>6</v>
      </c>
      <c r="G469" s="484">
        <v>6</v>
      </c>
      <c r="H469" s="484">
        <v>6</v>
      </c>
      <c r="I469" s="484">
        <v>6</v>
      </c>
      <c r="J469" s="485">
        <v>6</v>
      </c>
      <c r="K469" s="485">
        <v>6</v>
      </c>
      <c r="L469" s="485">
        <v>6</v>
      </c>
      <c r="M469" s="485">
        <v>6</v>
      </c>
      <c r="N469" s="503">
        <f t="shared" si="14"/>
        <v>1</v>
      </c>
      <c r="O469" s="300" t="s">
        <v>907</v>
      </c>
      <c r="P469" s="496"/>
      <c r="Q469" s="3"/>
      <c r="R469" s="317" t="s">
        <v>1029</v>
      </c>
      <c r="S469" s="505">
        <v>8</v>
      </c>
      <c r="T469" s="505">
        <v>7</v>
      </c>
      <c r="U469" s="424" t="str">
        <f t="shared" si="15"/>
        <v>přístav Černý čáp Opava</v>
      </c>
    </row>
    <row r="470" spans="1:21" ht="15.75" hidden="1" customHeight="1">
      <c r="A470" s="310" t="s">
        <v>908</v>
      </c>
      <c r="B470" s="483">
        <v>6</v>
      </c>
      <c r="C470" s="484">
        <v>6</v>
      </c>
      <c r="D470" s="484">
        <v>6</v>
      </c>
      <c r="E470" s="484">
        <v>4</v>
      </c>
      <c r="F470" s="484">
        <v>6</v>
      </c>
      <c r="G470" s="484">
        <v>4</v>
      </c>
      <c r="H470" s="484">
        <v>6</v>
      </c>
      <c r="I470" s="484">
        <v>4</v>
      </c>
      <c r="J470" s="485">
        <v>6</v>
      </c>
      <c r="K470" s="485">
        <v>5</v>
      </c>
      <c r="L470" s="485">
        <v>6</v>
      </c>
      <c r="M470" s="485">
        <v>5</v>
      </c>
      <c r="N470" s="503">
        <f t="shared" si="14"/>
        <v>0.83333333333333337</v>
      </c>
      <c r="O470" s="300" t="s">
        <v>909</v>
      </c>
      <c r="P470" s="496"/>
      <c r="Q470" s="3"/>
      <c r="R470" s="317" t="s">
        <v>1031</v>
      </c>
      <c r="S470" s="505">
        <v>8</v>
      </c>
      <c r="T470" s="505">
        <v>6</v>
      </c>
      <c r="U470" s="424" t="str">
        <f t="shared" si="15"/>
        <v>středisko Zvon Opava</v>
      </c>
    </row>
    <row r="471" spans="1:21" ht="15.75" hidden="1" customHeight="1">
      <c r="A471" s="310" t="s">
        <v>910</v>
      </c>
      <c r="B471" s="483">
        <v>4</v>
      </c>
      <c r="C471" s="484">
        <v>4</v>
      </c>
      <c r="D471" s="484">
        <v>4</v>
      </c>
      <c r="E471" s="484">
        <v>4</v>
      </c>
      <c r="F471" s="484">
        <v>4</v>
      </c>
      <c r="G471" s="484">
        <v>4</v>
      </c>
      <c r="H471" s="484">
        <v>4</v>
      </c>
      <c r="I471" s="484">
        <v>4</v>
      </c>
      <c r="J471" s="485">
        <v>4</v>
      </c>
      <c r="K471" s="485">
        <v>4</v>
      </c>
      <c r="L471" s="485">
        <v>4</v>
      </c>
      <c r="M471" s="485">
        <v>4</v>
      </c>
      <c r="N471" s="503">
        <f t="shared" si="14"/>
        <v>1</v>
      </c>
      <c r="O471" s="300" t="s">
        <v>911</v>
      </c>
      <c r="P471" s="496"/>
      <c r="Q471" s="3"/>
      <c r="R471" s="317" t="s">
        <v>1033</v>
      </c>
      <c r="S471" s="505">
        <v>4</v>
      </c>
      <c r="T471" s="505">
        <v>2</v>
      </c>
      <c r="U471" s="424" t="str">
        <f t="shared" si="15"/>
        <v>středisko Jih Opava</v>
      </c>
    </row>
    <row r="472" spans="1:21" ht="15.75" hidden="1" customHeight="1">
      <c r="A472" s="310" t="s">
        <v>912</v>
      </c>
      <c r="B472" s="483">
        <v>6</v>
      </c>
      <c r="C472" s="484">
        <v>6</v>
      </c>
      <c r="D472" s="484">
        <v>6</v>
      </c>
      <c r="E472" s="484">
        <v>6</v>
      </c>
      <c r="F472" s="484">
        <v>6</v>
      </c>
      <c r="G472" s="484">
        <v>6</v>
      </c>
      <c r="H472" s="484">
        <v>6</v>
      </c>
      <c r="I472" s="484">
        <v>6</v>
      </c>
      <c r="J472" s="485">
        <v>6</v>
      </c>
      <c r="K472" s="485">
        <v>6</v>
      </c>
      <c r="L472" s="485">
        <v>6</v>
      </c>
      <c r="M472" s="485">
        <v>6</v>
      </c>
      <c r="N472" s="503">
        <f t="shared" si="14"/>
        <v>1</v>
      </c>
      <c r="O472" s="300" t="s">
        <v>913</v>
      </c>
      <c r="P472" s="496"/>
      <c r="Q472" s="3"/>
      <c r="R472" s="317" t="s">
        <v>1035</v>
      </c>
      <c r="S472" s="505">
        <v>4</v>
      </c>
      <c r="T472" s="505">
        <v>3</v>
      </c>
      <c r="U472" s="424" t="str">
        <f t="shared" si="15"/>
        <v>přístav Poseidon Opava</v>
      </c>
    </row>
    <row r="473" spans="1:21" ht="15.75" hidden="1" customHeight="1">
      <c r="A473" s="310" t="s">
        <v>914</v>
      </c>
      <c r="B473" s="483">
        <v>4</v>
      </c>
      <c r="C473" s="484">
        <v>4</v>
      </c>
      <c r="D473" s="484">
        <v>4</v>
      </c>
      <c r="E473" s="484">
        <v>4</v>
      </c>
      <c r="F473" s="484">
        <v>4</v>
      </c>
      <c r="G473" s="484">
        <v>4</v>
      </c>
      <c r="H473" s="484">
        <v>4</v>
      </c>
      <c r="I473" s="484">
        <v>4</v>
      </c>
      <c r="J473" s="485">
        <v>4</v>
      </c>
      <c r="K473" s="485">
        <v>4</v>
      </c>
      <c r="L473" s="485">
        <v>4</v>
      </c>
      <c r="M473" s="485">
        <v>4</v>
      </c>
      <c r="N473" s="503">
        <f t="shared" si="14"/>
        <v>1</v>
      </c>
      <c r="O473" s="300" t="s">
        <v>915</v>
      </c>
      <c r="P473" s="496"/>
      <c r="Q473" s="3"/>
      <c r="R473" s="317" t="s">
        <v>1037</v>
      </c>
      <c r="S473" s="505">
        <v>4</v>
      </c>
      <c r="T473" s="505">
        <v>3</v>
      </c>
      <c r="U473" s="424" t="str">
        <f t="shared" si="15"/>
        <v>středisko Ostrá Hůrka Háj ve Slezsku</v>
      </c>
    </row>
    <row r="474" spans="1:21" ht="15.75" hidden="1" customHeight="1">
      <c r="A474" s="310">
        <v>720</v>
      </c>
      <c r="B474" s="483">
        <v>184</v>
      </c>
      <c r="C474" s="484">
        <v>150</v>
      </c>
      <c r="D474" s="484">
        <v>184</v>
      </c>
      <c r="E474" s="484">
        <v>157</v>
      </c>
      <c r="F474" s="484">
        <v>184</v>
      </c>
      <c r="G474" s="484">
        <v>150</v>
      </c>
      <c r="H474" s="484">
        <v>186</v>
      </c>
      <c r="I474" s="484">
        <v>150</v>
      </c>
      <c r="J474" s="485">
        <v>192</v>
      </c>
      <c r="K474" s="485">
        <v>160</v>
      </c>
      <c r="L474" s="485">
        <v>198</v>
      </c>
      <c r="M474" s="485">
        <v>162</v>
      </c>
      <c r="N474" s="503">
        <f t="shared" si="14"/>
        <v>0.81818181818181823</v>
      </c>
      <c r="O474" s="300" t="s">
        <v>45</v>
      </c>
      <c r="P474" s="496"/>
      <c r="Q474" s="3"/>
      <c r="R474" s="317" t="s">
        <v>1039</v>
      </c>
      <c r="S474" s="505">
        <v>4</v>
      </c>
      <c r="T474" s="505">
        <v>4</v>
      </c>
      <c r="U474" s="424" t="str">
        <f t="shared" si="15"/>
        <v>středisko Salvator Dolní Životice</v>
      </c>
    </row>
    <row r="475" spans="1:21" s="404" customFormat="1" ht="15.75" hidden="1" customHeight="1">
      <c r="A475" s="310" t="s">
        <v>1121</v>
      </c>
      <c r="B475" s="483">
        <v>4</v>
      </c>
      <c r="C475" s="484">
        <v>4</v>
      </c>
      <c r="D475" s="484">
        <v>4</v>
      </c>
      <c r="E475" s="484">
        <v>4</v>
      </c>
      <c r="F475" s="484">
        <v>4</v>
      </c>
      <c r="G475" s="484">
        <v>4</v>
      </c>
      <c r="H475" s="484">
        <v>4</v>
      </c>
      <c r="I475" s="484">
        <v>4</v>
      </c>
      <c r="J475" s="485">
        <v>4</v>
      </c>
      <c r="K475" s="485">
        <v>3</v>
      </c>
      <c r="L475" s="485">
        <v>4</v>
      </c>
      <c r="M475" s="485">
        <v>3</v>
      </c>
      <c r="N475" s="503">
        <f t="shared" si="14"/>
        <v>0.75</v>
      </c>
      <c r="O475" s="300" t="s">
        <v>924</v>
      </c>
      <c r="P475" s="497"/>
      <c r="Q475" s="3"/>
      <c r="R475" s="317" t="s">
        <v>1041</v>
      </c>
      <c r="S475" s="505">
        <v>4</v>
      </c>
      <c r="T475" s="505">
        <v>4</v>
      </c>
      <c r="U475" s="424" t="str">
        <f t="shared" si="15"/>
        <v>středisko DVOJKA Nový Jičín</v>
      </c>
    </row>
    <row r="476" spans="1:21" ht="15.75" customHeight="1">
      <c r="A476" s="310">
        <v>721</v>
      </c>
      <c r="B476" s="483">
        <v>24</v>
      </c>
      <c r="C476" s="484">
        <v>22</v>
      </c>
      <c r="D476" s="484">
        <v>22</v>
      </c>
      <c r="E476" s="484">
        <v>22</v>
      </c>
      <c r="F476" s="484">
        <v>20</v>
      </c>
      <c r="G476" s="484">
        <v>18</v>
      </c>
      <c r="H476" s="484">
        <v>20</v>
      </c>
      <c r="I476" s="484">
        <v>18</v>
      </c>
      <c r="J476" s="485">
        <v>20</v>
      </c>
      <c r="K476" s="485">
        <v>17</v>
      </c>
      <c r="L476" s="485">
        <v>16</v>
      </c>
      <c r="M476" s="485">
        <v>12</v>
      </c>
      <c r="N476" s="503">
        <f t="shared" si="14"/>
        <v>0.75</v>
      </c>
      <c r="O476" s="300" t="s">
        <v>916</v>
      </c>
      <c r="P476" s="496"/>
      <c r="Q476" s="3"/>
      <c r="R476" s="317" t="s">
        <v>1044</v>
      </c>
      <c r="S476" s="505">
        <v>6</v>
      </c>
      <c r="T476" s="505">
        <v>5</v>
      </c>
      <c r="U476" s="424" t="str">
        <f t="shared" si="15"/>
        <v>středisko Ludgeřovice</v>
      </c>
    </row>
    <row r="477" spans="1:21" ht="15.75" hidden="1" customHeight="1">
      <c r="A477" s="310" t="s">
        <v>917</v>
      </c>
      <c r="B477" s="483">
        <v>8</v>
      </c>
      <c r="C477" s="484">
        <v>8</v>
      </c>
      <c r="D477" s="484">
        <v>8</v>
      </c>
      <c r="E477" s="484">
        <v>8</v>
      </c>
      <c r="F477" s="484">
        <v>6</v>
      </c>
      <c r="G477" s="484">
        <v>6</v>
      </c>
      <c r="H477" s="484">
        <v>6</v>
      </c>
      <c r="I477" s="484">
        <v>6</v>
      </c>
      <c r="J477" s="485">
        <v>6</v>
      </c>
      <c r="K477" s="485">
        <v>6</v>
      </c>
      <c r="L477" s="485">
        <v>6</v>
      </c>
      <c r="M477" s="485">
        <v>6</v>
      </c>
      <c r="N477" s="503">
        <f t="shared" si="14"/>
        <v>1</v>
      </c>
      <c r="O477" s="300" t="s">
        <v>918</v>
      </c>
      <c r="P477" s="496"/>
      <c r="Q477" s="3"/>
      <c r="R477" s="317" t="s">
        <v>1046</v>
      </c>
      <c r="S477" s="505">
        <v>4</v>
      </c>
      <c r="T477" s="505">
        <v>2</v>
      </c>
      <c r="U477" s="424" t="str">
        <f t="shared" si="15"/>
        <v>středisko Mariánské Ostrava</v>
      </c>
    </row>
    <row r="478" spans="1:21" ht="15.75" hidden="1" customHeight="1">
      <c r="A478" s="310" t="s">
        <v>919</v>
      </c>
      <c r="B478" s="483">
        <v>6</v>
      </c>
      <c r="C478" s="484">
        <v>4</v>
      </c>
      <c r="D478" s="484">
        <v>4</v>
      </c>
      <c r="E478" s="484">
        <v>4</v>
      </c>
      <c r="F478" s="484">
        <v>4</v>
      </c>
      <c r="G478" s="484">
        <v>3</v>
      </c>
      <c r="H478" s="484">
        <v>4</v>
      </c>
      <c r="I478" s="484">
        <v>2</v>
      </c>
      <c r="J478" s="485">
        <v>4</v>
      </c>
      <c r="K478" s="485">
        <v>2</v>
      </c>
      <c r="L478" s="485">
        <v>4</v>
      </c>
      <c r="M478" s="485">
        <v>1</v>
      </c>
      <c r="N478" s="503">
        <f t="shared" si="14"/>
        <v>0.25</v>
      </c>
      <c r="O478" s="300" t="s">
        <v>920</v>
      </c>
      <c r="P478" s="496"/>
      <c r="Q478" s="3"/>
      <c r="R478" s="317" t="s">
        <v>1048</v>
      </c>
      <c r="S478" s="505">
        <v>6</v>
      </c>
      <c r="T478" s="505">
        <v>3</v>
      </c>
      <c r="U478" s="424" t="str">
        <f t="shared" si="15"/>
        <v>středisko Těrlicko</v>
      </c>
    </row>
    <row r="479" spans="1:21" ht="15.75" hidden="1" customHeight="1">
      <c r="A479" s="310" t="s">
        <v>921</v>
      </c>
      <c r="B479" s="483">
        <v>4</v>
      </c>
      <c r="C479" s="484">
        <v>4</v>
      </c>
      <c r="D479" s="484">
        <v>4</v>
      </c>
      <c r="E479" s="484">
        <v>4</v>
      </c>
      <c r="F479" s="484">
        <v>4</v>
      </c>
      <c r="G479" s="484">
        <v>3</v>
      </c>
      <c r="H479" s="484">
        <v>4</v>
      </c>
      <c r="I479" s="484">
        <v>4</v>
      </c>
      <c r="J479" s="485">
        <v>4</v>
      </c>
      <c r="K479" s="485">
        <v>4</v>
      </c>
      <c r="L479" s="485">
        <v>4</v>
      </c>
      <c r="M479" s="485">
        <v>3</v>
      </c>
      <c r="N479" s="503">
        <f t="shared" si="14"/>
        <v>0.75</v>
      </c>
      <c r="O479" s="300" t="s">
        <v>922</v>
      </c>
      <c r="P479" s="496"/>
      <c r="Q479" s="3"/>
      <c r="R479" s="317" t="s">
        <v>1050</v>
      </c>
      <c r="S479" s="505">
        <v>8</v>
      </c>
      <c r="T479" s="505">
        <v>8</v>
      </c>
      <c r="U479" s="424" t="str">
        <f t="shared" si="15"/>
        <v>středisko Svatý Jiří Ostrava</v>
      </c>
    </row>
    <row r="480" spans="1:21" ht="15.75" hidden="1" customHeight="1">
      <c r="A480" s="310" t="s">
        <v>925</v>
      </c>
      <c r="B480" s="483">
        <v>2</v>
      </c>
      <c r="C480" s="484">
        <v>2</v>
      </c>
      <c r="D480" s="484">
        <v>2</v>
      </c>
      <c r="E480" s="484">
        <v>2</v>
      </c>
      <c r="F480" s="484">
        <v>2</v>
      </c>
      <c r="G480" s="484">
        <v>2</v>
      </c>
      <c r="H480" s="484">
        <v>2</v>
      </c>
      <c r="I480" s="484">
        <v>2</v>
      </c>
      <c r="J480" s="485">
        <v>2</v>
      </c>
      <c r="K480" s="485">
        <v>2</v>
      </c>
      <c r="L480" s="485">
        <v>2</v>
      </c>
      <c r="M480" s="485">
        <v>2</v>
      </c>
      <c r="N480" s="503">
        <f t="shared" si="14"/>
        <v>1</v>
      </c>
      <c r="O480" s="300" t="s">
        <v>926</v>
      </c>
      <c r="P480" s="496"/>
      <c r="Q480" s="3"/>
      <c r="R480" s="317" t="s">
        <v>1052</v>
      </c>
      <c r="S480" s="505">
        <v>6</v>
      </c>
      <c r="T480" s="505">
        <v>4</v>
      </c>
      <c r="U480" s="424" t="str">
        <f t="shared" si="15"/>
        <v>středisko Strážci Ostrava</v>
      </c>
    </row>
    <row r="481" spans="1:21" ht="15.75" customHeight="1">
      <c r="A481" s="310">
        <v>722</v>
      </c>
      <c r="B481" s="483">
        <v>50</v>
      </c>
      <c r="C481" s="484">
        <v>41</v>
      </c>
      <c r="D481" s="484">
        <v>48</v>
      </c>
      <c r="E481" s="484">
        <v>44</v>
      </c>
      <c r="F481" s="484">
        <v>48</v>
      </c>
      <c r="G481" s="484">
        <v>45</v>
      </c>
      <c r="H481" s="484">
        <v>48</v>
      </c>
      <c r="I481" s="484">
        <v>44</v>
      </c>
      <c r="J481" s="485">
        <v>48</v>
      </c>
      <c r="K481" s="485">
        <v>48</v>
      </c>
      <c r="L481" s="485">
        <v>50</v>
      </c>
      <c r="M481" s="485">
        <v>46</v>
      </c>
      <c r="N481" s="503">
        <f t="shared" si="14"/>
        <v>0.92</v>
      </c>
      <c r="O481" s="300" t="s">
        <v>927</v>
      </c>
      <c r="P481" s="496"/>
      <c r="Q481" s="3"/>
      <c r="R481" s="317" t="s">
        <v>1054</v>
      </c>
      <c r="S481" s="505">
        <v>4</v>
      </c>
      <c r="T481" s="505">
        <v>4</v>
      </c>
      <c r="U481" s="424" t="str">
        <f t="shared" si="15"/>
        <v>středisko Ještěr Ostrava</v>
      </c>
    </row>
    <row r="482" spans="1:21" ht="15.75" hidden="1" customHeight="1">
      <c r="A482" s="310" t="s">
        <v>928</v>
      </c>
      <c r="B482" s="483">
        <v>12</v>
      </c>
      <c r="C482" s="484">
        <v>8</v>
      </c>
      <c r="D482" s="484">
        <v>10</v>
      </c>
      <c r="E482" s="484">
        <v>9</v>
      </c>
      <c r="F482" s="484">
        <v>10</v>
      </c>
      <c r="G482" s="484">
        <v>9</v>
      </c>
      <c r="H482" s="484">
        <v>10</v>
      </c>
      <c r="I482" s="484">
        <v>9</v>
      </c>
      <c r="J482" s="485">
        <v>10</v>
      </c>
      <c r="K482" s="485">
        <v>10</v>
      </c>
      <c r="L482" s="485">
        <v>10</v>
      </c>
      <c r="M482" s="485">
        <v>10</v>
      </c>
      <c r="N482" s="503">
        <f t="shared" si="14"/>
        <v>1</v>
      </c>
      <c r="O482" s="300" t="s">
        <v>929</v>
      </c>
      <c r="P482" s="496"/>
      <c r="Q482" s="3"/>
      <c r="R482" s="317" t="s">
        <v>1056</v>
      </c>
      <c r="S482" s="505">
        <v>4</v>
      </c>
      <c r="T482" s="505">
        <v>4</v>
      </c>
      <c r="U482" s="424" t="str">
        <f t="shared" si="15"/>
        <v>středisko Klimkovice</v>
      </c>
    </row>
    <row r="483" spans="1:21" ht="15.75" hidden="1" customHeight="1">
      <c r="A483" s="310" t="s">
        <v>930</v>
      </c>
      <c r="B483" s="483">
        <v>2</v>
      </c>
      <c r="C483" s="484">
        <v>2</v>
      </c>
      <c r="D483" s="484">
        <v>2</v>
      </c>
      <c r="E483" s="484">
        <v>2</v>
      </c>
      <c r="F483" s="484">
        <v>2</v>
      </c>
      <c r="G483" s="484">
        <v>1</v>
      </c>
      <c r="H483" s="484">
        <v>2</v>
      </c>
      <c r="I483" s="484">
        <v>1</v>
      </c>
      <c r="J483" s="485">
        <v>2</v>
      </c>
      <c r="K483" s="485">
        <v>2</v>
      </c>
      <c r="L483" s="485">
        <v>2</v>
      </c>
      <c r="M483" s="485">
        <v>2</v>
      </c>
      <c r="N483" s="503">
        <f t="shared" si="14"/>
        <v>1</v>
      </c>
      <c r="O483" s="300" t="s">
        <v>931</v>
      </c>
      <c r="P483" s="496"/>
      <c r="Q483" s="3"/>
      <c r="R483" s="317" t="s">
        <v>1058</v>
      </c>
      <c r="S483" s="505">
        <v>4</v>
      </c>
      <c r="T483" s="505">
        <v>2</v>
      </c>
      <c r="U483" s="424" t="str">
        <f t="shared" si="15"/>
        <v>přístav VIRIBUS UNITIS Ostrava</v>
      </c>
    </row>
    <row r="484" spans="1:21" ht="15.75" hidden="1" customHeight="1">
      <c r="A484" s="310" t="s">
        <v>932</v>
      </c>
      <c r="B484" s="483">
        <v>10</v>
      </c>
      <c r="C484" s="484">
        <v>9</v>
      </c>
      <c r="D484" s="484">
        <v>8</v>
      </c>
      <c r="E484" s="484">
        <v>8</v>
      </c>
      <c r="F484" s="484">
        <v>8</v>
      </c>
      <c r="G484" s="484">
        <v>8</v>
      </c>
      <c r="H484" s="484">
        <v>8</v>
      </c>
      <c r="I484" s="484">
        <v>8</v>
      </c>
      <c r="J484" s="485">
        <v>8</v>
      </c>
      <c r="K484" s="485">
        <v>8</v>
      </c>
      <c r="L484" s="485">
        <v>8</v>
      </c>
      <c r="M484" s="485">
        <v>8</v>
      </c>
      <c r="N484" s="503">
        <f t="shared" si="14"/>
        <v>1</v>
      </c>
      <c r="O484" s="300" t="s">
        <v>933</v>
      </c>
      <c r="P484" s="496"/>
      <c r="Q484" s="3"/>
      <c r="R484" s="317" t="s">
        <v>1060</v>
      </c>
      <c r="S484" s="505">
        <v>10</v>
      </c>
      <c r="T484" s="505">
        <v>6</v>
      </c>
      <c r="U484" s="424" t="str">
        <f t="shared" si="15"/>
        <v>středisko Osmačtyřicítka Ostrava</v>
      </c>
    </row>
    <row r="485" spans="1:21" ht="15.75" hidden="1" customHeight="1">
      <c r="A485" s="310" t="s">
        <v>934</v>
      </c>
      <c r="B485" s="483">
        <v>6</v>
      </c>
      <c r="C485" s="484">
        <v>2</v>
      </c>
      <c r="D485" s="484">
        <v>6</v>
      </c>
      <c r="E485" s="484">
        <v>3</v>
      </c>
      <c r="F485" s="484">
        <v>6</v>
      </c>
      <c r="G485" s="484">
        <v>6</v>
      </c>
      <c r="H485" s="484">
        <v>6</v>
      </c>
      <c r="I485" s="484">
        <v>4</v>
      </c>
      <c r="J485" s="485">
        <v>6</v>
      </c>
      <c r="K485" s="485">
        <v>6</v>
      </c>
      <c r="L485" s="485">
        <v>8</v>
      </c>
      <c r="M485" s="485">
        <v>4</v>
      </c>
      <c r="N485" s="503">
        <f t="shared" si="14"/>
        <v>0.5</v>
      </c>
      <c r="O485" s="300" t="s">
        <v>935</v>
      </c>
      <c r="P485" s="496"/>
      <c r="Q485" s="3"/>
      <c r="R485" s="317" t="s">
        <v>1062</v>
      </c>
      <c r="S485" s="505">
        <v>10</v>
      </c>
      <c r="T485" s="505">
        <v>7</v>
      </c>
      <c r="U485" s="424" t="str">
        <f t="shared" si="15"/>
        <v>středisko Modrý šíp Ostrava</v>
      </c>
    </row>
    <row r="486" spans="1:21" ht="15.75" hidden="1" customHeight="1">
      <c r="A486" s="310" t="s">
        <v>936</v>
      </c>
      <c r="B486" s="483">
        <v>4</v>
      </c>
      <c r="C486" s="484">
        <v>4</v>
      </c>
      <c r="D486" s="484">
        <v>4</v>
      </c>
      <c r="E486" s="484">
        <v>4</v>
      </c>
      <c r="F486" s="484">
        <v>4</v>
      </c>
      <c r="G486" s="484">
        <v>3</v>
      </c>
      <c r="H486" s="484">
        <v>4</v>
      </c>
      <c r="I486" s="484">
        <v>4</v>
      </c>
      <c r="J486" s="485">
        <v>4</v>
      </c>
      <c r="K486" s="485">
        <v>4</v>
      </c>
      <c r="L486" s="485">
        <v>4</v>
      </c>
      <c r="M486" s="485">
        <v>4</v>
      </c>
      <c r="N486" s="503">
        <f t="shared" si="14"/>
        <v>1</v>
      </c>
      <c r="O486" s="300" t="s">
        <v>937</v>
      </c>
      <c r="P486" s="496"/>
      <c r="Q486" s="3"/>
      <c r="R486" s="317" t="s">
        <v>1064</v>
      </c>
      <c r="S486" s="505">
        <v>4</v>
      </c>
      <c r="T486" s="505">
        <v>1</v>
      </c>
      <c r="U486" s="424" t="str">
        <f t="shared" si="15"/>
        <v>středisko Zábřeh Ostrava</v>
      </c>
    </row>
    <row r="487" spans="1:21" ht="15.75" hidden="1" customHeight="1">
      <c r="A487" s="310" t="s">
        <v>938</v>
      </c>
      <c r="B487" s="483">
        <v>6</v>
      </c>
      <c r="C487" s="484">
        <v>6</v>
      </c>
      <c r="D487" s="484">
        <v>6</v>
      </c>
      <c r="E487" s="484">
        <v>6</v>
      </c>
      <c r="F487" s="484">
        <v>6</v>
      </c>
      <c r="G487" s="484">
        <v>6</v>
      </c>
      <c r="H487" s="484">
        <v>6</v>
      </c>
      <c r="I487" s="484">
        <v>6</v>
      </c>
      <c r="J487" s="485">
        <v>6</v>
      </c>
      <c r="K487" s="485">
        <v>6</v>
      </c>
      <c r="L487" s="485">
        <v>6</v>
      </c>
      <c r="M487" s="485">
        <v>6</v>
      </c>
      <c r="N487" s="503">
        <f t="shared" si="14"/>
        <v>1</v>
      </c>
      <c r="O487" s="300" t="s">
        <v>939</v>
      </c>
      <c r="P487" s="496"/>
      <c r="Q487" s="3"/>
      <c r="R487" s="317" t="s">
        <v>1066</v>
      </c>
      <c r="S487" s="505">
        <v>8</v>
      </c>
      <c r="T487" s="505">
        <v>8</v>
      </c>
      <c r="U487" s="424" t="str">
        <f t="shared" si="15"/>
        <v>přístav Eskadra Ostrava</v>
      </c>
    </row>
    <row r="488" spans="1:21" ht="15.75" hidden="1" customHeight="1">
      <c r="A488" s="310" t="s">
        <v>940</v>
      </c>
      <c r="B488" s="483">
        <v>10</v>
      </c>
      <c r="C488" s="484">
        <v>10</v>
      </c>
      <c r="D488" s="484">
        <v>12</v>
      </c>
      <c r="E488" s="484">
        <v>12</v>
      </c>
      <c r="F488" s="484">
        <v>12</v>
      </c>
      <c r="G488" s="484">
        <v>12</v>
      </c>
      <c r="H488" s="484">
        <v>12</v>
      </c>
      <c r="I488" s="484">
        <v>12</v>
      </c>
      <c r="J488" s="485">
        <v>12</v>
      </c>
      <c r="K488" s="485">
        <v>12</v>
      </c>
      <c r="L488" s="485">
        <v>12</v>
      </c>
      <c r="M488" s="485">
        <v>12</v>
      </c>
      <c r="N488" s="503">
        <f t="shared" si="14"/>
        <v>1</v>
      </c>
      <c r="O488" s="300" t="s">
        <v>941</v>
      </c>
      <c r="P488" s="496"/>
      <c r="Q488" s="3"/>
      <c r="R488" s="317" t="s">
        <v>1068</v>
      </c>
      <c r="S488" s="505">
        <v>10</v>
      </c>
      <c r="T488" s="505">
        <v>8</v>
      </c>
      <c r="U488" s="424" t="str">
        <f t="shared" si="15"/>
        <v>středisko Stará Bělá</v>
      </c>
    </row>
    <row r="489" spans="1:21" ht="15.75" customHeight="1">
      <c r="A489" s="310">
        <v>723</v>
      </c>
      <c r="B489" s="483">
        <v>32</v>
      </c>
      <c r="C489" s="484">
        <v>27</v>
      </c>
      <c r="D489" s="484">
        <v>34</v>
      </c>
      <c r="E489" s="484">
        <v>32</v>
      </c>
      <c r="F489" s="484">
        <v>36</v>
      </c>
      <c r="G489" s="484">
        <v>28</v>
      </c>
      <c r="H489" s="484">
        <v>36</v>
      </c>
      <c r="I489" s="484">
        <v>27</v>
      </c>
      <c r="J489" s="485">
        <v>40</v>
      </c>
      <c r="K489" s="485">
        <v>33</v>
      </c>
      <c r="L489" s="485">
        <v>42</v>
      </c>
      <c r="M489" s="485">
        <v>35</v>
      </c>
      <c r="N489" s="503">
        <f t="shared" si="14"/>
        <v>0.83333333333333337</v>
      </c>
      <c r="O489" s="300" t="s">
        <v>942</v>
      </c>
      <c r="P489" s="496"/>
      <c r="Q489" s="3"/>
      <c r="R489" s="317" t="s">
        <v>1069</v>
      </c>
      <c r="S489" s="505">
        <v>6</v>
      </c>
      <c r="T489" s="505">
        <v>4</v>
      </c>
      <c r="U489" s="424" t="str">
        <f t="shared" si="15"/>
        <v>středisko Polanka nad Odrou</v>
      </c>
    </row>
    <row r="490" spans="1:21" ht="15.75" hidden="1" customHeight="1">
      <c r="A490" s="310" t="s">
        <v>943</v>
      </c>
      <c r="B490" s="483">
        <v>8</v>
      </c>
      <c r="C490" s="484">
        <v>6</v>
      </c>
      <c r="D490" s="484">
        <v>10</v>
      </c>
      <c r="E490" s="484">
        <v>9</v>
      </c>
      <c r="F490" s="484">
        <v>10</v>
      </c>
      <c r="G490" s="484">
        <v>7</v>
      </c>
      <c r="H490" s="484">
        <v>10</v>
      </c>
      <c r="I490" s="484">
        <v>8</v>
      </c>
      <c r="J490" s="485">
        <v>12</v>
      </c>
      <c r="K490" s="485">
        <v>10</v>
      </c>
      <c r="L490" s="485">
        <v>14</v>
      </c>
      <c r="M490" s="485">
        <v>10</v>
      </c>
      <c r="N490" s="503">
        <f t="shared" si="14"/>
        <v>0.7142857142857143</v>
      </c>
      <c r="O490" s="300" t="s">
        <v>944</v>
      </c>
      <c r="P490" s="496"/>
      <c r="Q490" s="3"/>
      <c r="R490" s="414">
        <v>112</v>
      </c>
      <c r="S490" s="506">
        <v>44</v>
      </c>
      <c r="T490" s="506">
        <v>31</v>
      </c>
      <c r="U490" s="424" t="str">
        <f t="shared" si="15"/>
        <v>okres Praha 2</v>
      </c>
    </row>
    <row r="491" spans="1:21" ht="15.75" hidden="1" customHeight="1">
      <c r="A491" s="310" t="s">
        <v>945</v>
      </c>
      <c r="B491" s="483">
        <v>12</v>
      </c>
      <c r="C491" s="484">
        <v>9</v>
      </c>
      <c r="D491" s="484">
        <v>12</v>
      </c>
      <c r="E491" s="484">
        <v>11</v>
      </c>
      <c r="F491" s="484">
        <v>12</v>
      </c>
      <c r="G491" s="484">
        <v>11</v>
      </c>
      <c r="H491" s="484">
        <v>12</v>
      </c>
      <c r="I491" s="484">
        <v>9</v>
      </c>
      <c r="J491" s="485">
        <v>14</v>
      </c>
      <c r="K491" s="485">
        <v>12</v>
      </c>
      <c r="L491" s="485">
        <v>14</v>
      </c>
      <c r="M491" s="485">
        <v>13</v>
      </c>
      <c r="N491" s="503">
        <f t="shared" si="14"/>
        <v>0.9285714285714286</v>
      </c>
      <c r="O491" s="300" t="s">
        <v>946</v>
      </c>
      <c r="P491" s="496"/>
      <c r="Q491" s="3"/>
      <c r="R491" s="414">
        <v>113</v>
      </c>
      <c r="S491" s="506">
        <v>32</v>
      </c>
      <c r="T491" s="506">
        <v>28</v>
      </c>
      <c r="U491" s="424" t="str">
        <f t="shared" si="15"/>
        <v>okres Praha 3</v>
      </c>
    </row>
    <row r="492" spans="1:21" ht="15.75" hidden="1" customHeight="1">
      <c r="A492" s="310" t="s">
        <v>947</v>
      </c>
      <c r="B492" s="483">
        <v>2</v>
      </c>
      <c r="C492" s="484">
        <v>2</v>
      </c>
      <c r="D492" s="484">
        <v>2</v>
      </c>
      <c r="E492" s="484">
        <v>2</v>
      </c>
      <c r="F492" s="484">
        <v>4</v>
      </c>
      <c r="G492" s="484">
        <v>0</v>
      </c>
      <c r="H492" s="484">
        <v>4</v>
      </c>
      <c r="I492" s="484">
        <v>0</v>
      </c>
      <c r="J492" s="485">
        <v>4</v>
      </c>
      <c r="K492" s="485">
        <v>1</v>
      </c>
      <c r="L492" s="485">
        <v>4</v>
      </c>
      <c r="M492" s="485">
        <v>2</v>
      </c>
      <c r="N492" s="503">
        <f t="shared" si="14"/>
        <v>0.5</v>
      </c>
      <c r="O492" s="300" t="s">
        <v>948</v>
      </c>
      <c r="P492" s="496"/>
      <c r="Q492" s="3"/>
      <c r="R492" s="414">
        <v>114</v>
      </c>
      <c r="S492" s="506">
        <v>74</v>
      </c>
      <c r="T492" s="506">
        <v>57</v>
      </c>
      <c r="U492" s="424" t="str">
        <f t="shared" si="15"/>
        <v>okres Praha 4</v>
      </c>
    </row>
    <row r="493" spans="1:21" ht="15.75" hidden="1" customHeight="1">
      <c r="A493" s="310" t="s">
        <v>949</v>
      </c>
      <c r="B493" s="483">
        <v>6</v>
      </c>
      <c r="C493" s="484">
        <v>6</v>
      </c>
      <c r="D493" s="484">
        <v>6</v>
      </c>
      <c r="E493" s="484">
        <v>6</v>
      </c>
      <c r="F493" s="484">
        <v>6</v>
      </c>
      <c r="G493" s="484">
        <v>6</v>
      </c>
      <c r="H493" s="484">
        <v>6</v>
      </c>
      <c r="I493" s="484">
        <v>6</v>
      </c>
      <c r="J493" s="485">
        <v>6</v>
      </c>
      <c r="K493" s="485">
        <v>6</v>
      </c>
      <c r="L493" s="485">
        <v>6</v>
      </c>
      <c r="M493" s="485">
        <v>6</v>
      </c>
      <c r="N493" s="503">
        <f t="shared" si="14"/>
        <v>1</v>
      </c>
      <c r="O493" s="300" t="s">
        <v>950</v>
      </c>
      <c r="P493" s="496"/>
      <c r="Q493" s="3"/>
      <c r="R493" s="414">
        <v>115</v>
      </c>
      <c r="S493" s="506">
        <v>26</v>
      </c>
      <c r="T493" s="506">
        <v>21</v>
      </c>
      <c r="U493" s="424" t="str">
        <f t="shared" si="15"/>
        <v>okres Praha 5</v>
      </c>
    </row>
    <row r="494" spans="1:21" ht="15.75" hidden="1" customHeight="1">
      <c r="A494" s="310" t="s">
        <v>951</v>
      </c>
      <c r="B494" s="483">
        <v>4</v>
      </c>
      <c r="C494" s="484">
        <v>4</v>
      </c>
      <c r="D494" s="484">
        <v>4</v>
      </c>
      <c r="E494" s="484">
        <v>4</v>
      </c>
      <c r="F494" s="484">
        <v>4</v>
      </c>
      <c r="G494" s="484">
        <v>4</v>
      </c>
      <c r="H494" s="484">
        <v>4</v>
      </c>
      <c r="I494" s="484">
        <v>4</v>
      </c>
      <c r="J494" s="485">
        <v>4</v>
      </c>
      <c r="K494" s="485">
        <v>4</v>
      </c>
      <c r="L494" s="485">
        <v>4</v>
      </c>
      <c r="M494" s="485">
        <v>4</v>
      </c>
      <c r="N494" s="503">
        <f t="shared" si="14"/>
        <v>1</v>
      </c>
      <c r="O494" s="300" t="s">
        <v>952</v>
      </c>
      <c r="P494" s="496"/>
      <c r="Q494" s="3"/>
      <c r="R494" s="414">
        <v>116</v>
      </c>
      <c r="S494" s="506">
        <v>84</v>
      </c>
      <c r="T494" s="506">
        <v>68</v>
      </c>
      <c r="U494" s="424" t="str">
        <f t="shared" si="15"/>
        <v>okres Praha 6</v>
      </c>
    </row>
    <row r="495" spans="1:21" ht="15.75" customHeight="1">
      <c r="A495" s="310">
        <v>724</v>
      </c>
      <c r="B495" s="483">
        <v>78</v>
      </c>
      <c r="C495" s="484">
        <v>60</v>
      </c>
      <c r="D495" s="484">
        <v>80</v>
      </c>
      <c r="E495" s="484">
        <v>59</v>
      </c>
      <c r="F495" s="484">
        <v>80</v>
      </c>
      <c r="G495" s="484">
        <v>59</v>
      </c>
      <c r="H495" s="484">
        <v>82</v>
      </c>
      <c r="I495" s="484">
        <v>61</v>
      </c>
      <c r="J495" s="485">
        <v>84</v>
      </c>
      <c r="K495" s="485">
        <v>62</v>
      </c>
      <c r="L495" s="485">
        <v>86</v>
      </c>
      <c r="M495" s="485">
        <v>66</v>
      </c>
      <c r="N495" s="503">
        <f t="shared" si="14"/>
        <v>0.76744186046511631</v>
      </c>
      <c r="O495" s="300" t="s">
        <v>953</v>
      </c>
      <c r="P495" s="496"/>
      <c r="Q495" s="3"/>
      <c r="R495" s="414">
        <v>118</v>
      </c>
      <c r="S495" s="506">
        <v>48</v>
      </c>
      <c r="T495" s="506">
        <v>28</v>
      </c>
      <c r="U495" s="424" t="str">
        <f t="shared" si="15"/>
        <v>okres Praha 8</v>
      </c>
    </row>
    <row r="496" spans="1:21" ht="15.75" hidden="1" customHeight="1">
      <c r="A496" s="310" t="s">
        <v>954</v>
      </c>
      <c r="B496" s="483">
        <v>4</v>
      </c>
      <c r="C496" s="484">
        <v>4</v>
      </c>
      <c r="D496" s="484">
        <v>4</v>
      </c>
      <c r="E496" s="484">
        <v>4</v>
      </c>
      <c r="F496" s="484">
        <v>4</v>
      </c>
      <c r="G496" s="484">
        <v>2</v>
      </c>
      <c r="H496" s="484">
        <v>4</v>
      </c>
      <c r="I496" s="484">
        <v>2</v>
      </c>
      <c r="J496" s="485">
        <v>4</v>
      </c>
      <c r="K496" s="485">
        <v>4</v>
      </c>
      <c r="L496" s="485">
        <v>4</v>
      </c>
      <c r="M496" s="485">
        <v>2</v>
      </c>
      <c r="N496" s="503">
        <f t="shared" si="14"/>
        <v>0.5</v>
      </c>
      <c r="O496" s="300" t="s">
        <v>955</v>
      </c>
      <c r="P496" s="496"/>
      <c r="Q496" s="3"/>
      <c r="R496" s="414">
        <v>119</v>
      </c>
      <c r="S496" s="506">
        <v>50</v>
      </c>
      <c r="T496" s="506">
        <v>27</v>
      </c>
      <c r="U496" s="424" t="str">
        <f t="shared" si="15"/>
        <v>okres Praha 9</v>
      </c>
    </row>
    <row r="497" spans="1:21" ht="15.75" hidden="1" customHeight="1">
      <c r="A497" s="310" t="s">
        <v>956</v>
      </c>
      <c r="B497" s="483">
        <v>14</v>
      </c>
      <c r="C497" s="484">
        <v>12</v>
      </c>
      <c r="D497" s="484">
        <v>14</v>
      </c>
      <c r="E497" s="484">
        <v>12</v>
      </c>
      <c r="F497" s="484">
        <v>14</v>
      </c>
      <c r="G497" s="484">
        <v>12</v>
      </c>
      <c r="H497" s="484">
        <v>14</v>
      </c>
      <c r="I497" s="484">
        <v>13</v>
      </c>
      <c r="J497" s="485">
        <v>14</v>
      </c>
      <c r="K497" s="485">
        <v>13</v>
      </c>
      <c r="L497" s="485">
        <v>14</v>
      </c>
      <c r="M497" s="485">
        <v>13</v>
      </c>
      <c r="N497" s="503">
        <f t="shared" si="14"/>
        <v>0.9285714285714286</v>
      </c>
      <c r="O497" s="300" t="s">
        <v>957</v>
      </c>
      <c r="P497" s="496"/>
      <c r="Q497" s="3"/>
      <c r="R497" s="414">
        <v>211</v>
      </c>
      <c r="S497" s="506">
        <v>24</v>
      </c>
      <c r="T497" s="506">
        <v>24</v>
      </c>
      <c r="U497" s="424" t="str">
        <f t="shared" si="15"/>
        <v>okres Benešov</v>
      </c>
    </row>
    <row r="498" spans="1:21" ht="15.75" hidden="1" customHeight="1">
      <c r="A498" s="310" t="s">
        <v>958</v>
      </c>
      <c r="B498" s="483">
        <v>12</v>
      </c>
      <c r="C498" s="484">
        <v>7</v>
      </c>
      <c r="D498" s="484">
        <v>12</v>
      </c>
      <c r="E498" s="484">
        <v>8</v>
      </c>
      <c r="F498" s="484">
        <v>12</v>
      </c>
      <c r="G498" s="484">
        <v>9</v>
      </c>
      <c r="H498" s="484">
        <v>14</v>
      </c>
      <c r="I498" s="484">
        <v>8</v>
      </c>
      <c r="J498" s="485">
        <v>16</v>
      </c>
      <c r="K498" s="485">
        <v>6</v>
      </c>
      <c r="L498" s="485">
        <v>18</v>
      </c>
      <c r="M498" s="485">
        <v>10</v>
      </c>
      <c r="N498" s="503">
        <f t="shared" si="14"/>
        <v>0.55555555555555558</v>
      </c>
      <c r="O498" s="300" t="s">
        <v>959</v>
      </c>
      <c r="P498" s="496"/>
      <c r="Q498" s="3"/>
      <c r="R498" s="414">
        <v>212</v>
      </c>
      <c r="S498" s="506">
        <v>54</v>
      </c>
      <c r="T498" s="506">
        <v>37</v>
      </c>
      <c r="U498" s="424" t="str">
        <f t="shared" si="15"/>
        <v>okres Beroun</v>
      </c>
    </row>
    <row r="499" spans="1:21" ht="15.75" hidden="1" customHeight="1">
      <c r="A499" s="310" t="s">
        <v>960</v>
      </c>
      <c r="B499" s="483">
        <v>4</v>
      </c>
      <c r="C499" s="484">
        <v>2</v>
      </c>
      <c r="D499" s="484">
        <v>4</v>
      </c>
      <c r="E499" s="484">
        <v>2</v>
      </c>
      <c r="F499" s="484">
        <v>4</v>
      </c>
      <c r="G499" s="484">
        <v>2</v>
      </c>
      <c r="H499" s="484">
        <v>4</v>
      </c>
      <c r="I499" s="484">
        <v>3</v>
      </c>
      <c r="J499" s="485">
        <v>4</v>
      </c>
      <c r="K499" s="485">
        <v>3</v>
      </c>
      <c r="L499" s="485">
        <v>4</v>
      </c>
      <c r="M499" s="485">
        <v>3</v>
      </c>
      <c r="N499" s="503">
        <f t="shared" si="14"/>
        <v>0.75</v>
      </c>
      <c r="O499" s="300" t="s">
        <v>961</v>
      </c>
      <c r="P499" s="496"/>
      <c r="Q499" s="3"/>
      <c r="R499" s="414">
        <v>213</v>
      </c>
      <c r="S499" s="506">
        <v>38</v>
      </c>
      <c r="T499" s="506">
        <v>36</v>
      </c>
      <c r="U499" s="424" t="str">
        <f t="shared" si="15"/>
        <v>okres Kladno</v>
      </c>
    </row>
    <row r="500" spans="1:21" ht="15.75" hidden="1" customHeight="1">
      <c r="A500" s="310" t="s">
        <v>962</v>
      </c>
      <c r="B500" s="483">
        <v>6</v>
      </c>
      <c r="C500" s="484">
        <v>4</v>
      </c>
      <c r="D500" s="484">
        <v>6</v>
      </c>
      <c r="E500" s="484">
        <v>4</v>
      </c>
      <c r="F500" s="484">
        <v>6</v>
      </c>
      <c r="G500" s="484">
        <v>5</v>
      </c>
      <c r="H500" s="484">
        <v>6</v>
      </c>
      <c r="I500" s="484">
        <v>5</v>
      </c>
      <c r="J500" s="485">
        <v>6</v>
      </c>
      <c r="K500" s="485">
        <v>5</v>
      </c>
      <c r="L500" s="485">
        <v>6</v>
      </c>
      <c r="M500" s="485">
        <v>5</v>
      </c>
      <c r="N500" s="503">
        <f t="shared" si="14"/>
        <v>0.83333333333333337</v>
      </c>
      <c r="O500" s="300" t="s">
        <v>963</v>
      </c>
      <c r="P500" s="496"/>
      <c r="Q500" s="3"/>
      <c r="R500" s="414">
        <v>214</v>
      </c>
      <c r="S500" s="506">
        <v>88</v>
      </c>
      <c r="T500" s="506">
        <v>67</v>
      </c>
      <c r="U500" s="424" t="str">
        <f t="shared" si="15"/>
        <v>okres Kolín</v>
      </c>
    </row>
    <row r="501" spans="1:21" ht="15.75" hidden="1" customHeight="1">
      <c r="A501" s="310" t="s">
        <v>964</v>
      </c>
      <c r="B501" s="483">
        <v>6</v>
      </c>
      <c r="C501" s="484">
        <v>5</v>
      </c>
      <c r="D501" s="484">
        <v>6</v>
      </c>
      <c r="E501" s="484">
        <v>5</v>
      </c>
      <c r="F501" s="484">
        <v>6</v>
      </c>
      <c r="G501" s="484">
        <v>6</v>
      </c>
      <c r="H501" s="484">
        <v>6</v>
      </c>
      <c r="I501" s="484">
        <v>6</v>
      </c>
      <c r="J501" s="485">
        <v>6</v>
      </c>
      <c r="K501" s="485">
        <v>6</v>
      </c>
      <c r="L501" s="485">
        <v>6</v>
      </c>
      <c r="M501" s="485">
        <v>6</v>
      </c>
      <c r="N501" s="503">
        <f t="shared" si="14"/>
        <v>1</v>
      </c>
      <c r="O501" s="300" t="s">
        <v>965</v>
      </c>
      <c r="P501" s="496"/>
      <c r="Q501" s="3"/>
      <c r="R501" s="414">
        <v>215</v>
      </c>
      <c r="S501" s="506">
        <v>28</v>
      </c>
      <c r="T501" s="506">
        <v>24</v>
      </c>
      <c r="U501" s="424" t="str">
        <f t="shared" si="15"/>
        <v>okres Kutná Hora</v>
      </c>
    </row>
    <row r="502" spans="1:21" ht="15.75" hidden="1" customHeight="1">
      <c r="A502" s="310" t="s">
        <v>966</v>
      </c>
      <c r="B502" s="483">
        <v>4</v>
      </c>
      <c r="C502" s="484">
        <v>4</v>
      </c>
      <c r="D502" s="484">
        <v>4</v>
      </c>
      <c r="E502" s="484">
        <v>4</v>
      </c>
      <c r="F502" s="484">
        <v>4</v>
      </c>
      <c r="G502" s="484">
        <v>4</v>
      </c>
      <c r="H502" s="484">
        <v>4</v>
      </c>
      <c r="I502" s="484">
        <v>4</v>
      </c>
      <c r="J502" s="485">
        <v>4</v>
      </c>
      <c r="K502" s="485">
        <v>4</v>
      </c>
      <c r="L502" s="485">
        <v>4</v>
      </c>
      <c r="M502" s="485">
        <v>4</v>
      </c>
      <c r="N502" s="503">
        <f t="shared" si="14"/>
        <v>1</v>
      </c>
      <c r="O502" s="300" t="s">
        <v>967</v>
      </c>
      <c r="P502" s="496"/>
      <c r="Q502" s="3"/>
      <c r="R502" s="414">
        <v>216</v>
      </c>
      <c r="S502" s="506">
        <v>30</v>
      </c>
      <c r="T502" s="506">
        <v>26</v>
      </c>
      <c r="U502" s="424" t="str">
        <f t="shared" si="15"/>
        <v>okres Mělník</v>
      </c>
    </row>
    <row r="503" spans="1:21" ht="15.75" hidden="1" customHeight="1">
      <c r="A503" s="310" t="s">
        <v>968</v>
      </c>
      <c r="B503" s="483">
        <v>4</v>
      </c>
      <c r="C503" s="484">
        <v>3</v>
      </c>
      <c r="D503" s="484">
        <v>6</v>
      </c>
      <c r="E503" s="484">
        <v>3</v>
      </c>
      <c r="F503" s="484">
        <v>6</v>
      </c>
      <c r="G503" s="484">
        <v>3</v>
      </c>
      <c r="H503" s="484">
        <v>6</v>
      </c>
      <c r="I503" s="484">
        <v>4</v>
      </c>
      <c r="J503" s="485">
        <v>6</v>
      </c>
      <c r="K503" s="485">
        <v>3</v>
      </c>
      <c r="L503" s="485">
        <v>6</v>
      </c>
      <c r="M503" s="485">
        <v>3</v>
      </c>
      <c r="N503" s="503">
        <f t="shared" si="14"/>
        <v>0.5</v>
      </c>
      <c r="O503" s="300" t="s">
        <v>969</v>
      </c>
      <c r="P503" s="496"/>
      <c r="Q503" s="3"/>
      <c r="R503" s="414">
        <v>217</v>
      </c>
      <c r="S503" s="506">
        <v>28</v>
      </c>
      <c r="T503" s="506">
        <v>27</v>
      </c>
      <c r="U503" s="424" t="str">
        <f t="shared" si="15"/>
        <v>okres Mladá Boleslav</v>
      </c>
    </row>
    <row r="504" spans="1:21" ht="15.75" hidden="1" customHeight="1">
      <c r="A504" s="310" t="s">
        <v>970</v>
      </c>
      <c r="B504" s="483">
        <v>4</v>
      </c>
      <c r="C504" s="484">
        <v>4</v>
      </c>
      <c r="D504" s="484">
        <v>4</v>
      </c>
      <c r="E504" s="484">
        <v>3</v>
      </c>
      <c r="F504" s="484">
        <v>4</v>
      </c>
      <c r="G504" s="484">
        <v>4</v>
      </c>
      <c r="H504" s="484">
        <v>4</v>
      </c>
      <c r="I504" s="484">
        <v>3</v>
      </c>
      <c r="J504" s="485">
        <v>4</v>
      </c>
      <c r="K504" s="485">
        <v>3</v>
      </c>
      <c r="L504" s="485">
        <v>4</v>
      </c>
      <c r="M504" s="485">
        <v>2</v>
      </c>
      <c r="N504" s="503">
        <f t="shared" si="14"/>
        <v>0.5</v>
      </c>
      <c r="O504" s="300" t="s">
        <v>971</v>
      </c>
      <c r="P504" s="496"/>
      <c r="Q504" s="3"/>
      <c r="R504" s="414">
        <v>218</v>
      </c>
      <c r="S504" s="506">
        <v>40</v>
      </c>
      <c r="T504" s="506">
        <v>33</v>
      </c>
      <c r="U504" s="424" t="str">
        <f t="shared" si="15"/>
        <v>okres Nymburk</v>
      </c>
    </row>
    <row r="505" spans="1:21" ht="15.75" hidden="1" customHeight="1">
      <c r="A505" s="310" t="s">
        <v>972</v>
      </c>
      <c r="B505" s="483">
        <v>4</v>
      </c>
      <c r="C505" s="484">
        <v>2</v>
      </c>
      <c r="D505" s="484">
        <v>4</v>
      </c>
      <c r="E505" s="484">
        <v>2</v>
      </c>
      <c r="F505" s="484">
        <v>4</v>
      </c>
      <c r="G505" s="484">
        <v>0</v>
      </c>
      <c r="H505" s="484">
        <v>4</v>
      </c>
      <c r="I505" s="484">
        <v>2</v>
      </c>
      <c r="J505" s="485">
        <v>4</v>
      </c>
      <c r="K505" s="485">
        <v>3</v>
      </c>
      <c r="L505" s="485">
        <v>4</v>
      </c>
      <c r="M505" s="485">
        <v>4</v>
      </c>
      <c r="N505" s="503">
        <f t="shared" si="14"/>
        <v>1</v>
      </c>
      <c r="O505" s="300" t="s">
        <v>973</v>
      </c>
      <c r="P505" s="496"/>
      <c r="Q505" s="3"/>
      <c r="R505" s="414">
        <v>219</v>
      </c>
      <c r="S505" s="506">
        <v>82</v>
      </c>
      <c r="T505" s="506">
        <v>66</v>
      </c>
      <c r="U505" s="424" t="str">
        <f t="shared" si="15"/>
        <v>okres Praha-východ</v>
      </c>
    </row>
    <row r="506" spans="1:21" ht="15.75" hidden="1" customHeight="1">
      <c r="A506" s="310" t="s">
        <v>974</v>
      </c>
      <c r="B506" s="483">
        <v>4</v>
      </c>
      <c r="C506" s="484">
        <v>4</v>
      </c>
      <c r="D506" s="484">
        <v>4</v>
      </c>
      <c r="E506" s="484">
        <v>4</v>
      </c>
      <c r="F506" s="484">
        <v>4</v>
      </c>
      <c r="G506" s="484">
        <v>4</v>
      </c>
      <c r="H506" s="484">
        <v>4</v>
      </c>
      <c r="I506" s="484">
        <v>4</v>
      </c>
      <c r="J506" s="485">
        <v>4</v>
      </c>
      <c r="K506" s="485">
        <v>4</v>
      </c>
      <c r="L506" s="485">
        <v>4</v>
      </c>
      <c r="M506" s="485">
        <v>4</v>
      </c>
      <c r="N506" s="503">
        <f t="shared" si="14"/>
        <v>1</v>
      </c>
      <c r="O506" s="300" t="s">
        <v>975</v>
      </c>
      <c r="P506" s="496"/>
      <c r="Q506" s="3"/>
      <c r="R506" s="414">
        <v>317</v>
      </c>
      <c r="S506" s="506">
        <v>48</v>
      </c>
      <c r="T506" s="506">
        <v>41</v>
      </c>
      <c r="U506" s="424" t="str">
        <f t="shared" si="15"/>
        <v>okres Tábor</v>
      </c>
    </row>
    <row r="507" spans="1:21" ht="15.75" hidden="1" customHeight="1">
      <c r="A507" s="310" t="s">
        <v>976</v>
      </c>
      <c r="B507" s="483">
        <v>8</v>
      </c>
      <c r="C507" s="484">
        <v>8</v>
      </c>
      <c r="D507" s="484">
        <v>8</v>
      </c>
      <c r="E507" s="484">
        <v>7</v>
      </c>
      <c r="F507" s="484">
        <v>8</v>
      </c>
      <c r="G507" s="484">
        <v>7</v>
      </c>
      <c r="H507" s="484">
        <v>6</v>
      </c>
      <c r="I507" s="484">
        <v>5</v>
      </c>
      <c r="J507" s="485">
        <v>6</v>
      </c>
      <c r="K507" s="485">
        <v>6</v>
      </c>
      <c r="L507" s="485">
        <v>6</v>
      </c>
      <c r="M507" s="485">
        <v>6</v>
      </c>
      <c r="N507" s="503">
        <f t="shared" si="14"/>
        <v>1</v>
      </c>
      <c r="O507" s="300" t="s">
        <v>977</v>
      </c>
      <c r="P507" s="496"/>
      <c r="Q507" s="3"/>
      <c r="R507" s="414">
        <v>321</v>
      </c>
      <c r="S507" s="506">
        <v>18</v>
      </c>
      <c r="T507" s="506">
        <v>15</v>
      </c>
      <c r="U507" s="424" t="str">
        <f t="shared" si="15"/>
        <v>okres Domažlice</v>
      </c>
    </row>
    <row r="508" spans="1:21" ht="15.75" hidden="1" customHeight="1">
      <c r="A508" s="310" t="s">
        <v>978</v>
      </c>
      <c r="B508" s="483">
        <v>4</v>
      </c>
      <c r="C508" s="484">
        <v>1</v>
      </c>
      <c r="D508" s="484">
        <v>4</v>
      </c>
      <c r="E508" s="484">
        <v>1</v>
      </c>
      <c r="F508" s="484">
        <v>4</v>
      </c>
      <c r="G508" s="484">
        <v>1</v>
      </c>
      <c r="H508" s="484">
        <v>6</v>
      </c>
      <c r="I508" s="484">
        <v>2</v>
      </c>
      <c r="J508" s="485">
        <v>6</v>
      </c>
      <c r="K508" s="485">
        <v>2</v>
      </c>
      <c r="L508" s="485">
        <v>6</v>
      </c>
      <c r="M508" s="485">
        <v>4</v>
      </c>
      <c r="N508" s="503">
        <f t="shared" si="14"/>
        <v>0.66666666666666663</v>
      </c>
      <c r="O508" s="300" t="s">
        <v>979</v>
      </c>
      <c r="P508" s="496"/>
      <c r="Q508" s="3"/>
      <c r="R508" s="414">
        <v>322</v>
      </c>
      <c r="S508" s="506">
        <v>40</v>
      </c>
      <c r="T508" s="506">
        <v>34</v>
      </c>
      <c r="U508" s="424" t="str">
        <f t="shared" si="15"/>
        <v>okres Klatovy</v>
      </c>
    </row>
    <row r="509" spans="1:21" ht="15.75" hidden="1" customHeight="1">
      <c r="A509" s="310">
        <v>810</v>
      </c>
      <c r="B509" s="483">
        <v>272</v>
      </c>
      <c r="C509" s="484">
        <v>218</v>
      </c>
      <c r="D509" s="484">
        <v>270</v>
      </c>
      <c r="E509" s="484">
        <v>210</v>
      </c>
      <c r="F509" s="484">
        <v>268</v>
      </c>
      <c r="G509" s="484">
        <v>202</v>
      </c>
      <c r="H509" s="484">
        <v>272</v>
      </c>
      <c r="I509" s="484">
        <v>205</v>
      </c>
      <c r="J509" s="485">
        <v>274</v>
      </c>
      <c r="K509" s="485">
        <v>208</v>
      </c>
      <c r="L509" s="485">
        <v>270</v>
      </c>
      <c r="M509" s="485">
        <v>211</v>
      </c>
      <c r="N509" s="503">
        <f t="shared" si="14"/>
        <v>0.78148148148148144</v>
      </c>
      <c r="O509" s="300" t="s">
        <v>46</v>
      </c>
      <c r="P509" s="496"/>
      <c r="Q509" s="3"/>
      <c r="R509" s="414">
        <v>323</v>
      </c>
      <c r="S509" s="506">
        <v>66</v>
      </c>
      <c r="T509" s="506">
        <v>52</v>
      </c>
      <c r="U509" s="424" t="str">
        <f t="shared" si="15"/>
        <v>okres Plzeň - město</v>
      </c>
    </row>
    <row r="510" spans="1:21" ht="15.75" customHeight="1">
      <c r="A510" s="310">
        <v>811</v>
      </c>
      <c r="B510" s="483">
        <v>14</v>
      </c>
      <c r="C510" s="484">
        <v>13</v>
      </c>
      <c r="D510" s="484">
        <v>14</v>
      </c>
      <c r="E510" s="484">
        <v>11</v>
      </c>
      <c r="F510" s="484">
        <v>14</v>
      </c>
      <c r="G510" s="484">
        <v>10</v>
      </c>
      <c r="H510" s="484">
        <v>12</v>
      </c>
      <c r="I510" s="484">
        <v>9</v>
      </c>
      <c r="J510" s="485">
        <v>12</v>
      </c>
      <c r="K510" s="485">
        <v>10</v>
      </c>
      <c r="L510" s="485">
        <v>12</v>
      </c>
      <c r="M510" s="485">
        <v>11</v>
      </c>
      <c r="N510" s="503">
        <f t="shared" si="14"/>
        <v>0.91666666666666663</v>
      </c>
      <c r="O510" s="300" t="s">
        <v>980</v>
      </c>
      <c r="P510" s="496"/>
      <c r="Q510" s="3"/>
      <c r="R510" s="414">
        <v>324</v>
      </c>
      <c r="S510" s="506">
        <v>30</v>
      </c>
      <c r="T510" s="506">
        <v>29</v>
      </c>
      <c r="U510" s="424" t="str">
        <f t="shared" si="15"/>
        <v>okres Plzeň - jih</v>
      </c>
    </row>
    <row r="511" spans="1:21" ht="15.75" hidden="1" customHeight="1">
      <c r="A511" s="310" t="s">
        <v>981</v>
      </c>
      <c r="B511" s="483">
        <v>4</v>
      </c>
      <c r="C511" s="484">
        <v>3</v>
      </c>
      <c r="D511" s="484">
        <v>4</v>
      </c>
      <c r="E511" s="484">
        <v>2</v>
      </c>
      <c r="F511" s="484">
        <v>4</v>
      </c>
      <c r="G511" s="484">
        <v>1</v>
      </c>
      <c r="H511" s="484">
        <v>2</v>
      </c>
      <c r="I511" s="484">
        <v>1</v>
      </c>
      <c r="J511" s="485">
        <v>2</v>
      </c>
      <c r="K511" s="485">
        <v>2</v>
      </c>
      <c r="L511" s="485">
        <v>2</v>
      </c>
      <c r="M511" s="485">
        <v>2</v>
      </c>
      <c r="N511" s="503">
        <f t="shared" si="14"/>
        <v>1</v>
      </c>
      <c r="O511" s="300" t="s">
        <v>982</v>
      </c>
      <c r="P511" s="496"/>
      <c r="Q511" s="3"/>
      <c r="R511" s="414">
        <v>326</v>
      </c>
      <c r="S511" s="506">
        <v>18</v>
      </c>
      <c r="T511" s="506">
        <v>14</v>
      </c>
      <c r="U511" s="424" t="str">
        <f t="shared" si="15"/>
        <v>okres Rokycany</v>
      </c>
    </row>
    <row r="512" spans="1:21" ht="15.75" hidden="1" customHeight="1">
      <c r="A512" s="310" t="s">
        <v>983</v>
      </c>
      <c r="B512" s="483">
        <v>2</v>
      </c>
      <c r="C512" s="484">
        <v>2</v>
      </c>
      <c r="D512" s="484">
        <v>2</v>
      </c>
      <c r="E512" s="484">
        <v>1</v>
      </c>
      <c r="F512" s="484">
        <v>2</v>
      </c>
      <c r="G512" s="484">
        <v>1</v>
      </c>
      <c r="H512" s="484">
        <v>2</v>
      </c>
      <c r="I512" s="484">
        <v>1</v>
      </c>
      <c r="J512" s="485">
        <v>2</v>
      </c>
      <c r="K512" s="485">
        <v>1</v>
      </c>
      <c r="L512" s="485">
        <v>2</v>
      </c>
      <c r="M512" s="485">
        <v>2</v>
      </c>
      <c r="N512" s="503">
        <f t="shared" si="14"/>
        <v>1</v>
      </c>
      <c r="O512" s="300" t="s">
        <v>984</v>
      </c>
      <c r="P512" s="496"/>
      <c r="Q512" s="3"/>
      <c r="R512" s="414">
        <v>421</v>
      </c>
      <c r="S512" s="506">
        <v>20</v>
      </c>
      <c r="T512" s="506">
        <v>17</v>
      </c>
      <c r="U512" s="424" t="str">
        <f t="shared" si="15"/>
        <v>okres Děčín</v>
      </c>
    </row>
    <row r="513" spans="1:21" ht="15.75" hidden="1" customHeight="1">
      <c r="A513" s="310" t="s">
        <v>985</v>
      </c>
      <c r="B513" s="483">
        <v>4</v>
      </c>
      <c r="C513" s="484">
        <v>4</v>
      </c>
      <c r="D513" s="484">
        <v>4</v>
      </c>
      <c r="E513" s="484">
        <v>4</v>
      </c>
      <c r="F513" s="484">
        <v>4</v>
      </c>
      <c r="G513" s="484">
        <v>4</v>
      </c>
      <c r="H513" s="484">
        <v>4</v>
      </c>
      <c r="I513" s="484">
        <v>3</v>
      </c>
      <c r="J513" s="485">
        <v>4</v>
      </c>
      <c r="K513" s="485">
        <v>3</v>
      </c>
      <c r="L513" s="485">
        <v>4</v>
      </c>
      <c r="M513" s="485">
        <v>3</v>
      </c>
      <c r="N513" s="503">
        <f t="shared" si="14"/>
        <v>0.75</v>
      </c>
      <c r="O513" s="300" t="s">
        <v>986</v>
      </c>
      <c r="P513" s="496"/>
      <c r="Q513" s="3"/>
      <c r="R513" s="414">
        <v>422</v>
      </c>
      <c r="S513" s="506">
        <v>30</v>
      </c>
      <c r="T513" s="506">
        <v>21</v>
      </c>
      <c r="U513" s="424" t="str">
        <f t="shared" si="15"/>
        <v>okres Chomutov</v>
      </c>
    </row>
    <row r="514" spans="1:21" ht="15.75" hidden="1" customHeight="1">
      <c r="A514" s="310" t="s">
        <v>987</v>
      </c>
      <c r="B514" s="483">
        <v>4</v>
      </c>
      <c r="C514" s="484">
        <v>4</v>
      </c>
      <c r="D514" s="484">
        <v>4</v>
      </c>
      <c r="E514" s="484">
        <v>4</v>
      </c>
      <c r="F514" s="484">
        <v>4</v>
      </c>
      <c r="G514" s="484">
        <v>4</v>
      </c>
      <c r="H514" s="484">
        <v>4</v>
      </c>
      <c r="I514" s="484">
        <v>4</v>
      </c>
      <c r="J514" s="485">
        <v>4</v>
      </c>
      <c r="K514" s="485">
        <v>4</v>
      </c>
      <c r="L514" s="485">
        <v>4</v>
      </c>
      <c r="M514" s="485">
        <v>4</v>
      </c>
      <c r="N514" s="503">
        <f t="shared" si="14"/>
        <v>1</v>
      </c>
      <c r="O514" s="300" t="s">
        <v>988</v>
      </c>
      <c r="P514" s="496"/>
      <c r="Q514" s="3"/>
      <c r="R514" s="414">
        <v>425</v>
      </c>
      <c r="S514" s="506">
        <v>24</v>
      </c>
      <c r="T514" s="506">
        <v>22</v>
      </c>
      <c r="U514" s="424" t="str">
        <f t="shared" si="15"/>
        <v>okres Most</v>
      </c>
    </row>
    <row r="515" spans="1:21" ht="15.75" customHeight="1">
      <c r="A515" s="310">
        <v>812</v>
      </c>
      <c r="B515" s="483">
        <v>54</v>
      </c>
      <c r="C515" s="484">
        <v>48</v>
      </c>
      <c r="D515" s="484">
        <v>56</v>
      </c>
      <c r="E515" s="484">
        <v>46</v>
      </c>
      <c r="F515" s="484">
        <v>54</v>
      </c>
      <c r="G515" s="484">
        <v>46</v>
      </c>
      <c r="H515" s="484">
        <v>58</v>
      </c>
      <c r="I515" s="484">
        <v>45</v>
      </c>
      <c r="J515" s="485">
        <v>56</v>
      </c>
      <c r="K515" s="485">
        <v>44</v>
      </c>
      <c r="L515" s="485">
        <v>56</v>
      </c>
      <c r="M515" s="485">
        <v>45</v>
      </c>
      <c r="N515" s="503">
        <f t="shared" si="14"/>
        <v>0.8035714285714286</v>
      </c>
      <c r="O515" s="300" t="s">
        <v>989</v>
      </c>
      <c r="P515" s="496"/>
      <c r="Q515" s="3"/>
      <c r="R515" s="414">
        <v>521</v>
      </c>
      <c r="S515" s="506">
        <v>14</v>
      </c>
      <c r="T515" s="506">
        <v>10</v>
      </c>
      <c r="U515" s="424" t="str">
        <f t="shared" si="15"/>
        <v>okres Hradec Králové-venkov</v>
      </c>
    </row>
    <row r="516" spans="1:21" ht="15.75" hidden="1" customHeight="1">
      <c r="A516" s="310" t="s">
        <v>990</v>
      </c>
      <c r="B516" s="483">
        <v>6</v>
      </c>
      <c r="C516" s="484">
        <v>6</v>
      </c>
      <c r="D516" s="484">
        <v>6</v>
      </c>
      <c r="E516" s="484">
        <v>6</v>
      </c>
      <c r="F516" s="484">
        <v>6</v>
      </c>
      <c r="G516" s="484">
        <v>6</v>
      </c>
      <c r="H516" s="484">
        <v>4</v>
      </c>
      <c r="I516" s="484">
        <v>4</v>
      </c>
      <c r="J516" s="485">
        <v>4</v>
      </c>
      <c r="K516" s="485">
        <v>0</v>
      </c>
      <c r="L516" s="485">
        <v>4</v>
      </c>
      <c r="M516" s="485">
        <v>3</v>
      </c>
      <c r="N516" s="503">
        <f t="shared" si="14"/>
        <v>0.75</v>
      </c>
      <c r="O516" s="300" t="s">
        <v>991</v>
      </c>
      <c r="P516" s="496"/>
      <c r="Q516" s="3"/>
      <c r="R516" s="414">
        <v>522</v>
      </c>
      <c r="S516" s="506">
        <v>22</v>
      </c>
      <c r="T516" s="506">
        <v>20</v>
      </c>
      <c r="U516" s="424" t="str">
        <f t="shared" si="15"/>
        <v>okres Jičín</v>
      </c>
    </row>
    <row r="517" spans="1:21" ht="15.75" hidden="1" customHeight="1">
      <c r="A517" s="310" t="s">
        <v>992</v>
      </c>
      <c r="B517" s="483">
        <v>8</v>
      </c>
      <c r="C517" s="484">
        <v>6</v>
      </c>
      <c r="D517" s="484">
        <v>8</v>
      </c>
      <c r="E517" s="484">
        <v>3</v>
      </c>
      <c r="F517" s="484">
        <v>8</v>
      </c>
      <c r="G517" s="484">
        <v>5</v>
      </c>
      <c r="H517" s="484">
        <v>8</v>
      </c>
      <c r="I517" s="484">
        <v>5</v>
      </c>
      <c r="J517" s="485">
        <v>8</v>
      </c>
      <c r="K517" s="485">
        <v>5</v>
      </c>
      <c r="L517" s="485">
        <v>8</v>
      </c>
      <c r="M517" s="485">
        <v>5</v>
      </c>
      <c r="N517" s="503">
        <f t="shared" si="14"/>
        <v>0.625</v>
      </c>
      <c r="O517" s="300" t="s">
        <v>993</v>
      </c>
      <c r="P517" s="496"/>
      <c r="Q517" s="3"/>
      <c r="R517" s="414">
        <v>524</v>
      </c>
      <c r="S517" s="506">
        <v>32</v>
      </c>
      <c r="T517" s="506">
        <v>20</v>
      </c>
      <c r="U517" s="424" t="str">
        <f t="shared" si="15"/>
        <v>okres Rychnov nad Kněžnou</v>
      </c>
    </row>
    <row r="518" spans="1:21" ht="15.75" hidden="1" customHeight="1">
      <c r="A518" s="310" t="s">
        <v>994</v>
      </c>
      <c r="B518" s="483">
        <v>6</v>
      </c>
      <c r="C518" s="484">
        <v>4</v>
      </c>
      <c r="D518" s="484">
        <v>8</v>
      </c>
      <c r="E518" s="484">
        <v>6</v>
      </c>
      <c r="F518" s="484">
        <v>6</v>
      </c>
      <c r="G518" s="484">
        <v>6</v>
      </c>
      <c r="H518" s="484">
        <v>6</v>
      </c>
      <c r="I518" s="484">
        <v>6</v>
      </c>
      <c r="J518" s="485">
        <v>6</v>
      </c>
      <c r="K518" s="485">
        <v>6</v>
      </c>
      <c r="L518" s="485">
        <v>6</v>
      </c>
      <c r="M518" s="485">
        <v>6</v>
      </c>
      <c r="N518" s="503">
        <f t="shared" ref="N518:N559" si="16">IF(L518=0,0,(M518/L518))</f>
        <v>1</v>
      </c>
      <c r="O518" s="300" t="s">
        <v>995</v>
      </c>
      <c r="P518" s="496"/>
      <c r="Q518" s="3"/>
      <c r="R518" s="414">
        <v>526</v>
      </c>
      <c r="S518" s="506">
        <v>42</v>
      </c>
      <c r="T518" s="506">
        <v>39</v>
      </c>
      <c r="U518" s="424" t="str">
        <f t="shared" si="15"/>
        <v>okres Hradec Králové-město</v>
      </c>
    </row>
    <row r="519" spans="1:21" ht="15.75" hidden="1" customHeight="1">
      <c r="A519" s="310" t="s">
        <v>996</v>
      </c>
      <c r="B519" s="483">
        <v>8</v>
      </c>
      <c r="C519" s="484">
        <v>7</v>
      </c>
      <c r="D519" s="484">
        <v>8</v>
      </c>
      <c r="E519" s="484">
        <v>6</v>
      </c>
      <c r="F519" s="484">
        <v>8</v>
      </c>
      <c r="G519" s="484">
        <v>6</v>
      </c>
      <c r="H519" s="484">
        <v>10</v>
      </c>
      <c r="I519" s="484">
        <v>6</v>
      </c>
      <c r="J519" s="485">
        <v>8</v>
      </c>
      <c r="K519" s="485">
        <v>6</v>
      </c>
      <c r="L519" s="485">
        <v>8</v>
      </c>
      <c r="M519" s="485">
        <v>5</v>
      </c>
      <c r="N519" s="503">
        <f t="shared" si="16"/>
        <v>0.625</v>
      </c>
      <c r="O519" s="300" t="s">
        <v>997</v>
      </c>
      <c r="P519" s="496"/>
      <c r="Q519" s="3"/>
      <c r="R519" s="414">
        <v>531</v>
      </c>
      <c r="S519" s="506">
        <v>64</v>
      </c>
      <c r="T519" s="506">
        <v>53</v>
      </c>
      <c r="U519" s="424" t="str">
        <f t="shared" si="15"/>
        <v>okres Chrudim</v>
      </c>
    </row>
    <row r="520" spans="1:21" ht="15.75" hidden="1" customHeight="1">
      <c r="A520" s="310" t="s">
        <v>998</v>
      </c>
      <c r="B520" s="483">
        <v>6</v>
      </c>
      <c r="C520" s="484">
        <v>5</v>
      </c>
      <c r="D520" s="484">
        <v>6</v>
      </c>
      <c r="E520" s="484">
        <v>5</v>
      </c>
      <c r="F520" s="484">
        <v>6</v>
      </c>
      <c r="G520" s="484">
        <v>5</v>
      </c>
      <c r="H520" s="484">
        <v>6</v>
      </c>
      <c r="I520" s="484">
        <v>5</v>
      </c>
      <c r="J520" s="485">
        <v>6</v>
      </c>
      <c r="K520" s="485">
        <v>5</v>
      </c>
      <c r="L520" s="485">
        <v>6</v>
      </c>
      <c r="M520" s="485">
        <v>5</v>
      </c>
      <c r="N520" s="503">
        <f t="shared" si="16"/>
        <v>0.83333333333333337</v>
      </c>
      <c r="O520" s="300" t="s">
        <v>999</v>
      </c>
      <c r="P520" s="496"/>
      <c r="Q520" s="3"/>
      <c r="R520" s="414">
        <v>533</v>
      </c>
      <c r="S520" s="506">
        <v>30</v>
      </c>
      <c r="T520" s="506">
        <v>28</v>
      </c>
      <c r="U520" s="424" t="str">
        <f t="shared" ref="U520:U559" si="17">VLOOKUP(R520,A:O,15,0)</f>
        <v>okres Svitavy</v>
      </c>
    </row>
    <row r="521" spans="1:21" ht="15.75" hidden="1" customHeight="1">
      <c r="A521" s="310" t="s">
        <v>1000</v>
      </c>
      <c r="B521" s="483">
        <v>8</v>
      </c>
      <c r="C521" s="484">
        <v>8</v>
      </c>
      <c r="D521" s="484">
        <v>8</v>
      </c>
      <c r="E521" s="484">
        <v>8</v>
      </c>
      <c r="F521" s="484">
        <v>8</v>
      </c>
      <c r="G521" s="484">
        <v>8</v>
      </c>
      <c r="H521" s="484">
        <v>8</v>
      </c>
      <c r="I521" s="484">
        <v>8</v>
      </c>
      <c r="J521" s="485">
        <v>8</v>
      </c>
      <c r="K521" s="485">
        <v>8</v>
      </c>
      <c r="L521" s="485">
        <v>6</v>
      </c>
      <c r="M521" s="485">
        <v>6</v>
      </c>
      <c r="N521" s="503">
        <f t="shared" si="16"/>
        <v>1</v>
      </c>
      <c r="O521" s="300" t="s">
        <v>1001</v>
      </c>
      <c r="P521" s="496"/>
      <c r="Q521" s="3"/>
      <c r="R521" s="414">
        <v>534</v>
      </c>
      <c r="S521" s="506">
        <v>82</v>
      </c>
      <c r="T521" s="506">
        <v>81</v>
      </c>
      <c r="U521" s="424" t="str">
        <f t="shared" si="17"/>
        <v>okres Ústí nad Orlicí</v>
      </c>
    </row>
    <row r="522" spans="1:21" ht="15.75" hidden="1" customHeight="1">
      <c r="A522" s="310" t="s">
        <v>1002</v>
      </c>
      <c r="B522" s="483">
        <v>6</v>
      </c>
      <c r="C522" s="484">
        <v>6</v>
      </c>
      <c r="D522" s="484">
        <v>6</v>
      </c>
      <c r="E522" s="484">
        <v>6</v>
      </c>
      <c r="F522" s="484">
        <v>8</v>
      </c>
      <c r="G522" s="484">
        <v>7</v>
      </c>
      <c r="H522" s="484">
        <v>8</v>
      </c>
      <c r="I522" s="484">
        <v>6</v>
      </c>
      <c r="J522" s="485">
        <v>8</v>
      </c>
      <c r="K522" s="485">
        <v>7</v>
      </c>
      <c r="L522" s="485">
        <v>8</v>
      </c>
      <c r="M522" s="485">
        <v>5</v>
      </c>
      <c r="N522" s="503">
        <f t="shared" si="16"/>
        <v>0.625</v>
      </c>
      <c r="O522" s="300" t="s">
        <v>1003</v>
      </c>
      <c r="P522" s="496"/>
      <c r="Q522" s="3"/>
      <c r="R522" s="414">
        <v>611</v>
      </c>
      <c r="S522" s="506">
        <v>28</v>
      </c>
      <c r="T522" s="506">
        <v>26</v>
      </c>
      <c r="U522" s="424" t="str">
        <f t="shared" si="17"/>
        <v>okres Havlíčkův Brod</v>
      </c>
    </row>
    <row r="523" spans="1:21" ht="15.75" hidden="1" customHeight="1">
      <c r="A523" s="310" t="s">
        <v>1004</v>
      </c>
      <c r="B523" s="483">
        <v>6</v>
      </c>
      <c r="C523" s="484">
        <v>6</v>
      </c>
      <c r="D523" s="484">
        <v>6</v>
      </c>
      <c r="E523" s="484">
        <v>6</v>
      </c>
      <c r="F523" s="484">
        <v>4</v>
      </c>
      <c r="G523" s="484">
        <v>3</v>
      </c>
      <c r="H523" s="484">
        <v>8</v>
      </c>
      <c r="I523" s="484">
        <v>5</v>
      </c>
      <c r="J523" s="485">
        <v>8</v>
      </c>
      <c r="K523" s="485">
        <v>7</v>
      </c>
      <c r="L523" s="485">
        <v>6</v>
      </c>
      <c r="M523" s="485">
        <v>6</v>
      </c>
      <c r="N523" s="503">
        <f t="shared" si="16"/>
        <v>1</v>
      </c>
      <c r="O523" s="300" t="s">
        <v>1005</v>
      </c>
      <c r="P523" s="496"/>
      <c r="Q523" s="3"/>
      <c r="R523" s="414">
        <v>614</v>
      </c>
      <c r="S523" s="506">
        <v>64</v>
      </c>
      <c r="T523" s="506">
        <v>48</v>
      </c>
      <c r="U523" s="424" t="str">
        <f t="shared" si="17"/>
        <v>okres Třebíč</v>
      </c>
    </row>
    <row r="524" spans="1:21" s="404" customFormat="1" ht="15.75" hidden="1" customHeight="1">
      <c r="A524" s="310" t="s">
        <v>1119</v>
      </c>
      <c r="B524" s="483"/>
      <c r="C524" s="484"/>
      <c r="D524" s="484"/>
      <c r="E524" s="484"/>
      <c r="F524" s="484"/>
      <c r="G524" s="484"/>
      <c r="H524" s="486"/>
      <c r="I524" s="486"/>
      <c r="J524" s="485"/>
      <c r="K524" s="485"/>
      <c r="L524" s="485">
        <v>4</v>
      </c>
      <c r="M524" s="485">
        <v>4</v>
      </c>
      <c r="N524" s="503">
        <f t="shared" si="16"/>
        <v>1</v>
      </c>
      <c r="O524" s="300" t="s">
        <v>1120</v>
      </c>
      <c r="P524" s="497"/>
      <c r="Q524" s="3"/>
      <c r="R524" s="414">
        <v>621</v>
      </c>
      <c r="S524" s="506">
        <v>64</v>
      </c>
      <c r="T524" s="506">
        <v>58</v>
      </c>
      <c r="U524" s="424" t="str">
        <f t="shared" si="17"/>
        <v>okres Blansko</v>
      </c>
    </row>
    <row r="525" spans="1:21" ht="15.75" customHeight="1">
      <c r="A525" s="310">
        <v>813</v>
      </c>
      <c r="B525" s="483">
        <v>28</v>
      </c>
      <c r="C525" s="484">
        <v>20</v>
      </c>
      <c r="D525" s="484">
        <v>28</v>
      </c>
      <c r="E525" s="484">
        <v>20</v>
      </c>
      <c r="F525" s="484">
        <v>26</v>
      </c>
      <c r="G525" s="484">
        <v>21</v>
      </c>
      <c r="H525" s="484">
        <v>22</v>
      </c>
      <c r="I525" s="484">
        <v>19</v>
      </c>
      <c r="J525" s="485">
        <v>24</v>
      </c>
      <c r="K525" s="485">
        <v>18</v>
      </c>
      <c r="L525" s="485">
        <v>24</v>
      </c>
      <c r="M525" s="485">
        <v>20</v>
      </c>
      <c r="N525" s="503">
        <f t="shared" si="16"/>
        <v>0.83333333333333337</v>
      </c>
      <c r="O525" s="300" t="s">
        <v>1006</v>
      </c>
      <c r="P525" s="496"/>
      <c r="Q525" s="3"/>
      <c r="R525" s="414">
        <v>622</v>
      </c>
      <c r="S525" s="506">
        <v>140</v>
      </c>
      <c r="T525" s="506">
        <v>108</v>
      </c>
      <c r="U525" s="424" t="str">
        <f t="shared" si="17"/>
        <v>okres Brno-město</v>
      </c>
    </row>
    <row r="526" spans="1:21" ht="15.75" hidden="1" customHeight="1">
      <c r="A526" s="310" t="s">
        <v>1007</v>
      </c>
      <c r="B526" s="483">
        <v>10</v>
      </c>
      <c r="C526" s="484">
        <v>6</v>
      </c>
      <c r="D526" s="484">
        <v>10</v>
      </c>
      <c r="E526" s="484">
        <v>7</v>
      </c>
      <c r="F526" s="484">
        <v>10</v>
      </c>
      <c r="G526" s="484">
        <v>7</v>
      </c>
      <c r="H526" s="484">
        <v>10</v>
      </c>
      <c r="I526" s="484">
        <v>8</v>
      </c>
      <c r="J526" s="485">
        <v>10</v>
      </c>
      <c r="K526" s="485">
        <v>6</v>
      </c>
      <c r="L526" s="485">
        <v>10</v>
      </c>
      <c r="M526" s="485">
        <v>7</v>
      </c>
      <c r="N526" s="503">
        <f t="shared" si="16"/>
        <v>0.7</v>
      </c>
      <c r="O526" s="300" t="s">
        <v>1008</v>
      </c>
      <c r="P526" s="496"/>
      <c r="Q526" s="3"/>
      <c r="R526" s="414">
        <v>623</v>
      </c>
      <c r="S526" s="506">
        <v>96</v>
      </c>
      <c r="T526" s="506">
        <v>78</v>
      </c>
      <c r="U526" s="424" t="str">
        <f t="shared" si="17"/>
        <v>okres Brno-venkov</v>
      </c>
    </row>
    <row r="527" spans="1:21" ht="15.75" hidden="1" customHeight="1">
      <c r="A527" s="310" t="s">
        <v>1009</v>
      </c>
      <c r="B527" s="483">
        <v>4</v>
      </c>
      <c r="C527" s="484">
        <v>2</v>
      </c>
      <c r="D527" s="484">
        <v>6</v>
      </c>
      <c r="E527" s="484">
        <v>3</v>
      </c>
      <c r="F527" s="484">
        <v>6</v>
      </c>
      <c r="G527" s="484">
        <v>5</v>
      </c>
      <c r="H527" s="484">
        <v>2</v>
      </c>
      <c r="I527" s="484">
        <v>2</v>
      </c>
      <c r="J527" s="485">
        <v>4</v>
      </c>
      <c r="K527" s="485">
        <v>3</v>
      </c>
      <c r="L527" s="485">
        <v>4</v>
      </c>
      <c r="M527" s="485">
        <v>4</v>
      </c>
      <c r="N527" s="503">
        <f t="shared" si="16"/>
        <v>1</v>
      </c>
      <c r="O527" s="300" t="s">
        <v>1010</v>
      </c>
      <c r="P527" s="496"/>
      <c r="Q527" s="3"/>
      <c r="R527" s="414">
        <v>624</v>
      </c>
      <c r="S527" s="506">
        <v>8</v>
      </c>
      <c r="T527" s="506">
        <v>7</v>
      </c>
      <c r="U527" s="424" t="str">
        <f t="shared" si="17"/>
        <v>okres Břeclav</v>
      </c>
    </row>
    <row r="528" spans="1:21" ht="15.75" hidden="1" customHeight="1">
      <c r="A528" s="310" t="s">
        <v>1011</v>
      </c>
      <c r="B528" s="483">
        <v>6</v>
      </c>
      <c r="C528" s="484">
        <v>5</v>
      </c>
      <c r="D528" s="484">
        <v>4</v>
      </c>
      <c r="E528" s="484">
        <v>3</v>
      </c>
      <c r="F528" s="484">
        <v>4</v>
      </c>
      <c r="G528" s="484">
        <v>3</v>
      </c>
      <c r="H528" s="484">
        <v>4</v>
      </c>
      <c r="I528" s="484">
        <v>3</v>
      </c>
      <c r="J528" s="485">
        <v>4</v>
      </c>
      <c r="K528" s="485">
        <v>3</v>
      </c>
      <c r="L528" s="485">
        <v>4</v>
      </c>
      <c r="M528" s="485">
        <v>3</v>
      </c>
      <c r="N528" s="503">
        <f t="shared" si="16"/>
        <v>0.75</v>
      </c>
      <c r="O528" s="300" t="s">
        <v>1012</v>
      </c>
      <c r="P528" s="496"/>
      <c r="Q528" s="3"/>
      <c r="R528" s="414">
        <v>625</v>
      </c>
      <c r="S528" s="506">
        <v>44</v>
      </c>
      <c r="T528" s="506">
        <v>35</v>
      </c>
      <c r="U528" s="424" t="str">
        <f t="shared" si="17"/>
        <v>okres Hodonín</v>
      </c>
    </row>
    <row r="529" spans="1:21" ht="15.75" hidden="1" customHeight="1">
      <c r="A529" s="310" t="s">
        <v>1013</v>
      </c>
      <c r="B529" s="483">
        <v>8</v>
      </c>
      <c r="C529" s="484">
        <v>7</v>
      </c>
      <c r="D529" s="484">
        <v>8</v>
      </c>
      <c r="E529" s="484">
        <v>7</v>
      </c>
      <c r="F529" s="484">
        <v>6</v>
      </c>
      <c r="G529" s="484">
        <v>6</v>
      </c>
      <c r="H529" s="484">
        <v>6</v>
      </c>
      <c r="I529" s="484">
        <v>6</v>
      </c>
      <c r="J529" s="485">
        <v>6</v>
      </c>
      <c r="K529" s="485">
        <v>6</v>
      </c>
      <c r="L529" s="485">
        <v>6</v>
      </c>
      <c r="M529" s="485">
        <v>6</v>
      </c>
      <c r="N529" s="503">
        <f t="shared" si="16"/>
        <v>1</v>
      </c>
      <c r="O529" s="300" t="s">
        <v>1014</v>
      </c>
      <c r="P529" s="496"/>
      <c r="Q529" s="3"/>
      <c r="R529" s="414">
        <v>712</v>
      </c>
      <c r="S529" s="506">
        <v>88</v>
      </c>
      <c r="T529" s="506">
        <v>73</v>
      </c>
      <c r="U529" s="424" t="str">
        <f t="shared" si="17"/>
        <v>okres Olomouc</v>
      </c>
    </row>
    <row r="530" spans="1:21" ht="15.75" customHeight="1">
      <c r="A530" s="310">
        <v>814</v>
      </c>
      <c r="B530" s="483">
        <v>56</v>
      </c>
      <c r="C530" s="484">
        <v>37</v>
      </c>
      <c r="D530" s="484">
        <v>52</v>
      </c>
      <c r="E530" s="484">
        <v>37</v>
      </c>
      <c r="F530" s="484">
        <v>52</v>
      </c>
      <c r="G530" s="484">
        <v>33</v>
      </c>
      <c r="H530" s="484">
        <v>54</v>
      </c>
      <c r="I530" s="484">
        <v>33</v>
      </c>
      <c r="J530" s="485">
        <v>54</v>
      </c>
      <c r="K530" s="485">
        <v>39</v>
      </c>
      <c r="L530" s="485">
        <v>52</v>
      </c>
      <c r="M530" s="485">
        <v>40</v>
      </c>
      <c r="N530" s="503">
        <f t="shared" si="16"/>
        <v>0.76923076923076927</v>
      </c>
      <c r="O530" s="300" t="s">
        <v>1015</v>
      </c>
      <c r="P530" s="496"/>
      <c r="Q530" s="3"/>
      <c r="R530" s="414">
        <v>713</v>
      </c>
      <c r="S530" s="506">
        <v>28</v>
      </c>
      <c r="T530" s="506">
        <v>24</v>
      </c>
      <c r="U530" s="424" t="str">
        <f t="shared" si="17"/>
        <v>okres Prostějov</v>
      </c>
    </row>
    <row r="531" spans="1:21" ht="15.75" hidden="1" customHeight="1">
      <c r="A531" s="310" t="s">
        <v>1016</v>
      </c>
      <c r="B531" s="483">
        <v>12</v>
      </c>
      <c r="C531" s="484">
        <v>12</v>
      </c>
      <c r="D531" s="484">
        <v>10</v>
      </c>
      <c r="E531" s="484">
        <v>9</v>
      </c>
      <c r="F531" s="484">
        <v>10</v>
      </c>
      <c r="G531" s="484">
        <v>10</v>
      </c>
      <c r="H531" s="484">
        <v>12</v>
      </c>
      <c r="I531" s="484">
        <v>11</v>
      </c>
      <c r="J531" s="485">
        <v>12</v>
      </c>
      <c r="K531" s="485">
        <v>11</v>
      </c>
      <c r="L531" s="485">
        <v>12</v>
      </c>
      <c r="M531" s="485">
        <v>11</v>
      </c>
      <c r="N531" s="503">
        <f t="shared" si="16"/>
        <v>0.91666666666666663</v>
      </c>
      <c r="O531" s="300" t="s">
        <v>1017</v>
      </c>
      <c r="P531" s="496"/>
      <c r="Q531" s="3"/>
      <c r="R531" s="414">
        <v>714</v>
      </c>
      <c r="S531" s="506">
        <v>20</v>
      </c>
      <c r="T531" s="506">
        <v>16</v>
      </c>
      <c r="U531" s="424" t="str">
        <f t="shared" si="17"/>
        <v>okres Přerov</v>
      </c>
    </row>
    <row r="532" spans="1:21" ht="15.75" hidden="1" customHeight="1">
      <c r="A532" s="310" t="s">
        <v>1018</v>
      </c>
      <c r="B532" s="483">
        <v>8</v>
      </c>
      <c r="C532" s="484">
        <v>6</v>
      </c>
      <c r="D532" s="484">
        <v>8</v>
      </c>
      <c r="E532" s="484">
        <v>6</v>
      </c>
      <c r="F532" s="484">
        <v>8</v>
      </c>
      <c r="G532" s="484">
        <v>4</v>
      </c>
      <c r="H532" s="484">
        <v>8</v>
      </c>
      <c r="I532" s="484">
        <v>4</v>
      </c>
      <c r="J532" s="485">
        <v>8</v>
      </c>
      <c r="K532" s="485">
        <v>5</v>
      </c>
      <c r="L532" s="485">
        <v>8</v>
      </c>
      <c r="M532" s="485">
        <v>5</v>
      </c>
      <c r="N532" s="503">
        <f t="shared" si="16"/>
        <v>0.625</v>
      </c>
      <c r="O532" s="300" t="s">
        <v>1019</v>
      </c>
      <c r="P532" s="496"/>
      <c r="Q532" s="3"/>
      <c r="R532" s="414">
        <v>715</v>
      </c>
      <c r="S532" s="506">
        <v>74</v>
      </c>
      <c r="T532" s="506">
        <v>67</v>
      </c>
      <c r="U532" s="424" t="str">
        <f t="shared" si="17"/>
        <v>okres Šumperk</v>
      </c>
    </row>
    <row r="533" spans="1:21" ht="15.75" hidden="1" customHeight="1">
      <c r="A533" s="310" t="s">
        <v>1020</v>
      </c>
      <c r="B533" s="483">
        <v>12</v>
      </c>
      <c r="C533" s="484">
        <v>4</v>
      </c>
      <c r="D533" s="484">
        <v>12</v>
      </c>
      <c r="E533" s="484">
        <v>8</v>
      </c>
      <c r="F533" s="484">
        <v>12</v>
      </c>
      <c r="G533" s="484">
        <v>8</v>
      </c>
      <c r="H533" s="484">
        <v>12</v>
      </c>
      <c r="I533" s="484">
        <v>7</v>
      </c>
      <c r="J533" s="485">
        <v>12</v>
      </c>
      <c r="K533" s="485">
        <v>9</v>
      </c>
      <c r="L533" s="485">
        <v>12</v>
      </c>
      <c r="M533" s="485">
        <v>9</v>
      </c>
      <c r="N533" s="503">
        <f t="shared" si="16"/>
        <v>0.75</v>
      </c>
      <c r="O533" s="300" t="s">
        <v>1021</v>
      </c>
      <c r="P533" s="496"/>
      <c r="Q533" s="3"/>
      <c r="R533" s="414">
        <v>721</v>
      </c>
      <c r="S533" s="506">
        <v>16</v>
      </c>
      <c r="T533" s="506">
        <v>12</v>
      </c>
      <c r="U533" s="424" t="str">
        <f t="shared" si="17"/>
        <v>okres Kroměříž</v>
      </c>
    </row>
    <row r="534" spans="1:21" ht="15.75" hidden="1" customHeight="1">
      <c r="A534" s="310" t="s">
        <v>1022</v>
      </c>
      <c r="B534" s="483">
        <v>6</v>
      </c>
      <c r="C534" s="484">
        <v>2</v>
      </c>
      <c r="D534" s="484">
        <v>6</v>
      </c>
      <c r="E534" s="484">
        <v>2</v>
      </c>
      <c r="F534" s="484">
        <v>6</v>
      </c>
      <c r="G534" s="484">
        <v>2</v>
      </c>
      <c r="H534" s="484">
        <v>6</v>
      </c>
      <c r="I534" s="484">
        <v>2</v>
      </c>
      <c r="J534" s="485">
        <v>6</v>
      </c>
      <c r="K534" s="485">
        <v>2</v>
      </c>
      <c r="L534" s="485">
        <v>4</v>
      </c>
      <c r="M534" s="485">
        <v>2</v>
      </c>
      <c r="N534" s="503">
        <f t="shared" si="16"/>
        <v>0.5</v>
      </c>
      <c r="O534" s="300" t="s">
        <v>1023</v>
      </c>
      <c r="P534" s="496"/>
      <c r="Q534" s="3"/>
      <c r="R534" s="414">
        <v>722</v>
      </c>
      <c r="S534" s="506">
        <v>50</v>
      </c>
      <c r="T534" s="506">
        <v>46</v>
      </c>
      <c r="U534" s="424" t="str">
        <f t="shared" si="17"/>
        <v>okres Uherské Hradiště</v>
      </c>
    </row>
    <row r="535" spans="1:21" ht="15.75" hidden="1" customHeight="1">
      <c r="A535" s="310" t="s">
        <v>1024</v>
      </c>
      <c r="B535" s="483">
        <v>8</v>
      </c>
      <c r="C535" s="484">
        <v>5</v>
      </c>
      <c r="D535" s="484">
        <v>6</v>
      </c>
      <c r="E535" s="484">
        <v>4</v>
      </c>
      <c r="F535" s="484">
        <v>6</v>
      </c>
      <c r="G535" s="484">
        <v>2</v>
      </c>
      <c r="H535" s="484">
        <v>6</v>
      </c>
      <c r="I535" s="484">
        <v>2</v>
      </c>
      <c r="J535" s="485">
        <v>6</v>
      </c>
      <c r="K535" s="485">
        <v>4</v>
      </c>
      <c r="L535" s="485">
        <v>6</v>
      </c>
      <c r="M535" s="485">
        <v>5</v>
      </c>
      <c r="N535" s="503">
        <f t="shared" si="16"/>
        <v>0.83333333333333337</v>
      </c>
      <c r="O535" s="300" t="s">
        <v>1025</v>
      </c>
      <c r="P535" s="496"/>
      <c r="Q535" s="3"/>
      <c r="R535" s="414">
        <v>723</v>
      </c>
      <c r="S535" s="506">
        <v>42</v>
      </c>
      <c r="T535" s="506">
        <v>35</v>
      </c>
      <c r="U535" s="424" t="str">
        <f t="shared" si="17"/>
        <v>okres Vsetín</v>
      </c>
    </row>
    <row r="536" spans="1:21" ht="15.75" hidden="1" customHeight="1">
      <c r="A536" s="310" t="s">
        <v>1026</v>
      </c>
      <c r="B536" s="483">
        <v>10</v>
      </c>
      <c r="C536" s="484">
        <v>8</v>
      </c>
      <c r="D536" s="484">
        <v>10</v>
      </c>
      <c r="E536" s="484">
        <v>8</v>
      </c>
      <c r="F536" s="484">
        <v>10</v>
      </c>
      <c r="G536" s="484">
        <v>7</v>
      </c>
      <c r="H536" s="484">
        <v>10</v>
      </c>
      <c r="I536" s="484">
        <v>7</v>
      </c>
      <c r="J536" s="485">
        <v>10</v>
      </c>
      <c r="K536" s="485">
        <v>8</v>
      </c>
      <c r="L536" s="485">
        <v>10</v>
      </c>
      <c r="M536" s="485">
        <v>8</v>
      </c>
      <c r="N536" s="503">
        <f t="shared" si="16"/>
        <v>0.8</v>
      </c>
      <c r="O536" s="300" t="s">
        <v>1027</v>
      </c>
      <c r="P536" s="496"/>
      <c r="Q536" s="3"/>
      <c r="R536" s="414">
        <v>724</v>
      </c>
      <c r="S536" s="506">
        <v>86</v>
      </c>
      <c r="T536" s="506">
        <v>66</v>
      </c>
      <c r="U536" s="424" t="str">
        <f t="shared" si="17"/>
        <v>okres Zlín</v>
      </c>
    </row>
    <row r="537" spans="1:21" ht="15.75" customHeight="1">
      <c r="A537" s="310">
        <v>815</v>
      </c>
      <c r="B537" s="483">
        <v>36</v>
      </c>
      <c r="C537" s="484">
        <v>27</v>
      </c>
      <c r="D537" s="484">
        <v>36</v>
      </c>
      <c r="E537" s="484">
        <v>26</v>
      </c>
      <c r="F537" s="484">
        <v>36</v>
      </c>
      <c r="G537" s="484">
        <v>23</v>
      </c>
      <c r="H537" s="484">
        <v>36</v>
      </c>
      <c r="I537" s="484">
        <v>23</v>
      </c>
      <c r="J537" s="485">
        <v>36</v>
      </c>
      <c r="K537" s="485">
        <v>26</v>
      </c>
      <c r="L537" s="485">
        <v>36</v>
      </c>
      <c r="M537" s="485">
        <v>29</v>
      </c>
      <c r="N537" s="503">
        <f t="shared" si="16"/>
        <v>0.80555555555555558</v>
      </c>
      <c r="O537" s="300" t="s">
        <v>1028</v>
      </c>
      <c r="P537" s="496"/>
      <c r="Q537" s="3"/>
      <c r="R537" s="414">
        <v>811</v>
      </c>
      <c r="S537" s="506">
        <v>12</v>
      </c>
      <c r="T537" s="506">
        <v>11</v>
      </c>
      <c r="U537" s="424" t="str">
        <f t="shared" si="17"/>
        <v>okres Bruntál</v>
      </c>
    </row>
    <row r="538" spans="1:21" ht="15.75" hidden="1" customHeight="1">
      <c r="A538" s="310" t="s">
        <v>1029</v>
      </c>
      <c r="B538" s="483">
        <v>8</v>
      </c>
      <c r="C538" s="484">
        <v>4</v>
      </c>
      <c r="D538" s="484">
        <v>8</v>
      </c>
      <c r="E538" s="484">
        <v>4</v>
      </c>
      <c r="F538" s="484">
        <v>8</v>
      </c>
      <c r="G538" s="484">
        <v>3</v>
      </c>
      <c r="H538" s="484">
        <v>8</v>
      </c>
      <c r="I538" s="484">
        <v>6</v>
      </c>
      <c r="J538" s="485">
        <v>8</v>
      </c>
      <c r="K538" s="485">
        <v>6</v>
      </c>
      <c r="L538" s="485">
        <v>8</v>
      </c>
      <c r="M538" s="485">
        <v>7</v>
      </c>
      <c r="N538" s="503">
        <f t="shared" si="16"/>
        <v>0.875</v>
      </c>
      <c r="O538" s="300" t="s">
        <v>1079</v>
      </c>
      <c r="P538" s="496"/>
      <c r="Q538" s="3"/>
      <c r="R538" s="414">
        <v>812</v>
      </c>
      <c r="S538" s="506">
        <v>56</v>
      </c>
      <c r="T538" s="506">
        <v>45</v>
      </c>
      <c r="U538" s="424" t="str">
        <f t="shared" si="17"/>
        <v>okres Frýdek-Místek</v>
      </c>
    </row>
    <row r="539" spans="1:21" ht="15.75" hidden="1" customHeight="1">
      <c r="A539" s="310" t="s">
        <v>1031</v>
      </c>
      <c r="B539" s="483">
        <v>8</v>
      </c>
      <c r="C539" s="484">
        <v>7</v>
      </c>
      <c r="D539" s="484">
        <v>8</v>
      </c>
      <c r="E539" s="484">
        <v>7</v>
      </c>
      <c r="F539" s="484">
        <v>8</v>
      </c>
      <c r="G539" s="484">
        <v>5</v>
      </c>
      <c r="H539" s="484">
        <v>8</v>
      </c>
      <c r="I539" s="484">
        <v>2</v>
      </c>
      <c r="J539" s="485">
        <v>8</v>
      </c>
      <c r="K539" s="485">
        <v>5</v>
      </c>
      <c r="L539" s="485">
        <v>8</v>
      </c>
      <c r="M539" s="485">
        <v>6</v>
      </c>
      <c r="N539" s="503">
        <f t="shared" si="16"/>
        <v>0.75</v>
      </c>
      <c r="O539" s="300" t="s">
        <v>1032</v>
      </c>
      <c r="P539" s="496"/>
      <c r="Q539" s="3"/>
      <c r="R539" s="414">
        <v>813</v>
      </c>
      <c r="S539" s="506">
        <v>24</v>
      </c>
      <c r="T539" s="506">
        <v>20</v>
      </c>
      <c r="U539" s="424" t="str">
        <f t="shared" si="17"/>
        <v>okres Karviná</v>
      </c>
    </row>
    <row r="540" spans="1:21" ht="15.75" hidden="1" customHeight="1">
      <c r="A540" s="310" t="s">
        <v>1033</v>
      </c>
      <c r="B540" s="483">
        <v>4</v>
      </c>
      <c r="C540" s="484">
        <v>3</v>
      </c>
      <c r="D540" s="484">
        <v>4</v>
      </c>
      <c r="E540" s="484">
        <v>2</v>
      </c>
      <c r="F540" s="484">
        <v>4</v>
      </c>
      <c r="G540" s="484">
        <v>2</v>
      </c>
      <c r="H540" s="484">
        <v>4</v>
      </c>
      <c r="I540" s="484">
        <v>2</v>
      </c>
      <c r="J540" s="485">
        <v>4</v>
      </c>
      <c r="K540" s="485">
        <v>3</v>
      </c>
      <c r="L540" s="485">
        <v>4</v>
      </c>
      <c r="M540" s="485">
        <v>2</v>
      </c>
      <c r="N540" s="503">
        <f t="shared" si="16"/>
        <v>0.5</v>
      </c>
      <c r="O540" s="300" t="s">
        <v>1034</v>
      </c>
      <c r="P540" s="496"/>
      <c r="Q540" s="3"/>
      <c r="R540" s="414">
        <v>814</v>
      </c>
      <c r="S540" s="506">
        <v>52</v>
      </c>
      <c r="T540" s="506">
        <v>40</v>
      </c>
      <c r="U540" s="424" t="str">
        <f t="shared" si="17"/>
        <v>okres Nový Jičín</v>
      </c>
    </row>
    <row r="541" spans="1:21" ht="15.75" hidden="1" customHeight="1">
      <c r="A541" s="310" t="s">
        <v>1035</v>
      </c>
      <c r="B541" s="483">
        <v>4</v>
      </c>
      <c r="C541" s="484">
        <v>3</v>
      </c>
      <c r="D541" s="484">
        <v>4</v>
      </c>
      <c r="E541" s="484">
        <v>3</v>
      </c>
      <c r="F541" s="484">
        <v>4</v>
      </c>
      <c r="G541" s="484">
        <v>3</v>
      </c>
      <c r="H541" s="484">
        <v>4</v>
      </c>
      <c r="I541" s="484">
        <v>3</v>
      </c>
      <c r="J541" s="485">
        <v>4</v>
      </c>
      <c r="K541" s="485">
        <v>3</v>
      </c>
      <c r="L541" s="485">
        <v>4</v>
      </c>
      <c r="M541" s="485">
        <v>3</v>
      </c>
      <c r="N541" s="503">
        <f t="shared" si="16"/>
        <v>0.75</v>
      </c>
      <c r="O541" s="300" t="s">
        <v>1036</v>
      </c>
      <c r="P541" s="496"/>
      <c r="Q541" s="3"/>
      <c r="R541" s="414">
        <v>815</v>
      </c>
      <c r="S541" s="506">
        <v>36</v>
      </c>
      <c r="T541" s="506">
        <v>29</v>
      </c>
      <c r="U541" s="424" t="str">
        <f t="shared" si="17"/>
        <v>okres Opava</v>
      </c>
    </row>
    <row r="542" spans="1:21" ht="15.75" hidden="1" customHeight="1">
      <c r="A542" s="310" t="s">
        <v>1037</v>
      </c>
      <c r="B542" s="483">
        <v>4</v>
      </c>
      <c r="C542" s="484">
        <v>4</v>
      </c>
      <c r="D542" s="484">
        <v>4</v>
      </c>
      <c r="E542" s="484">
        <v>4</v>
      </c>
      <c r="F542" s="484">
        <v>4</v>
      </c>
      <c r="G542" s="484">
        <v>2</v>
      </c>
      <c r="H542" s="484">
        <v>4</v>
      </c>
      <c r="I542" s="484">
        <v>3</v>
      </c>
      <c r="J542" s="485">
        <v>4</v>
      </c>
      <c r="K542" s="485">
        <v>3</v>
      </c>
      <c r="L542" s="485">
        <v>4</v>
      </c>
      <c r="M542" s="485">
        <v>3</v>
      </c>
      <c r="N542" s="503">
        <f t="shared" si="16"/>
        <v>0.75</v>
      </c>
      <c r="O542" s="300" t="s">
        <v>1038</v>
      </c>
      <c r="P542" s="496"/>
      <c r="Q542" s="3"/>
      <c r="R542" s="414">
        <v>816</v>
      </c>
      <c r="S542" s="506">
        <v>90</v>
      </c>
      <c r="T542" s="506">
        <v>66</v>
      </c>
      <c r="U542" s="424" t="str">
        <f t="shared" si="17"/>
        <v>okres Ostrava - město</v>
      </c>
    </row>
    <row r="543" spans="1:21" ht="15.75" hidden="1" customHeight="1">
      <c r="A543" s="310" t="s">
        <v>1039</v>
      </c>
      <c r="B543" s="483">
        <v>4</v>
      </c>
      <c r="C543" s="484">
        <v>3</v>
      </c>
      <c r="D543" s="484">
        <v>4</v>
      </c>
      <c r="E543" s="484">
        <v>2</v>
      </c>
      <c r="F543" s="484">
        <v>4</v>
      </c>
      <c r="G543" s="484">
        <v>4</v>
      </c>
      <c r="H543" s="484">
        <v>4</v>
      </c>
      <c r="I543" s="484">
        <v>4</v>
      </c>
      <c r="J543" s="485">
        <v>4</v>
      </c>
      <c r="K543" s="485">
        <v>3</v>
      </c>
      <c r="L543" s="485">
        <v>4</v>
      </c>
      <c r="M543" s="485">
        <v>4</v>
      </c>
      <c r="N543" s="503">
        <f t="shared" si="16"/>
        <v>1</v>
      </c>
      <c r="O543" s="300" t="s">
        <v>1040</v>
      </c>
      <c r="P543" s="496"/>
      <c r="Q543" s="3"/>
      <c r="R543" s="414" t="s">
        <v>154</v>
      </c>
      <c r="S543" s="506">
        <v>52</v>
      </c>
      <c r="T543" s="506">
        <v>46</v>
      </c>
      <c r="U543" s="424" t="str">
        <f t="shared" si="17"/>
        <v>okres Praha 10</v>
      </c>
    </row>
    <row r="544" spans="1:21" ht="15.75" hidden="1" customHeight="1">
      <c r="A544" s="310" t="s">
        <v>1041</v>
      </c>
      <c r="B544" s="483">
        <v>4</v>
      </c>
      <c r="C544" s="484">
        <v>3</v>
      </c>
      <c r="D544" s="484">
        <v>4</v>
      </c>
      <c r="E544" s="484">
        <v>4</v>
      </c>
      <c r="F544" s="484">
        <v>4</v>
      </c>
      <c r="G544" s="484">
        <v>4</v>
      </c>
      <c r="H544" s="484">
        <v>4</v>
      </c>
      <c r="I544" s="484">
        <v>3</v>
      </c>
      <c r="J544" s="485">
        <v>4</v>
      </c>
      <c r="K544" s="485">
        <v>3</v>
      </c>
      <c r="L544" s="485">
        <v>4</v>
      </c>
      <c r="M544" s="485">
        <v>4</v>
      </c>
      <c r="N544" s="503">
        <f t="shared" si="16"/>
        <v>1</v>
      </c>
      <c r="O544" s="300" t="s">
        <v>1042</v>
      </c>
      <c r="P544" s="496"/>
      <c r="Q544" s="3"/>
      <c r="R544" s="414" t="s">
        <v>297</v>
      </c>
      <c r="S544" s="506">
        <v>48</v>
      </c>
      <c r="T544" s="506">
        <v>45</v>
      </c>
      <c r="U544" s="424" t="str">
        <f t="shared" si="17"/>
        <v>okres Praha-západ</v>
      </c>
    </row>
    <row r="545" spans="1:21" ht="15.75" customHeight="1">
      <c r="A545" s="310">
        <v>816</v>
      </c>
      <c r="B545" s="483">
        <v>84</v>
      </c>
      <c r="C545" s="484">
        <v>73</v>
      </c>
      <c r="D545" s="484">
        <v>84</v>
      </c>
      <c r="E545" s="484">
        <v>70</v>
      </c>
      <c r="F545" s="484">
        <v>86</v>
      </c>
      <c r="G545" s="484">
        <v>69</v>
      </c>
      <c r="H545" s="484">
        <v>90</v>
      </c>
      <c r="I545" s="484">
        <v>76</v>
      </c>
      <c r="J545" s="485">
        <v>92</v>
      </c>
      <c r="K545" s="485">
        <v>71</v>
      </c>
      <c r="L545" s="485">
        <v>90</v>
      </c>
      <c r="M545" s="485">
        <v>66</v>
      </c>
      <c r="N545" s="503">
        <f t="shared" si="16"/>
        <v>0.73333333333333328</v>
      </c>
      <c r="O545" s="300" t="s">
        <v>1043</v>
      </c>
      <c r="P545" s="496"/>
      <c r="Q545" s="3"/>
      <c r="R545" s="414" t="s">
        <v>311</v>
      </c>
      <c r="S545" s="506">
        <v>38</v>
      </c>
      <c r="T545" s="506">
        <v>33</v>
      </c>
      <c r="U545" s="424" t="str">
        <f t="shared" si="17"/>
        <v>okres Příbram</v>
      </c>
    </row>
    <row r="546" spans="1:21" ht="15.75" hidden="1" customHeight="1">
      <c r="A546" s="310" t="s">
        <v>1044</v>
      </c>
      <c r="B546" s="483">
        <v>6</v>
      </c>
      <c r="C546" s="484">
        <v>2</v>
      </c>
      <c r="D546" s="484">
        <v>6</v>
      </c>
      <c r="E546" s="484">
        <v>3</v>
      </c>
      <c r="F546" s="484">
        <v>6</v>
      </c>
      <c r="G546" s="484">
        <v>5</v>
      </c>
      <c r="H546" s="484">
        <v>6</v>
      </c>
      <c r="I546" s="484">
        <v>5</v>
      </c>
      <c r="J546" s="485">
        <v>6</v>
      </c>
      <c r="K546" s="485">
        <v>5</v>
      </c>
      <c r="L546" s="485">
        <v>6</v>
      </c>
      <c r="M546" s="485">
        <v>5</v>
      </c>
      <c r="N546" s="503">
        <f t="shared" si="16"/>
        <v>0.83333333333333337</v>
      </c>
      <c r="O546" s="300" t="s">
        <v>1045</v>
      </c>
      <c r="P546" s="496"/>
      <c r="Q546" s="3"/>
      <c r="R546" s="410">
        <v>110</v>
      </c>
      <c r="S546" s="507">
        <v>410</v>
      </c>
      <c r="T546" s="507">
        <v>306</v>
      </c>
      <c r="U546" s="424" t="str">
        <f t="shared" si="17"/>
        <v>kraj Praha</v>
      </c>
    </row>
    <row r="547" spans="1:21" ht="15.75" hidden="1" customHeight="1">
      <c r="A547" s="310" t="s">
        <v>1046</v>
      </c>
      <c r="B547" s="483">
        <v>4</v>
      </c>
      <c r="C547" s="484">
        <v>4</v>
      </c>
      <c r="D547" s="484">
        <v>4</v>
      </c>
      <c r="E547" s="484">
        <v>4</v>
      </c>
      <c r="F547" s="484">
        <v>4</v>
      </c>
      <c r="G547" s="484">
        <v>4</v>
      </c>
      <c r="H547" s="484">
        <v>4</v>
      </c>
      <c r="I547" s="484">
        <v>4</v>
      </c>
      <c r="J547" s="485">
        <v>4</v>
      </c>
      <c r="K547" s="485">
        <v>1</v>
      </c>
      <c r="L547" s="485">
        <v>4</v>
      </c>
      <c r="M547" s="485">
        <v>2</v>
      </c>
      <c r="N547" s="503">
        <f t="shared" si="16"/>
        <v>0.5</v>
      </c>
      <c r="O547" s="300" t="s">
        <v>1047</v>
      </c>
      <c r="P547" s="496"/>
      <c r="Q547" s="3"/>
      <c r="R547" s="410">
        <v>210</v>
      </c>
      <c r="S547" s="507">
        <v>498</v>
      </c>
      <c r="T547" s="507">
        <v>418</v>
      </c>
      <c r="U547" s="424" t="str">
        <f t="shared" si="17"/>
        <v>Středočeský kraj</v>
      </c>
    </row>
    <row r="548" spans="1:21" ht="15.75" hidden="1" customHeight="1">
      <c r="A548" s="310" t="s">
        <v>1048</v>
      </c>
      <c r="B548" s="483">
        <v>4</v>
      </c>
      <c r="C548" s="484">
        <v>2</v>
      </c>
      <c r="D548" s="484">
        <v>4</v>
      </c>
      <c r="E548" s="484">
        <v>3</v>
      </c>
      <c r="F548" s="484">
        <v>4</v>
      </c>
      <c r="G548" s="484">
        <v>3</v>
      </c>
      <c r="H548" s="484">
        <v>6</v>
      </c>
      <c r="I548" s="484">
        <v>3</v>
      </c>
      <c r="J548" s="485">
        <v>6</v>
      </c>
      <c r="K548" s="485">
        <v>2</v>
      </c>
      <c r="L548" s="485">
        <v>6</v>
      </c>
      <c r="M548" s="485">
        <v>3</v>
      </c>
      <c r="N548" s="503">
        <f t="shared" si="16"/>
        <v>0.5</v>
      </c>
      <c r="O548" s="300" t="s">
        <v>1049</v>
      </c>
      <c r="P548" s="496"/>
      <c r="Q548" s="3"/>
      <c r="R548" s="410">
        <v>310</v>
      </c>
      <c r="S548" s="507">
        <v>192</v>
      </c>
      <c r="T548" s="507">
        <v>163</v>
      </c>
      <c r="U548" s="424" t="str">
        <f t="shared" si="17"/>
        <v>Jihočeský kraj</v>
      </c>
    </row>
    <row r="549" spans="1:21" ht="15.75" hidden="1" customHeight="1">
      <c r="A549" s="310" t="s">
        <v>1050</v>
      </c>
      <c r="B549" s="483">
        <v>8</v>
      </c>
      <c r="C549" s="484">
        <v>8</v>
      </c>
      <c r="D549" s="484">
        <v>8</v>
      </c>
      <c r="E549" s="484">
        <v>8</v>
      </c>
      <c r="F549" s="484">
        <v>8</v>
      </c>
      <c r="G549" s="484">
        <v>7</v>
      </c>
      <c r="H549" s="484">
        <v>8</v>
      </c>
      <c r="I549" s="484">
        <v>8</v>
      </c>
      <c r="J549" s="485">
        <v>8</v>
      </c>
      <c r="K549" s="485">
        <v>8</v>
      </c>
      <c r="L549" s="485">
        <v>8</v>
      </c>
      <c r="M549" s="485">
        <v>8</v>
      </c>
      <c r="N549" s="503">
        <f t="shared" si="16"/>
        <v>1</v>
      </c>
      <c r="O549" s="300" t="s">
        <v>1051</v>
      </c>
      <c r="P549" s="496"/>
      <c r="Q549" s="3"/>
      <c r="R549" s="410">
        <v>320</v>
      </c>
      <c r="S549" s="507">
        <v>172</v>
      </c>
      <c r="T549" s="507">
        <v>144</v>
      </c>
      <c r="U549" s="424" t="str">
        <f t="shared" si="17"/>
        <v>Plzeňský kraj</v>
      </c>
    </row>
    <row r="550" spans="1:21" ht="15.75" hidden="1" customHeight="1">
      <c r="A550" s="310" t="s">
        <v>1052</v>
      </c>
      <c r="B550" s="483">
        <v>6</v>
      </c>
      <c r="C550" s="484">
        <v>5</v>
      </c>
      <c r="D550" s="484">
        <v>4</v>
      </c>
      <c r="E550" s="484">
        <v>4</v>
      </c>
      <c r="F550" s="484">
        <v>4</v>
      </c>
      <c r="G550" s="484">
        <v>3</v>
      </c>
      <c r="H550" s="484">
        <v>6</v>
      </c>
      <c r="I550" s="484">
        <v>5</v>
      </c>
      <c r="J550" s="485">
        <v>6</v>
      </c>
      <c r="K550" s="485">
        <v>5</v>
      </c>
      <c r="L550" s="485">
        <v>6</v>
      </c>
      <c r="M550" s="485">
        <v>4</v>
      </c>
      <c r="N550" s="503">
        <f t="shared" si="16"/>
        <v>0.66666666666666663</v>
      </c>
      <c r="O550" s="300" t="s">
        <v>1053</v>
      </c>
      <c r="P550" s="496"/>
      <c r="Q550" s="3"/>
      <c r="R550" s="410">
        <v>410</v>
      </c>
      <c r="S550" s="507">
        <v>52</v>
      </c>
      <c r="T550" s="507">
        <v>48</v>
      </c>
      <c r="U550" s="424" t="str">
        <f t="shared" si="17"/>
        <v>Karlovarský kraj</v>
      </c>
    </row>
    <row r="551" spans="1:21" ht="15.75" hidden="1" customHeight="1">
      <c r="A551" s="310" t="s">
        <v>1054</v>
      </c>
      <c r="B551" s="483">
        <v>4</v>
      </c>
      <c r="C551" s="484">
        <v>3</v>
      </c>
      <c r="D551" s="484">
        <v>4</v>
      </c>
      <c r="E551" s="484">
        <v>3</v>
      </c>
      <c r="F551" s="484">
        <v>4</v>
      </c>
      <c r="G551" s="484">
        <v>4</v>
      </c>
      <c r="H551" s="484">
        <v>4</v>
      </c>
      <c r="I551" s="484">
        <v>4</v>
      </c>
      <c r="J551" s="485">
        <v>4</v>
      </c>
      <c r="K551" s="485">
        <v>4</v>
      </c>
      <c r="L551" s="485">
        <v>4</v>
      </c>
      <c r="M551" s="485">
        <v>4</v>
      </c>
      <c r="N551" s="503">
        <f t="shared" si="16"/>
        <v>1</v>
      </c>
      <c r="O551" s="300" t="s">
        <v>1055</v>
      </c>
      <c r="P551" s="496"/>
      <c r="Q551" s="3"/>
      <c r="R551" s="410">
        <v>420</v>
      </c>
      <c r="S551" s="507">
        <v>136</v>
      </c>
      <c r="T551" s="507">
        <v>108</v>
      </c>
      <c r="U551" s="424" t="str">
        <f t="shared" si="17"/>
        <v>Ústecký kraj</v>
      </c>
    </row>
    <row r="552" spans="1:21" ht="15.75" hidden="1" customHeight="1">
      <c r="A552" s="310" t="s">
        <v>1056</v>
      </c>
      <c r="B552" s="483">
        <v>4</v>
      </c>
      <c r="C552" s="484">
        <v>3</v>
      </c>
      <c r="D552" s="484">
        <v>4</v>
      </c>
      <c r="E552" s="484">
        <v>4</v>
      </c>
      <c r="F552" s="484">
        <v>4</v>
      </c>
      <c r="G552" s="484">
        <v>4</v>
      </c>
      <c r="H552" s="484">
        <v>4</v>
      </c>
      <c r="I552" s="484">
        <v>4</v>
      </c>
      <c r="J552" s="485">
        <v>4</v>
      </c>
      <c r="K552" s="485">
        <v>3</v>
      </c>
      <c r="L552" s="485">
        <v>4</v>
      </c>
      <c r="M552" s="485">
        <v>4</v>
      </c>
      <c r="N552" s="503">
        <f t="shared" si="16"/>
        <v>1</v>
      </c>
      <c r="O552" s="300" t="s">
        <v>1057</v>
      </c>
      <c r="P552" s="496"/>
      <c r="Q552" s="3"/>
      <c r="R552" s="410">
        <v>510</v>
      </c>
      <c r="S552" s="507">
        <v>146</v>
      </c>
      <c r="T552" s="507">
        <v>112</v>
      </c>
      <c r="U552" s="424" t="str">
        <f t="shared" si="17"/>
        <v>Liberecký kraj</v>
      </c>
    </row>
    <row r="553" spans="1:21" ht="15.75" hidden="1" customHeight="1">
      <c r="A553" s="310" t="s">
        <v>1058</v>
      </c>
      <c r="B553" s="483">
        <v>4</v>
      </c>
      <c r="C553" s="484">
        <v>4</v>
      </c>
      <c r="D553" s="484">
        <v>4</v>
      </c>
      <c r="E553" s="484">
        <v>4</v>
      </c>
      <c r="F553" s="484">
        <v>4</v>
      </c>
      <c r="G553" s="484">
        <v>4</v>
      </c>
      <c r="H553" s="484">
        <v>4</v>
      </c>
      <c r="I553" s="484">
        <v>4</v>
      </c>
      <c r="J553" s="485">
        <v>4</v>
      </c>
      <c r="K553" s="485">
        <v>3</v>
      </c>
      <c r="L553" s="485">
        <v>4</v>
      </c>
      <c r="M553" s="485">
        <v>2</v>
      </c>
      <c r="N553" s="503">
        <f t="shared" si="16"/>
        <v>0.5</v>
      </c>
      <c r="O553" s="300" t="s">
        <v>1059</v>
      </c>
      <c r="P553" s="496"/>
      <c r="Q553" s="3"/>
      <c r="R553" s="410">
        <v>520</v>
      </c>
      <c r="S553" s="507">
        <v>220</v>
      </c>
      <c r="T553" s="507">
        <v>168</v>
      </c>
      <c r="U553" s="424" t="str">
        <f t="shared" si="17"/>
        <v>Královéhradecký kraj</v>
      </c>
    </row>
    <row r="554" spans="1:21" ht="15.75" hidden="1" customHeight="1">
      <c r="A554" s="310" t="s">
        <v>1060</v>
      </c>
      <c r="B554" s="483">
        <v>10</v>
      </c>
      <c r="C554" s="484">
        <v>9</v>
      </c>
      <c r="D554" s="484">
        <v>12</v>
      </c>
      <c r="E554" s="484">
        <v>9</v>
      </c>
      <c r="F554" s="484">
        <v>10</v>
      </c>
      <c r="G554" s="484">
        <v>8</v>
      </c>
      <c r="H554" s="484">
        <v>10</v>
      </c>
      <c r="I554" s="484">
        <v>9</v>
      </c>
      <c r="J554" s="485">
        <v>10</v>
      </c>
      <c r="K554" s="485">
        <v>8</v>
      </c>
      <c r="L554" s="485">
        <v>10</v>
      </c>
      <c r="M554" s="485">
        <v>6</v>
      </c>
      <c r="N554" s="503">
        <f t="shared" si="16"/>
        <v>0.6</v>
      </c>
      <c r="O554" s="300" t="s">
        <v>1061</v>
      </c>
      <c r="P554" s="496"/>
      <c r="Q554" s="3"/>
      <c r="R554" s="410">
        <v>530</v>
      </c>
      <c r="S554" s="507">
        <v>230</v>
      </c>
      <c r="T554" s="507">
        <v>212</v>
      </c>
      <c r="U554" s="424" t="str">
        <f t="shared" si="17"/>
        <v>Pardubický kraj</v>
      </c>
    </row>
    <row r="555" spans="1:21" ht="15.75" hidden="1" customHeight="1">
      <c r="A555" s="310" t="s">
        <v>1062</v>
      </c>
      <c r="B555" s="483">
        <v>6</v>
      </c>
      <c r="C555" s="484">
        <v>6</v>
      </c>
      <c r="D555" s="484">
        <v>6</v>
      </c>
      <c r="E555" s="484">
        <v>6</v>
      </c>
      <c r="F555" s="484">
        <v>12</v>
      </c>
      <c r="G555" s="484">
        <v>11</v>
      </c>
      <c r="H555" s="484">
        <v>12</v>
      </c>
      <c r="I555" s="484">
        <v>11</v>
      </c>
      <c r="J555" s="485">
        <v>12</v>
      </c>
      <c r="K555" s="485">
        <v>11</v>
      </c>
      <c r="L555" s="485">
        <v>10</v>
      </c>
      <c r="M555" s="485">
        <v>7</v>
      </c>
      <c r="N555" s="503">
        <f t="shared" si="16"/>
        <v>0.7</v>
      </c>
      <c r="O555" s="300" t="s">
        <v>1063</v>
      </c>
      <c r="P555" s="496"/>
      <c r="Q555" s="3"/>
      <c r="R555" s="410">
        <v>610</v>
      </c>
      <c r="S555" s="507">
        <v>156</v>
      </c>
      <c r="T555" s="507">
        <v>119</v>
      </c>
      <c r="U555" s="424" t="str">
        <f t="shared" si="17"/>
        <v>kraj Vysočina</v>
      </c>
    </row>
    <row r="556" spans="1:21" ht="15.75" hidden="1" customHeight="1">
      <c r="A556" s="310" t="s">
        <v>1064</v>
      </c>
      <c r="B556" s="483">
        <v>4</v>
      </c>
      <c r="C556" s="484">
        <v>4</v>
      </c>
      <c r="D556" s="484">
        <v>4</v>
      </c>
      <c r="E556" s="484">
        <v>4</v>
      </c>
      <c r="F556" s="484">
        <v>4</v>
      </c>
      <c r="G556" s="484">
        <v>0</v>
      </c>
      <c r="H556" s="484">
        <v>4</v>
      </c>
      <c r="I556" s="484">
        <v>2</v>
      </c>
      <c r="J556" s="485">
        <v>4</v>
      </c>
      <c r="K556" s="485">
        <v>2</v>
      </c>
      <c r="L556" s="485">
        <v>4</v>
      </c>
      <c r="M556" s="485">
        <v>1</v>
      </c>
      <c r="N556" s="503">
        <f t="shared" si="16"/>
        <v>0.25</v>
      </c>
      <c r="O556" s="300" t="s">
        <v>1065</v>
      </c>
      <c r="P556" s="496"/>
      <c r="Q556" s="3"/>
      <c r="R556" s="410">
        <v>620</v>
      </c>
      <c r="S556" s="507">
        <v>396</v>
      </c>
      <c r="T556" s="507">
        <v>318</v>
      </c>
      <c r="U556" s="424" t="str">
        <f t="shared" si="17"/>
        <v>Jihomoravský kraj TGM</v>
      </c>
    </row>
    <row r="557" spans="1:21" ht="15.75" hidden="1" customHeight="1">
      <c r="A557" s="310" t="s">
        <v>1066</v>
      </c>
      <c r="B557" s="483">
        <v>8</v>
      </c>
      <c r="C557" s="484">
        <v>8</v>
      </c>
      <c r="D557" s="484">
        <v>8</v>
      </c>
      <c r="E557" s="484">
        <v>5</v>
      </c>
      <c r="F557" s="484">
        <v>8</v>
      </c>
      <c r="G557" s="484">
        <v>6</v>
      </c>
      <c r="H557" s="484">
        <v>8</v>
      </c>
      <c r="I557" s="484">
        <v>6</v>
      </c>
      <c r="J557" s="485">
        <v>8</v>
      </c>
      <c r="K557" s="485">
        <v>7</v>
      </c>
      <c r="L557" s="485">
        <v>8</v>
      </c>
      <c r="M557" s="485">
        <v>8</v>
      </c>
      <c r="N557" s="503">
        <f t="shared" si="16"/>
        <v>1</v>
      </c>
      <c r="O557" s="320" t="s">
        <v>1067</v>
      </c>
      <c r="P557" s="496"/>
      <c r="Q557" s="3"/>
      <c r="R557" s="410">
        <v>710</v>
      </c>
      <c r="S557" s="507">
        <v>210</v>
      </c>
      <c r="T557" s="507">
        <v>180</v>
      </c>
      <c r="U557" s="424" t="str">
        <f t="shared" si="17"/>
        <v>Olomoucký kraj</v>
      </c>
    </row>
    <row r="558" spans="1:21" ht="15.75" hidden="1" customHeight="1">
      <c r="A558" s="310" t="s">
        <v>1068</v>
      </c>
      <c r="B558" s="483">
        <v>10</v>
      </c>
      <c r="C558" s="484">
        <v>9</v>
      </c>
      <c r="D558" s="484">
        <v>8</v>
      </c>
      <c r="E558" s="484">
        <v>7</v>
      </c>
      <c r="F558" s="484">
        <v>8</v>
      </c>
      <c r="G558" s="484">
        <v>6</v>
      </c>
      <c r="H558" s="484">
        <v>8</v>
      </c>
      <c r="I558" s="484">
        <v>7</v>
      </c>
      <c r="J558" s="485">
        <v>10</v>
      </c>
      <c r="K558" s="485">
        <v>8</v>
      </c>
      <c r="L558" s="485">
        <v>10</v>
      </c>
      <c r="M558" s="485">
        <v>8</v>
      </c>
      <c r="N558" s="503">
        <f t="shared" si="16"/>
        <v>0.8</v>
      </c>
      <c r="O558" s="480" t="s">
        <v>1100</v>
      </c>
      <c r="P558" s="489"/>
      <c r="Q558" s="3"/>
      <c r="R558" s="410">
        <v>720</v>
      </c>
      <c r="S558" s="507">
        <v>198</v>
      </c>
      <c r="T558" s="507">
        <v>162</v>
      </c>
      <c r="U558" s="424" t="str">
        <f t="shared" si="17"/>
        <v>Zlínský kraj</v>
      </c>
    </row>
    <row r="559" spans="1:21" ht="15.75" hidden="1" customHeight="1">
      <c r="A559" s="310" t="s">
        <v>1069</v>
      </c>
      <c r="B559" s="483">
        <v>6</v>
      </c>
      <c r="C559" s="484">
        <v>6</v>
      </c>
      <c r="D559" s="484">
        <v>8</v>
      </c>
      <c r="E559" s="484">
        <v>6</v>
      </c>
      <c r="F559" s="484">
        <v>6</v>
      </c>
      <c r="G559" s="484">
        <v>4</v>
      </c>
      <c r="H559" s="484">
        <v>6</v>
      </c>
      <c r="I559" s="484">
        <v>4</v>
      </c>
      <c r="J559" s="485">
        <v>6</v>
      </c>
      <c r="K559" s="485">
        <v>4</v>
      </c>
      <c r="L559" s="485">
        <v>6</v>
      </c>
      <c r="M559" s="485">
        <v>4</v>
      </c>
      <c r="N559" s="503">
        <f t="shared" si="16"/>
        <v>0.66666666666666663</v>
      </c>
      <c r="O559" s="321" t="s">
        <v>1070</v>
      </c>
      <c r="P559" s="496"/>
      <c r="Q559" s="3"/>
      <c r="R559" s="410">
        <v>810</v>
      </c>
      <c r="S559" s="507">
        <v>270</v>
      </c>
      <c r="T559" s="507">
        <v>211</v>
      </c>
      <c r="U559" s="424" t="str">
        <f t="shared" si="17"/>
        <v>Moravskoslezský kraj</v>
      </c>
    </row>
    <row r="560" spans="1:21" ht="15.75" customHeight="1">
      <c r="A560" s="290"/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307"/>
      <c r="O560" s="3"/>
      <c r="P560" s="349"/>
      <c r="Q560" s="3"/>
      <c r="R560" s="3"/>
      <c r="S560" s="291"/>
    </row>
    <row r="561" spans="1:19" ht="15.75" customHeight="1">
      <c r="A561" s="290"/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307"/>
      <c r="O561" s="3"/>
      <c r="P561" s="349"/>
      <c r="Q561" s="3"/>
      <c r="R561" s="3"/>
      <c r="S561" s="291"/>
    </row>
    <row r="562" spans="1:19" ht="15.75" customHeight="1">
      <c r="A562" s="290"/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307"/>
      <c r="O562" s="3"/>
      <c r="P562" s="349"/>
      <c r="Q562" s="3"/>
      <c r="R562" s="3"/>
      <c r="S562" s="291"/>
    </row>
    <row r="563" spans="1:19" ht="15.75" customHeight="1">
      <c r="A563" s="290"/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307"/>
      <c r="O563" s="3"/>
      <c r="P563" s="349"/>
      <c r="Q563" s="3"/>
      <c r="R563" s="3"/>
      <c r="S563" s="291"/>
    </row>
    <row r="564" spans="1:19" ht="15.75" customHeight="1">
      <c r="A564" s="290"/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307"/>
      <c r="O564" s="3"/>
      <c r="P564" s="349"/>
      <c r="Q564" s="3"/>
      <c r="R564" s="3"/>
      <c r="S564" s="291"/>
    </row>
    <row r="565" spans="1:19" ht="15.75" customHeight="1">
      <c r="A565" s="290"/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307"/>
      <c r="O565" s="3"/>
      <c r="P565" s="349"/>
      <c r="Q565" s="3"/>
      <c r="R565" s="3"/>
      <c r="S565" s="291"/>
    </row>
    <row r="566" spans="1:19" ht="15.75" customHeight="1">
      <c r="A566" s="290"/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307"/>
      <c r="O566" s="3"/>
      <c r="P566" s="349"/>
      <c r="Q566" s="3"/>
      <c r="R566" s="3"/>
      <c r="S566" s="291"/>
    </row>
    <row r="567" spans="1:19" ht="15.75" customHeight="1">
      <c r="A567" s="290"/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307"/>
      <c r="O567" s="3"/>
      <c r="P567" s="349"/>
      <c r="Q567" s="3"/>
      <c r="R567" s="3"/>
      <c r="S567" s="291"/>
    </row>
    <row r="568" spans="1:19" ht="15.75" customHeight="1">
      <c r="A568" s="290"/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307"/>
      <c r="O568" s="3"/>
      <c r="P568" s="349"/>
      <c r="Q568" s="3"/>
      <c r="R568" s="3"/>
      <c r="S568" s="291"/>
    </row>
    <row r="569" spans="1:19" ht="15.75" customHeight="1">
      <c r="A569" s="290"/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307"/>
      <c r="O569" s="3"/>
      <c r="P569" s="349"/>
      <c r="Q569" s="3"/>
      <c r="R569" s="3"/>
      <c r="S569" s="291"/>
    </row>
    <row r="570" spans="1:19" ht="15.75" customHeight="1">
      <c r="A570" s="290"/>
      <c r="B570" s="291"/>
      <c r="C570" s="291"/>
      <c r="D570" s="291"/>
      <c r="E570" s="291"/>
      <c r="F570" s="291"/>
      <c r="G570" s="291"/>
      <c r="H570" s="291"/>
      <c r="I570" s="291"/>
      <c r="J570" s="291"/>
      <c r="K570" s="291"/>
      <c r="L570" s="291"/>
      <c r="M570" s="291"/>
      <c r="N570" s="307"/>
      <c r="O570" s="3"/>
      <c r="P570" s="349"/>
      <c r="Q570" s="3"/>
      <c r="R570" s="3"/>
      <c r="S570" s="291"/>
    </row>
    <row r="571" spans="1:19" ht="15.75" customHeight="1">
      <c r="A571" s="290"/>
      <c r="B571" s="291"/>
      <c r="C571" s="291"/>
      <c r="D571" s="291"/>
      <c r="E571" s="291"/>
      <c r="F571" s="291"/>
      <c r="G571" s="291"/>
      <c r="H571" s="291"/>
      <c r="I571" s="291"/>
      <c r="J571" s="291"/>
      <c r="K571" s="291"/>
      <c r="L571" s="291"/>
      <c r="M571" s="291"/>
      <c r="N571" s="307"/>
      <c r="O571" s="3"/>
      <c r="P571" s="349"/>
      <c r="Q571" s="3"/>
      <c r="R571" s="3"/>
      <c r="S571" s="291"/>
    </row>
    <row r="572" spans="1:19" ht="15.75" customHeight="1">
      <c r="A572" s="290"/>
      <c r="B572" s="291"/>
      <c r="C572" s="291"/>
      <c r="D572" s="291"/>
      <c r="E572" s="291"/>
      <c r="F572" s="291"/>
      <c r="G572" s="291"/>
      <c r="H572" s="291"/>
      <c r="I572" s="291"/>
      <c r="J572" s="291"/>
      <c r="K572" s="291"/>
      <c r="L572" s="291"/>
      <c r="M572" s="291"/>
      <c r="N572" s="307"/>
      <c r="O572" s="3"/>
      <c r="P572" s="349"/>
      <c r="Q572" s="3"/>
      <c r="R572" s="3"/>
      <c r="S572" s="291"/>
    </row>
    <row r="573" spans="1:19" ht="15.75" customHeight="1">
      <c r="A573" s="290"/>
      <c r="B573" s="291"/>
      <c r="C573" s="291"/>
      <c r="D573" s="291"/>
      <c r="E573" s="291"/>
      <c r="F573" s="291"/>
      <c r="G573" s="291"/>
      <c r="H573" s="291"/>
      <c r="I573" s="291"/>
      <c r="J573" s="291"/>
      <c r="K573" s="291"/>
      <c r="L573" s="291"/>
      <c r="M573" s="291"/>
      <c r="N573" s="307"/>
      <c r="O573" s="3"/>
      <c r="P573" s="349"/>
      <c r="Q573" s="3"/>
      <c r="R573" s="3"/>
      <c r="S573" s="291"/>
    </row>
    <row r="574" spans="1:19" ht="15.75" customHeight="1">
      <c r="A574" s="290"/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  <c r="M574" s="291"/>
      <c r="N574" s="307"/>
      <c r="O574" s="3"/>
      <c r="P574" s="349"/>
      <c r="Q574" s="3"/>
      <c r="R574" s="3"/>
      <c r="S574" s="291"/>
    </row>
    <row r="575" spans="1:19" ht="15.75" customHeight="1">
      <c r="A575" s="290"/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307"/>
      <c r="O575" s="3"/>
      <c r="P575" s="349"/>
      <c r="Q575" s="3"/>
      <c r="R575" s="3"/>
      <c r="S575" s="291"/>
    </row>
    <row r="576" spans="1:19" ht="15.75" customHeight="1">
      <c r="A576" s="290"/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307"/>
      <c r="O576" s="3"/>
      <c r="P576" s="349"/>
      <c r="Q576" s="3"/>
      <c r="R576" s="3"/>
      <c r="S576" s="291"/>
    </row>
    <row r="577" spans="1:19" ht="15.75" customHeight="1">
      <c r="A577" s="290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307"/>
      <c r="O577" s="3"/>
      <c r="P577" s="349"/>
      <c r="Q577" s="3"/>
      <c r="R577" s="3"/>
      <c r="S577" s="291"/>
    </row>
    <row r="578" spans="1:19" ht="15.75" customHeight="1">
      <c r="A578" s="290"/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307"/>
      <c r="O578" s="3"/>
      <c r="P578" s="349"/>
      <c r="Q578" s="3"/>
      <c r="R578" s="3"/>
      <c r="S578" s="291"/>
    </row>
    <row r="579" spans="1:19" ht="15.75" customHeight="1">
      <c r="A579" s="290"/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307"/>
      <c r="O579" s="3"/>
      <c r="P579" s="349"/>
      <c r="Q579" s="3"/>
      <c r="R579" s="3"/>
      <c r="S579" s="291"/>
    </row>
    <row r="580" spans="1:19" ht="15.75" customHeight="1">
      <c r="A580" s="290"/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307"/>
      <c r="O580" s="3"/>
      <c r="P580" s="349"/>
      <c r="Q580" s="3"/>
      <c r="R580" s="3"/>
      <c r="S580" s="291"/>
    </row>
    <row r="581" spans="1:19" ht="15.75" customHeight="1">
      <c r="A581" s="290"/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307"/>
      <c r="O581" s="3"/>
      <c r="P581" s="349"/>
      <c r="Q581" s="3"/>
      <c r="R581" s="3"/>
      <c r="S581" s="291"/>
    </row>
    <row r="582" spans="1:19" ht="15.75" customHeight="1">
      <c r="A582" s="290"/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307"/>
      <c r="O582" s="3"/>
      <c r="P582" s="349"/>
      <c r="Q582" s="3"/>
      <c r="R582" s="3"/>
      <c r="S582" s="291"/>
    </row>
    <row r="583" spans="1:19" ht="15.75" customHeight="1">
      <c r="A583" s="290"/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307"/>
      <c r="O583" s="3"/>
      <c r="P583" s="349"/>
      <c r="Q583" s="3"/>
      <c r="R583" s="3"/>
      <c r="S583" s="291"/>
    </row>
    <row r="584" spans="1:19" ht="15.75" customHeight="1">
      <c r="A584" s="290"/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307"/>
      <c r="O584" s="3"/>
      <c r="P584" s="349"/>
      <c r="Q584" s="3"/>
      <c r="R584" s="3"/>
      <c r="S584" s="291"/>
    </row>
    <row r="585" spans="1:19" ht="15.75" customHeight="1">
      <c r="A585" s="290"/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307"/>
      <c r="O585" s="3"/>
      <c r="P585" s="349"/>
      <c r="Q585" s="3"/>
      <c r="R585" s="3"/>
      <c r="S585" s="291"/>
    </row>
    <row r="586" spans="1:19" ht="15.75" customHeight="1">
      <c r="A586" s="290"/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307"/>
      <c r="O586" s="3"/>
      <c r="P586" s="349"/>
      <c r="Q586" s="3"/>
      <c r="R586" s="3"/>
      <c r="S586" s="291"/>
    </row>
    <row r="587" spans="1:19" ht="15.75" customHeight="1">
      <c r="A587" s="290"/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307"/>
      <c r="O587" s="3"/>
      <c r="P587" s="349"/>
      <c r="Q587" s="3"/>
      <c r="R587" s="3"/>
      <c r="S587" s="291"/>
    </row>
    <row r="588" spans="1:19" ht="15.75" customHeight="1">
      <c r="A588" s="290"/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307"/>
      <c r="O588" s="3"/>
      <c r="P588" s="349"/>
      <c r="Q588" s="3"/>
      <c r="R588" s="3"/>
      <c r="S588" s="291"/>
    </row>
    <row r="589" spans="1:19" ht="15.75" customHeight="1">
      <c r="A589" s="290"/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307"/>
      <c r="O589" s="3"/>
      <c r="P589" s="349"/>
      <c r="Q589" s="3"/>
      <c r="R589" s="3"/>
      <c r="S589" s="291"/>
    </row>
    <row r="590" spans="1:19" ht="15.75" customHeight="1">
      <c r="A590" s="290"/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307"/>
      <c r="O590" s="3"/>
      <c r="P590" s="349"/>
      <c r="Q590" s="3"/>
      <c r="R590" s="3"/>
      <c r="S590" s="291"/>
    </row>
    <row r="591" spans="1:19" ht="15.75" customHeight="1">
      <c r="A591" s="290"/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307"/>
      <c r="O591" s="3"/>
      <c r="P591" s="349"/>
      <c r="Q591" s="3"/>
      <c r="R591" s="3"/>
      <c r="S591" s="291"/>
    </row>
    <row r="592" spans="1:19" ht="15.75" customHeight="1">
      <c r="A592" s="290"/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307"/>
      <c r="O592" s="3"/>
      <c r="P592" s="349"/>
      <c r="Q592" s="3"/>
      <c r="R592" s="3"/>
      <c r="S592" s="291"/>
    </row>
    <row r="593" spans="1:19" ht="15.75" customHeight="1">
      <c r="A593" s="290"/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307"/>
      <c r="O593" s="3"/>
      <c r="P593" s="349"/>
      <c r="Q593" s="3"/>
      <c r="R593" s="3"/>
      <c r="S593" s="291"/>
    </row>
    <row r="594" spans="1:19" ht="15.75" customHeight="1">
      <c r="A594" s="290"/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307"/>
      <c r="O594" s="3"/>
      <c r="P594" s="349"/>
      <c r="Q594" s="3"/>
      <c r="R594" s="3"/>
      <c r="S594" s="291"/>
    </row>
    <row r="595" spans="1:19" ht="15.75" customHeight="1">
      <c r="A595" s="290"/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307"/>
      <c r="O595" s="3"/>
      <c r="P595" s="349"/>
      <c r="Q595" s="3"/>
      <c r="R595" s="3"/>
      <c r="S595" s="291"/>
    </row>
    <row r="596" spans="1:19" ht="15.75" customHeight="1">
      <c r="A596" s="290"/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307"/>
      <c r="O596" s="3"/>
      <c r="P596" s="349"/>
      <c r="Q596" s="3"/>
      <c r="R596" s="3"/>
      <c r="S596" s="291"/>
    </row>
    <row r="597" spans="1:19" ht="15.75" customHeight="1">
      <c r="A597" s="290"/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307"/>
      <c r="O597" s="3"/>
      <c r="P597" s="349"/>
      <c r="Q597" s="3"/>
      <c r="R597" s="3"/>
      <c r="S597" s="291"/>
    </row>
    <row r="598" spans="1:19" ht="15.75" customHeight="1">
      <c r="A598" s="290"/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307"/>
      <c r="O598" s="3"/>
      <c r="P598" s="349"/>
      <c r="Q598" s="3"/>
      <c r="R598" s="3"/>
      <c r="S598" s="291"/>
    </row>
    <row r="599" spans="1:19" ht="15.75" customHeight="1">
      <c r="A599" s="290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307"/>
      <c r="O599" s="3"/>
      <c r="P599" s="349"/>
      <c r="Q599" s="3"/>
      <c r="R599" s="3"/>
      <c r="S599" s="291"/>
    </row>
    <row r="600" spans="1:19" ht="15.75" customHeight="1">
      <c r="A600" s="290"/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307"/>
      <c r="O600" s="3"/>
      <c r="P600" s="349"/>
      <c r="Q600" s="3"/>
      <c r="R600" s="3"/>
      <c r="S600" s="291"/>
    </row>
    <row r="601" spans="1:19" ht="15.75" customHeight="1">
      <c r="A601" s="290"/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307"/>
      <c r="O601" s="3"/>
      <c r="P601" s="349"/>
      <c r="Q601" s="3"/>
      <c r="R601" s="3"/>
      <c r="S601" s="291"/>
    </row>
    <row r="602" spans="1:19" ht="15.75" customHeight="1">
      <c r="A602" s="290"/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307"/>
      <c r="O602" s="3"/>
      <c r="P602" s="349"/>
      <c r="Q602" s="3"/>
      <c r="R602" s="3"/>
      <c r="S602" s="291"/>
    </row>
    <row r="603" spans="1:19" ht="15.75" customHeight="1">
      <c r="A603" s="290"/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307"/>
      <c r="O603" s="3"/>
      <c r="P603" s="349"/>
      <c r="Q603" s="3"/>
      <c r="R603" s="3"/>
      <c r="S603" s="291"/>
    </row>
    <row r="604" spans="1:19" ht="15.75" customHeight="1">
      <c r="A604" s="290"/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  <c r="M604" s="291"/>
      <c r="N604" s="307"/>
      <c r="O604" s="3"/>
      <c r="P604" s="349"/>
      <c r="Q604" s="3"/>
      <c r="R604" s="3"/>
      <c r="S604" s="291"/>
    </row>
    <row r="605" spans="1:19" ht="15.75" customHeight="1">
      <c r="A605" s="290"/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  <c r="M605" s="291"/>
      <c r="N605" s="307"/>
      <c r="O605" s="3"/>
      <c r="P605" s="349"/>
      <c r="Q605" s="3"/>
      <c r="R605" s="3"/>
      <c r="S605" s="291"/>
    </row>
    <row r="606" spans="1:19" ht="15.75" customHeight="1">
      <c r="A606" s="290"/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307"/>
      <c r="O606" s="3"/>
      <c r="P606" s="349"/>
      <c r="Q606" s="3"/>
      <c r="R606" s="3"/>
      <c r="S606" s="291"/>
    </row>
    <row r="607" spans="1:19" ht="15.75" customHeight="1">
      <c r="A607" s="290"/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  <c r="M607" s="291"/>
      <c r="N607" s="307"/>
      <c r="O607" s="3"/>
      <c r="P607" s="349"/>
      <c r="Q607" s="3"/>
      <c r="R607" s="3"/>
      <c r="S607" s="291"/>
    </row>
    <row r="608" spans="1:19" ht="15.75" customHeight="1">
      <c r="A608" s="290"/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  <c r="M608" s="291"/>
      <c r="N608" s="307"/>
      <c r="O608" s="3"/>
      <c r="P608" s="349"/>
      <c r="Q608" s="3"/>
      <c r="R608" s="3"/>
      <c r="S608" s="291"/>
    </row>
    <row r="609" spans="1:19" ht="15.75" customHeight="1">
      <c r="A609" s="290"/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307"/>
      <c r="O609" s="3"/>
      <c r="P609" s="349"/>
      <c r="Q609" s="3"/>
      <c r="R609" s="3"/>
      <c r="S609" s="291"/>
    </row>
    <row r="610" spans="1:19" ht="15.75" customHeight="1">
      <c r="A610" s="290"/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307"/>
      <c r="O610" s="3"/>
      <c r="P610" s="349"/>
      <c r="Q610" s="3"/>
      <c r="R610" s="3"/>
      <c r="S610" s="291"/>
    </row>
    <row r="611" spans="1:19" ht="15.75" customHeight="1">
      <c r="A611" s="290"/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307"/>
      <c r="O611" s="3"/>
      <c r="P611" s="349"/>
      <c r="Q611" s="3"/>
      <c r="R611" s="3"/>
      <c r="S611" s="291"/>
    </row>
    <row r="612" spans="1:19" ht="15.75" customHeight="1">
      <c r="A612" s="290"/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307"/>
      <c r="O612" s="3"/>
      <c r="P612" s="349"/>
      <c r="Q612" s="3"/>
      <c r="R612" s="3"/>
      <c r="S612" s="291"/>
    </row>
    <row r="613" spans="1:19" ht="15.75" customHeight="1">
      <c r="A613" s="290"/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307"/>
      <c r="O613" s="3"/>
      <c r="P613" s="349"/>
      <c r="Q613" s="3"/>
      <c r="R613" s="3"/>
      <c r="S613" s="291"/>
    </row>
    <row r="614" spans="1:19" ht="15.75" customHeight="1">
      <c r="A614" s="290"/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307"/>
      <c r="O614" s="3"/>
      <c r="P614" s="349"/>
      <c r="Q614" s="3"/>
      <c r="R614" s="3"/>
      <c r="S614" s="291"/>
    </row>
    <row r="615" spans="1:19" ht="15.75" customHeight="1">
      <c r="A615" s="290"/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307"/>
      <c r="O615" s="3"/>
      <c r="P615" s="349"/>
      <c r="Q615" s="3"/>
      <c r="R615" s="3"/>
      <c r="S615" s="291"/>
    </row>
    <row r="616" spans="1:19" ht="15.75" customHeight="1">
      <c r="A616" s="290"/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307"/>
      <c r="O616" s="3"/>
      <c r="P616" s="349"/>
      <c r="Q616" s="3"/>
      <c r="R616" s="3"/>
      <c r="S616" s="291"/>
    </row>
    <row r="617" spans="1:19" ht="15.75" customHeight="1">
      <c r="A617" s="290"/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307"/>
      <c r="O617" s="3"/>
      <c r="P617" s="349"/>
      <c r="Q617" s="3"/>
      <c r="R617" s="3"/>
      <c r="S617" s="291"/>
    </row>
    <row r="618" spans="1:19" ht="15.75" customHeight="1">
      <c r="A618" s="290"/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307"/>
      <c r="O618" s="3"/>
      <c r="P618" s="349"/>
      <c r="Q618" s="3"/>
      <c r="R618" s="3"/>
      <c r="S618" s="291"/>
    </row>
    <row r="619" spans="1:19" ht="15.75" customHeight="1">
      <c r="A619" s="290"/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307"/>
      <c r="O619" s="3"/>
      <c r="P619" s="349"/>
      <c r="Q619" s="3"/>
      <c r="R619" s="3"/>
      <c r="S619" s="291"/>
    </row>
    <row r="620" spans="1:19" ht="15.75" customHeight="1">
      <c r="A620" s="290"/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307"/>
      <c r="O620" s="3"/>
      <c r="P620" s="349"/>
      <c r="Q620" s="3"/>
      <c r="R620" s="3"/>
      <c r="S620" s="291"/>
    </row>
    <row r="621" spans="1:19" ht="15.75" customHeight="1">
      <c r="A621" s="290"/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307"/>
      <c r="O621" s="3"/>
      <c r="P621" s="349"/>
      <c r="Q621" s="3"/>
      <c r="R621" s="3"/>
      <c r="S621" s="291"/>
    </row>
    <row r="622" spans="1:19" ht="15.75" customHeight="1">
      <c r="A622" s="290"/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307"/>
      <c r="O622" s="3"/>
      <c r="P622" s="349"/>
      <c r="Q622" s="3"/>
      <c r="R622" s="3"/>
      <c r="S622" s="291"/>
    </row>
    <row r="623" spans="1:19" ht="15.75" customHeight="1">
      <c r="A623" s="290"/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307"/>
      <c r="O623" s="3"/>
      <c r="P623" s="349"/>
      <c r="Q623" s="3"/>
      <c r="R623" s="3"/>
      <c r="S623" s="291"/>
    </row>
    <row r="624" spans="1:19" ht="15.75" customHeight="1">
      <c r="A624" s="290"/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307"/>
      <c r="O624" s="3"/>
      <c r="P624" s="349"/>
      <c r="Q624" s="3"/>
      <c r="R624" s="3"/>
      <c r="S624" s="291"/>
    </row>
    <row r="625" spans="1:19" ht="15.75" customHeight="1">
      <c r="A625" s="290"/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307"/>
      <c r="O625" s="3"/>
      <c r="P625" s="349"/>
      <c r="Q625" s="3"/>
      <c r="R625" s="3"/>
      <c r="S625" s="291"/>
    </row>
    <row r="626" spans="1:19" ht="15.75" customHeight="1">
      <c r="A626" s="290"/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307"/>
      <c r="O626" s="3"/>
      <c r="P626" s="349"/>
      <c r="Q626" s="3"/>
      <c r="R626" s="3"/>
      <c r="S626" s="291"/>
    </row>
    <row r="627" spans="1:19" ht="15.75" customHeight="1">
      <c r="A627" s="290"/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307"/>
      <c r="O627" s="3"/>
      <c r="P627" s="349"/>
      <c r="Q627" s="3"/>
      <c r="R627" s="3"/>
      <c r="S627" s="291"/>
    </row>
    <row r="628" spans="1:19" ht="15.75" customHeight="1">
      <c r="A628" s="290"/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307"/>
      <c r="O628" s="3"/>
      <c r="P628" s="349"/>
      <c r="Q628" s="3"/>
      <c r="R628" s="3"/>
      <c r="S628" s="291"/>
    </row>
    <row r="629" spans="1:19" ht="15.75" customHeight="1">
      <c r="A629" s="290"/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307"/>
      <c r="O629" s="3"/>
      <c r="P629" s="349"/>
      <c r="Q629" s="3"/>
      <c r="R629" s="3"/>
      <c r="S629" s="291"/>
    </row>
    <row r="630" spans="1:19" ht="15.75" customHeight="1">
      <c r="A630" s="290"/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307"/>
      <c r="O630" s="3"/>
      <c r="P630" s="349"/>
      <c r="Q630" s="3"/>
      <c r="R630" s="3"/>
      <c r="S630" s="291"/>
    </row>
    <row r="631" spans="1:19" ht="15.75" customHeight="1">
      <c r="A631" s="290"/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307"/>
      <c r="O631" s="3"/>
      <c r="P631" s="349"/>
      <c r="Q631" s="3"/>
      <c r="R631" s="3"/>
      <c r="S631" s="291"/>
    </row>
    <row r="632" spans="1:19" ht="15.75" customHeight="1">
      <c r="A632" s="290"/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307"/>
      <c r="O632" s="3"/>
      <c r="P632" s="349"/>
      <c r="Q632" s="3"/>
      <c r="R632" s="3"/>
      <c r="S632" s="291"/>
    </row>
    <row r="633" spans="1:19" ht="15.75" customHeight="1">
      <c r="A633" s="290"/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307"/>
      <c r="O633" s="3"/>
      <c r="P633" s="349"/>
      <c r="Q633" s="3"/>
      <c r="R633" s="3"/>
      <c r="S633" s="291"/>
    </row>
    <row r="634" spans="1:19" ht="15.75" customHeight="1">
      <c r="A634" s="290"/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307"/>
      <c r="O634" s="3"/>
      <c r="P634" s="349"/>
      <c r="Q634" s="3"/>
      <c r="R634" s="3"/>
      <c r="S634" s="291"/>
    </row>
    <row r="635" spans="1:19" ht="15.75" customHeight="1">
      <c r="A635" s="290"/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307"/>
      <c r="O635" s="3"/>
      <c r="P635" s="349"/>
      <c r="Q635" s="3"/>
      <c r="R635" s="3"/>
      <c r="S635" s="291"/>
    </row>
    <row r="636" spans="1:19" ht="15.75" customHeight="1">
      <c r="A636" s="290"/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307"/>
      <c r="O636" s="3"/>
      <c r="P636" s="349"/>
      <c r="Q636" s="3"/>
      <c r="R636" s="3"/>
      <c r="S636" s="291"/>
    </row>
    <row r="637" spans="1:19" ht="15.75" customHeight="1">
      <c r="A637" s="290"/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307"/>
      <c r="O637" s="3"/>
      <c r="P637" s="349"/>
      <c r="Q637" s="3"/>
      <c r="R637" s="3"/>
      <c r="S637" s="291"/>
    </row>
    <row r="638" spans="1:19" ht="15.75" customHeight="1">
      <c r="A638" s="290"/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307"/>
      <c r="O638" s="3"/>
      <c r="P638" s="349"/>
      <c r="Q638" s="3"/>
      <c r="R638" s="3"/>
      <c r="S638" s="291"/>
    </row>
    <row r="639" spans="1:19" ht="15.75" customHeight="1">
      <c r="A639" s="290"/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307"/>
      <c r="O639" s="3"/>
      <c r="P639" s="349"/>
      <c r="Q639" s="3"/>
      <c r="R639" s="3"/>
      <c r="S639" s="291"/>
    </row>
    <row r="640" spans="1:19" ht="15.75" customHeight="1">
      <c r="A640" s="290"/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307"/>
      <c r="O640" s="3"/>
      <c r="P640" s="349"/>
      <c r="Q640" s="3"/>
      <c r="R640" s="3"/>
      <c r="S640" s="291"/>
    </row>
    <row r="641" spans="1:19" ht="15.75" customHeight="1">
      <c r="A641" s="290"/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307"/>
      <c r="O641" s="3"/>
      <c r="P641" s="349"/>
      <c r="Q641" s="3"/>
      <c r="R641" s="3"/>
      <c r="S641" s="291"/>
    </row>
    <row r="642" spans="1:19" ht="15.75" customHeight="1">
      <c r="A642" s="290"/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  <c r="M642" s="291"/>
      <c r="N642" s="307"/>
      <c r="O642" s="3"/>
      <c r="P642" s="349"/>
      <c r="Q642" s="3"/>
      <c r="R642" s="3"/>
      <c r="S642" s="291"/>
    </row>
    <row r="643" spans="1:19" ht="15.75" customHeight="1">
      <c r="A643" s="290"/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  <c r="M643" s="291"/>
      <c r="N643" s="307"/>
      <c r="O643" s="3"/>
      <c r="P643" s="349"/>
      <c r="Q643" s="3"/>
      <c r="R643" s="3"/>
      <c r="S643" s="291"/>
    </row>
    <row r="644" spans="1:19" ht="15.75" customHeight="1">
      <c r="A644" s="290"/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307"/>
      <c r="O644" s="3"/>
      <c r="P644" s="349"/>
      <c r="Q644" s="3"/>
      <c r="R644" s="3"/>
      <c r="S644" s="291"/>
    </row>
    <row r="645" spans="1:19" ht="15.75" customHeight="1">
      <c r="A645" s="290"/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307"/>
      <c r="O645" s="3"/>
      <c r="P645" s="349"/>
      <c r="Q645" s="3"/>
      <c r="R645" s="3"/>
      <c r="S645" s="291"/>
    </row>
    <row r="646" spans="1:19" ht="15.75" customHeight="1">
      <c r="A646" s="290"/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307"/>
      <c r="O646" s="3"/>
      <c r="P646" s="349"/>
      <c r="Q646" s="3"/>
      <c r="R646" s="3"/>
      <c r="S646" s="291"/>
    </row>
    <row r="647" spans="1:19" ht="15.75" customHeight="1">
      <c r="A647" s="290"/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307"/>
      <c r="O647" s="3"/>
      <c r="P647" s="349"/>
      <c r="Q647" s="3"/>
      <c r="R647" s="3"/>
      <c r="S647" s="291"/>
    </row>
    <row r="648" spans="1:19" ht="15.75" customHeight="1">
      <c r="A648" s="290"/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307"/>
      <c r="O648" s="3"/>
      <c r="P648" s="349"/>
      <c r="Q648" s="3"/>
      <c r="R648" s="3"/>
      <c r="S648" s="291"/>
    </row>
    <row r="649" spans="1:19" ht="15.75" customHeight="1">
      <c r="A649" s="290"/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307"/>
      <c r="O649" s="3"/>
      <c r="P649" s="349"/>
      <c r="Q649" s="3"/>
      <c r="R649" s="3"/>
      <c r="S649" s="291"/>
    </row>
    <row r="650" spans="1:19" ht="15.75" customHeight="1">
      <c r="A650" s="290"/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307"/>
      <c r="O650" s="3"/>
      <c r="P650" s="349"/>
      <c r="Q650" s="3"/>
      <c r="R650" s="3"/>
      <c r="S650" s="291"/>
    </row>
    <row r="651" spans="1:19" ht="15.75" customHeight="1">
      <c r="A651" s="290"/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307"/>
      <c r="O651" s="3"/>
      <c r="P651" s="349"/>
      <c r="Q651" s="3"/>
      <c r="R651" s="3"/>
      <c r="S651" s="291"/>
    </row>
    <row r="652" spans="1:19" ht="15.75" customHeight="1">
      <c r="A652" s="290"/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307"/>
      <c r="O652" s="3"/>
      <c r="P652" s="349"/>
      <c r="Q652" s="3"/>
      <c r="R652" s="3"/>
      <c r="S652" s="291"/>
    </row>
    <row r="653" spans="1:19" ht="15.75" customHeight="1">
      <c r="A653" s="290"/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307"/>
      <c r="O653" s="3"/>
      <c r="P653" s="349"/>
      <c r="Q653" s="3"/>
      <c r="R653" s="3"/>
      <c r="S653" s="291"/>
    </row>
    <row r="654" spans="1:19" ht="15.75" customHeight="1">
      <c r="A654" s="290"/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307"/>
      <c r="O654" s="3"/>
      <c r="P654" s="349"/>
      <c r="Q654" s="3"/>
      <c r="R654" s="3"/>
      <c r="S654" s="291"/>
    </row>
    <row r="655" spans="1:19" ht="15.75" customHeight="1">
      <c r="A655" s="290"/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307"/>
      <c r="O655" s="3"/>
      <c r="P655" s="349"/>
      <c r="Q655" s="3"/>
      <c r="R655" s="3"/>
      <c r="S655" s="291"/>
    </row>
    <row r="656" spans="1:19" ht="15.75" customHeight="1">
      <c r="A656" s="290"/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307"/>
      <c r="O656" s="3"/>
      <c r="P656" s="349"/>
      <c r="Q656" s="3"/>
      <c r="R656" s="3"/>
      <c r="S656" s="291"/>
    </row>
    <row r="657" spans="1:19" ht="15.75" customHeight="1">
      <c r="A657" s="290"/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307"/>
      <c r="O657" s="3"/>
      <c r="P657" s="349"/>
      <c r="Q657" s="3"/>
      <c r="R657" s="3"/>
      <c r="S657" s="291"/>
    </row>
    <row r="658" spans="1:19" ht="15.75" customHeight="1">
      <c r="A658" s="290"/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307"/>
      <c r="O658" s="3"/>
      <c r="P658" s="349"/>
      <c r="Q658" s="3"/>
      <c r="R658" s="3"/>
      <c r="S658" s="291"/>
    </row>
    <row r="659" spans="1:19" ht="15.75" customHeight="1">
      <c r="A659" s="290"/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307"/>
      <c r="O659" s="3"/>
      <c r="P659" s="349"/>
      <c r="Q659" s="3"/>
      <c r="R659" s="3"/>
      <c r="S659" s="291"/>
    </row>
    <row r="660" spans="1:19" ht="15.75" customHeight="1">
      <c r="A660" s="290"/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307"/>
      <c r="O660" s="3"/>
      <c r="P660" s="349"/>
      <c r="Q660" s="3"/>
      <c r="R660" s="3"/>
      <c r="S660" s="291"/>
    </row>
    <row r="661" spans="1:19" ht="15.75" customHeight="1">
      <c r="A661" s="290"/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307"/>
      <c r="O661" s="3"/>
      <c r="P661" s="349"/>
      <c r="Q661" s="3"/>
      <c r="R661" s="3"/>
      <c r="S661" s="291"/>
    </row>
    <row r="662" spans="1:19" ht="15.75" customHeight="1">
      <c r="A662" s="290"/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307"/>
      <c r="O662" s="3"/>
      <c r="P662" s="349"/>
      <c r="Q662" s="3"/>
      <c r="R662" s="3"/>
      <c r="S662" s="291"/>
    </row>
    <row r="663" spans="1:19" ht="15.75" customHeight="1">
      <c r="A663" s="290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307"/>
      <c r="O663" s="3"/>
      <c r="P663" s="349"/>
      <c r="Q663" s="3"/>
      <c r="R663" s="3"/>
      <c r="S663" s="291"/>
    </row>
    <row r="664" spans="1:19" ht="15.75" customHeight="1">
      <c r="A664" s="290"/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307"/>
      <c r="O664" s="3"/>
      <c r="P664" s="349"/>
      <c r="Q664" s="3"/>
      <c r="R664" s="3"/>
      <c r="S664" s="291"/>
    </row>
    <row r="665" spans="1:19" ht="15.75" customHeight="1">
      <c r="A665" s="290"/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307"/>
      <c r="O665" s="3"/>
      <c r="P665" s="349"/>
      <c r="Q665" s="3"/>
      <c r="R665" s="3"/>
      <c r="S665" s="291"/>
    </row>
    <row r="666" spans="1:19" ht="15.75" customHeight="1">
      <c r="A666" s="290"/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307"/>
      <c r="O666" s="3"/>
      <c r="P666" s="349"/>
      <c r="Q666" s="3"/>
      <c r="R666" s="3"/>
      <c r="S666" s="291"/>
    </row>
    <row r="667" spans="1:19" ht="15.75" customHeight="1">
      <c r="A667" s="290"/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307"/>
      <c r="O667" s="3"/>
      <c r="P667" s="349"/>
      <c r="Q667" s="3"/>
      <c r="R667" s="3"/>
      <c r="S667" s="291"/>
    </row>
    <row r="668" spans="1:19" ht="15.75" customHeight="1">
      <c r="A668" s="290"/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307"/>
      <c r="O668" s="3"/>
      <c r="P668" s="349"/>
      <c r="Q668" s="3"/>
      <c r="R668" s="3"/>
      <c r="S668" s="291"/>
    </row>
    <row r="669" spans="1:19" ht="15.75" customHeight="1">
      <c r="A669" s="290"/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307"/>
      <c r="O669" s="3"/>
      <c r="P669" s="349"/>
      <c r="Q669" s="3"/>
      <c r="R669" s="3"/>
      <c r="S669" s="291"/>
    </row>
    <row r="670" spans="1:19" ht="15.75" customHeight="1">
      <c r="A670" s="290"/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307"/>
      <c r="O670" s="3"/>
      <c r="P670" s="349"/>
      <c r="Q670" s="3"/>
      <c r="R670" s="3"/>
      <c r="S670" s="291"/>
    </row>
    <row r="671" spans="1:19" ht="15.75" customHeight="1">
      <c r="A671" s="290"/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307"/>
      <c r="O671" s="3"/>
      <c r="P671" s="349"/>
      <c r="Q671" s="3"/>
      <c r="R671" s="3"/>
      <c r="S671" s="291"/>
    </row>
    <row r="672" spans="1:19" ht="15.75" customHeight="1">
      <c r="A672" s="290"/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307"/>
      <c r="O672" s="3"/>
      <c r="P672" s="349"/>
      <c r="Q672" s="3"/>
      <c r="R672" s="3"/>
      <c r="S672" s="291"/>
    </row>
    <row r="673" spans="1:19" ht="15.75" customHeight="1">
      <c r="A673" s="290"/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307"/>
      <c r="O673" s="3"/>
      <c r="P673" s="349"/>
      <c r="Q673" s="3"/>
      <c r="R673" s="3"/>
      <c r="S673" s="291"/>
    </row>
    <row r="674" spans="1:19" ht="15.75" customHeight="1">
      <c r="A674" s="290"/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  <c r="M674" s="291"/>
      <c r="N674" s="307"/>
      <c r="O674" s="3"/>
      <c r="P674" s="349"/>
      <c r="Q674" s="3"/>
      <c r="R674" s="3"/>
      <c r="S674" s="291"/>
    </row>
    <row r="675" spans="1:19" ht="15.75" customHeight="1">
      <c r="A675" s="290"/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  <c r="M675" s="291"/>
      <c r="N675" s="307"/>
      <c r="O675" s="3"/>
      <c r="P675" s="349"/>
      <c r="Q675" s="3"/>
      <c r="R675" s="3"/>
      <c r="S675" s="291"/>
    </row>
    <row r="676" spans="1:19" ht="15.75" customHeight="1">
      <c r="A676" s="290"/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  <c r="M676" s="291"/>
      <c r="N676" s="307"/>
      <c r="O676" s="3"/>
      <c r="P676" s="349"/>
      <c r="Q676" s="3"/>
      <c r="R676" s="3"/>
      <c r="S676" s="291"/>
    </row>
    <row r="677" spans="1:19" ht="15.75" customHeight="1">
      <c r="A677" s="290"/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  <c r="M677" s="291"/>
      <c r="N677" s="307"/>
      <c r="O677" s="3"/>
      <c r="P677" s="349"/>
      <c r="Q677" s="3"/>
      <c r="R677" s="3"/>
      <c r="S677" s="291"/>
    </row>
    <row r="678" spans="1:19" ht="15.75" customHeight="1">
      <c r="A678" s="290"/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  <c r="M678" s="291"/>
      <c r="N678" s="307"/>
      <c r="O678" s="3"/>
      <c r="P678" s="349"/>
      <c r="Q678" s="3"/>
      <c r="R678" s="3"/>
      <c r="S678" s="291"/>
    </row>
    <row r="679" spans="1:19" ht="15.75" customHeight="1">
      <c r="A679" s="290"/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  <c r="M679" s="291"/>
      <c r="N679" s="307"/>
      <c r="O679" s="3"/>
      <c r="P679" s="349"/>
      <c r="Q679" s="3"/>
      <c r="R679" s="3"/>
      <c r="S679" s="291"/>
    </row>
    <row r="680" spans="1:19" ht="15.75" customHeight="1">
      <c r="A680" s="290"/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  <c r="M680" s="291"/>
      <c r="N680" s="307"/>
      <c r="O680" s="3"/>
      <c r="P680" s="349"/>
      <c r="Q680" s="3"/>
      <c r="R680" s="3"/>
      <c r="S680" s="291"/>
    </row>
    <row r="681" spans="1:19" ht="15.75" customHeight="1">
      <c r="A681" s="290"/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  <c r="M681" s="291"/>
      <c r="N681" s="307"/>
      <c r="O681" s="3"/>
      <c r="P681" s="349"/>
      <c r="Q681" s="3"/>
      <c r="R681" s="3"/>
      <c r="S681" s="291"/>
    </row>
    <row r="682" spans="1:19" ht="15.75" customHeight="1">
      <c r="A682" s="290"/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  <c r="M682" s="291"/>
      <c r="N682" s="307"/>
      <c r="O682" s="3"/>
      <c r="P682" s="349"/>
      <c r="Q682" s="3"/>
      <c r="R682" s="3"/>
      <c r="S682" s="291"/>
    </row>
    <row r="683" spans="1:19" ht="15.75" customHeight="1">
      <c r="A683" s="290"/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  <c r="M683" s="291"/>
      <c r="N683" s="307"/>
      <c r="O683" s="3"/>
      <c r="P683" s="349"/>
      <c r="Q683" s="3"/>
      <c r="R683" s="3"/>
      <c r="S683" s="291"/>
    </row>
    <row r="684" spans="1:19" ht="15.75" customHeight="1">
      <c r="A684" s="290"/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  <c r="M684" s="291"/>
      <c r="N684" s="307"/>
      <c r="O684" s="3"/>
      <c r="P684" s="349"/>
      <c r="Q684" s="3"/>
      <c r="R684" s="3"/>
      <c r="S684" s="291"/>
    </row>
    <row r="685" spans="1:19" ht="15.75" customHeight="1">
      <c r="A685" s="290"/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  <c r="M685" s="291"/>
      <c r="N685" s="307"/>
      <c r="O685" s="3"/>
      <c r="P685" s="349"/>
      <c r="Q685" s="3"/>
      <c r="R685" s="3"/>
      <c r="S685" s="291"/>
    </row>
    <row r="686" spans="1:19" ht="15.75" customHeight="1">
      <c r="A686" s="290"/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  <c r="M686" s="291"/>
      <c r="N686" s="307"/>
      <c r="O686" s="3"/>
      <c r="P686" s="349"/>
      <c r="Q686" s="3"/>
      <c r="R686" s="3"/>
      <c r="S686" s="291"/>
    </row>
    <row r="687" spans="1:19" ht="15.75" customHeight="1">
      <c r="A687" s="290"/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  <c r="M687" s="291"/>
      <c r="N687" s="307"/>
      <c r="O687" s="3"/>
      <c r="P687" s="349"/>
      <c r="Q687" s="3"/>
      <c r="R687" s="3"/>
      <c r="S687" s="291"/>
    </row>
    <row r="688" spans="1:19" ht="15.75" customHeight="1">
      <c r="A688" s="290"/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  <c r="M688" s="291"/>
      <c r="N688" s="307"/>
      <c r="O688" s="3"/>
      <c r="P688" s="349"/>
      <c r="Q688" s="3"/>
      <c r="R688" s="3"/>
      <c r="S688" s="291"/>
    </row>
    <row r="689" spans="1:19" ht="15.75" customHeight="1">
      <c r="A689" s="290"/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  <c r="M689" s="291"/>
      <c r="N689" s="307"/>
      <c r="O689" s="3"/>
      <c r="P689" s="349"/>
      <c r="Q689" s="3"/>
      <c r="R689" s="3"/>
      <c r="S689" s="291"/>
    </row>
    <row r="690" spans="1:19" ht="15.75" customHeight="1">
      <c r="A690" s="290"/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  <c r="M690" s="291"/>
      <c r="N690" s="307"/>
      <c r="O690" s="3"/>
      <c r="P690" s="349"/>
      <c r="Q690" s="3"/>
      <c r="R690" s="3"/>
      <c r="S690" s="291"/>
    </row>
    <row r="691" spans="1:19" ht="15.75" customHeight="1">
      <c r="A691" s="290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307"/>
      <c r="O691" s="3"/>
      <c r="P691" s="349"/>
      <c r="Q691" s="3"/>
      <c r="R691" s="3"/>
      <c r="S691" s="291"/>
    </row>
    <row r="692" spans="1:19" ht="15.75" customHeight="1">
      <c r="A692" s="290"/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  <c r="M692" s="291"/>
      <c r="N692" s="307"/>
      <c r="O692" s="3"/>
      <c r="P692" s="349"/>
      <c r="Q692" s="3"/>
      <c r="R692" s="3"/>
      <c r="S692" s="291"/>
    </row>
    <row r="693" spans="1:19" ht="15.75" customHeight="1">
      <c r="A693" s="290"/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  <c r="M693" s="291"/>
      <c r="N693" s="307"/>
      <c r="O693" s="3"/>
      <c r="P693" s="349"/>
      <c r="Q693" s="3"/>
      <c r="R693" s="3"/>
      <c r="S693" s="291"/>
    </row>
    <row r="694" spans="1:19" ht="15.75" customHeight="1">
      <c r="A694" s="290"/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  <c r="M694" s="291"/>
      <c r="N694" s="307"/>
      <c r="O694" s="3"/>
      <c r="P694" s="349"/>
      <c r="Q694" s="3"/>
      <c r="R694" s="3"/>
      <c r="S694" s="291"/>
    </row>
    <row r="695" spans="1:19" ht="15.75" customHeight="1">
      <c r="A695" s="290"/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  <c r="M695" s="291"/>
      <c r="N695" s="307"/>
      <c r="O695" s="3"/>
      <c r="P695" s="349"/>
      <c r="Q695" s="3"/>
      <c r="R695" s="3"/>
      <c r="S695" s="291"/>
    </row>
    <row r="696" spans="1:19" ht="15.75" customHeight="1">
      <c r="A696" s="290"/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  <c r="M696" s="291"/>
      <c r="N696" s="307"/>
      <c r="O696" s="3"/>
      <c r="P696" s="349"/>
      <c r="Q696" s="3"/>
      <c r="R696" s="3"/>
      <c r="S696" s="291"/>
    </row>
    <row r="697" spans="1:19" ht="15.75" customHeight="1">
      <c r="A697" s="290"/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307"/>
      <c r="O697" s="3"/>
      <c r="P697" s="349"/>
      <c r="Q697" s="3"/>
      <c r="R697" s="3"/>
      <c r="S697" s="291"/>
    </row>
    <row r="698" spans="1:19" ht="15.75" customHeight="1">
      <c r="A698" s="290"/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307"/>
      <c r="O698" s="3"/>
      <c r="P698" s="349"/>
      <c r="Q698" s="3"/>
      <c r="R698" s="3"/>
      <c r="S698" s="291"/>
    </row>
    <row r="699" spans="1:19" ht="15.75" customHeight="1">
      <c r="A699" s="290"/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  <c r="M699" s="291"/>
      <c r="N699" s="307"/>
      <c r="O699" s="3"/>
      <c r="P699" s="349"/>
      <c r="Q699" s="3"/>
      <c r="R699" s="3"/>
      <c r="S699" s="291"/>
    </row>
    <row r="700" spans="1:19" ht="15.75" customHeight="1">
      <c r="A700" s="290"/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  <c r="M700" s="291"/>
      <c r="N700" s="307"/>
      <c r="O700" s="3"/>
      <c r="P700" s="349"/>
      <c r="Q700" s="3"/>
      <c r="R700" s="3"/>
      <c r="S700" s="291"/>
    </row>
    <row r="701" spans="1:19" ht="15.75" customHeight="1">
      <c r="A701" s="290"/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307"/>
      <c r="O701" s="3"/>
      <c r="P701" s="349"/>
      <c r="Q701" s="3"/>
      <c r="R701" s="3"/>
      <c r="S701" s="291"/>
    </row>
    <row r="702" spans="1:19" ht="15.75" customHeight="1">
      <c r="A702" s="290"/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  <c r="M702" s="291"/>
      <c r="N702" s="307"/>
      <c r="O702" s="3"/>
      <c r="P702" s="349"/>
      <c r="Q702" s="3"/>
      <c r="R702" s="3"/>
      <c r="S702" s="291"/>
    </row>
    <row r="703" spans="1:19" ht="15.75" customHeight="1">
      <c r="A703" s="290"/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  <c r="M703" s="291"/>
      <c r="N703" s="307"/>
      <c r="O703" s="3"/>
      <c r="P703" s="349"/>
      <c r="Q703" s="3"/>
      <c r="R703" s="3"/>
      <c r="S703" s="291"/>
    </row>
    <row r="704" spans="1:19" ht="15.75" customHeight="1">
      <c r="A704" s="290"/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  <c r="M704" s="291"/>
      <c r="N704" s="307"/>
      <c r="O704" s="3"/>
      <c r="P704" s="349"/>
      <c r="Q704" s="3"/>
      <c r="R704" s="3"/>
      <c r="S704" s="291"/>
    </row>
    <row r="705" spans="1:19" ht="15.75" customHeight="1">
      <c r="A705" s="290"/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  <c r="M705" s="291"/>
      <c r="N705" s="307"/>
      <c r="O705" s="3"/>
      <c r="P705" s="349"/>
      <c r="Q705" s="3"/>
      <c r="R705" s="3"/>
      <c r="S705" s="291"/>
    </row>
    <row r="706" spans="1:19" ht="15.75" customHeight="1">
      <c r="A706" s="290"/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307"/>
      <c r="O706" s="3"/>
      <c r="P706" s="349"/>
      <c r="Q706" s="3"/>
      <c r="R706" s="3"/>
      <c r="S706" s="291"/>
    </row>
    <row r="707" spans="1:19" ht="15.75" customHeight="1">
      <c r="A707" s="290"/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  <c r="M707" s="291"/>
      <c r="N707" s="307"/>
      <c r="O707" s="3"/>
      <c r="P707" s="349"/>
      <c r="Q707" s="3"/>
      <c r="R707" s="3"/>
      <c r="S707" s="291"/>
    </row>
    <row r="708" spans="1:19" ht="15.75" customHeight="1">
      <c r="A708" s="290"/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  <c r="M708" s="291"/>
      <c r="N708" s="307"/>
      <c r="O708" s="3"/>
      <c r="P708" s="349"/>
      <c r="Q708" s="3"/>
      <c r="R708" s="3"/>
      <c r="S708" s="291"/>
    </row>
    <row r="709" spans="1:19" ht="15.75" customHeight="1">
      <c r="A709" s="290"/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  <c r="M709" s="291"/>
      <c r="N709" s="307"/>
      <c r="O709" s="3"/>
      <c r="P709" s="349"/>
      <c r="Q709" s="3"/>
      <c r="R709" s="3"/>
      <c r="S709" s="291"/>
    </row>
    <row r="710" spans="1:19" ht="15.75" customHeight="1">
      <c r="A710" s="290"/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  <c r="M710" s="291"/>
      <c r="N710" s="307"/>
      <c r="O710" s="3"/>
      <c r="P710" s="349"/>
      <c r="Q710" s="3"/>
      <c r="R710" s="3"/>
      <c r="S710" s="291"/>
    </row>
    <row r="711" spans="1:19" ht="15.75" customHeight="1">
      <c r="A711" s="290"/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  <c r="M711" s="291"/>
      <c r="N711" s="307"/>
      <c r="O711" s="3"/>
      <c r="P711" s="349"/>
      <c r="Q711" s="3"/>
      <c r="R711" s="3"/>
      <c r="S711" s="291"/>
    </row>
    <row r="712" spans="1:19" ht="15.75" customHeight="1">
      <c r="A712" s="290"/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  <c r="M712" s="291"/>
      <c r="N712" s="307"/>
      <c r="O712" s="3"/>
      <c r="P712" s="349"/>
      <c r="Q712" s="3"/>
      <c r="R712" s="3"/>
      <c r="S712" s="291"/>
    </row>
    <row r="713" spans="1:19" ht="15.75" customHeight="1">
      <c r="A713" s="290"/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  <c r="M713" s="291"/>
      <c r="N713" s="307"/>
      <c r="O713" s="3"/>
      <c r="P713" s="349"/>
      <c r="Q713" s="3"/>
      <c r="R713" s="3"/>
      <c r="S713" s="291"/>
    </row>
    <row r="714" spans="1:19" ht="15.75" customHeight="1">
      <c r="A714" s="290"/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  <c r="M714" s="291"/>
      <c r="N714" s="307"/>
      <c r="O714" s="3"/>
      <c r="P714" s="349"/>
      <c r="Q714" s="3"/>
      <c r="R714" s="3"/>
      <c r="S714" s="291"/>
    </row>
    <row r="715" spans="1:19" ht="15.75" customHeight="1">
      <c r="A715" s="290"/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  <c r="M715" s="291"/>
      <c r="N715" s="307"/>
      <c r="O715" s="3"/>
      <c r="P715" s="349"/>
      <c r="Q715" s="3"/>
      <c r="R715" s="3"/>
      <c r="S715" s="291"/>
    </row>
    <row r="716" spans="1:19" ht="15.75" customHeight="1">
      <c r="A716" s="290"/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  <c r="M716" s="291"/>
      <c r="N716" s="307"/>
      <c r="O716" s="3"/>
      <c r="P716" s="349"/>
      <c r="Q716" s="3"/>
      <c r="R716" s="3"/>
      <c r="S716" s="291"/>
    </row>
    <row r="717" spans="1:19" ht="15.75" customHeight="1">
      <c r="A717" s="290"/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  <c r="M717" s="291"/>
      <c r="N717" s="307"/>
      <c r="O717" s="3"/>
      <c r="P717" s="349"/>
      <c r="Q717" s="3"/>
      <c r="R717" s="3"/>
      <c r="S717" s="291"/>
    </row>
    <row r="718" spans="1:19" ht="15.75" customHeight="1">
      <c r="A718" s="290"/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  <c r="M718" s="291"/>
      <c r="N718" s="307"/>
      <c r="O718" s="3"/>
      <c r="P718" s="349"/>
      <c r="Q718" s="3"/>
      <c r="R718" s="3"/>
      <c r="S718" s="291"/>
    </row>
    <row r="719" spans="1:19" ht="15.75" customHeight="1">
      <c r="A719" s="290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307"/>
      <c r="O719" s="3"/>
      <c r="P719" s="349"/>
      <c r="Q719" s="3"/>
      <c r="R719" s="3"/>
      <c r="S719" s="291"/>
    </row>
    <row r="720" spans="1:19" ht="15.75" customHeight="1">
      <c r="A720" s="290"/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  <c r="M720" s="291"/>
      <c r="N720" s="307"/>
      <c r="O720" s="3"/>
      <c r="P720" s="349"/>
      <c r="Q720" s="3"/>
      <c r="R720" s="3"/>
      <c r="S720" s="291"/>
    </row>
    <row r="721" spans="1:19" ht="15.75" customHeight="1">
      <c r="A721" s="290"/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  <c r="M721" s="291"/>
      <c r="N721" s="307"/>
      <c r="O721" s="3"/>
      <c r="P721" s="349"/>
      <c r="Q721" s="3"/>
      <c r="R721" s="3"/>
      <c r="S721" s="291"/>
    </row>
    <row r="722" spans="1:19" ht="15.75" customHeight="1">
      <c r="A722" s="290"/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  <c r="M722" s="291"/>
      <c r="N722" s="307"/>
      <c r="O722" s="3"/>
      <c r="P722" s="349"/>
      <c r="Q722" s="3"/>
      <c r="R722" s="3"/>
      <c r="S722" s="291"/>
    </row>
    <row r="723" spans="1:19" ht="15.75" customHeight="1">
      <c r="A723" s="290"/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  <c r="M723" s="291"/>
      <c r="N723" s="307"/>
      <c r="O723" s="3"/>
      <c r="P723" s="349"/>
      <c r="Q723" s="3"/>
      <c r="R723" s="3"/>
      <c r="S723" s="291"/>
    </row>
    <row r="724" spans="1:19" ht="15.75" customHeight="1">
      <c r="A724" s="290"/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  <c r="M724" s="291"/>
      <c r="N724" s="307"/>
      <c r="O724" s="3"/>
      <c r="P724" s="349"/>
      <c r="Q724" s="3"/>
      <c r="R724" s="3"/>
      <c r="S724" s="291"/>
    </row>
    <row r="725" spans="1:19" ht="15.75" customHeight="1">
      <c r="A725" s="290"/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  <c r="M725" s="291"/>
      <c r="N725" s="307"/>
      <c r="O725" s="3"/>
      <c r="P725" s="349"/>
      <c r="Q725" s="3"/>
      <c r="R725" s="3"/>
      <c r="S725" s="291"/>
    </row>
    <row r="726" spans="1:19" ht="15.75" customHeight="1">
      <c r="A726" s="290"/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  <c r="M726" s="291"/>
      <c r="N726" s="307"/>
      <c r="O726" s="3"/>
      <c r="P726" s="349"/>
      <c r="Q726" s="3"/>
      <c r="R726" s="3"/>
      <c r="S726" s="291"/>
    </row>
    <row r="727" spans="1:19" ht="15.75" customHeight="1">
      <c r="A727" s="290"/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  <c r="M727" s="291"/>
      <c r="N727" s="307"/>
      <c r="O727" s="3"/>
      <c r="P727" s="349"/>
      <c r="Q727" s="3"/>
      <c r="R727" s="3"/>
      <c r="S727" s="291"/>
    </row>
    <row r="728" spans="1:19" ht="15.75" customHeight="1">
      <c r="A728" s="290"/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  <c r="M728" s="291"/>
      <c r="N728" s="307"/>
      <c r="O728" s="3"/>
      <c r="P728" s="349"/>
      <c r="Q728" s="3"/>
      <c r="R728" s="3"/>
      <c r="S728" s="291"/>
    </row>
    <row r="729" spans="1:19" ht="15.75" customHeight="1">
      <c r="A729" s="290"/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  <c r="M729" s="291"/>
      <c r="N729" s="307"/>
      <c r="O729" s="3"/>
      <c r="P729" s="349"/>
      <c r="Q729" s="3"/>
      <c r="R729" s="3"/>
      <c r="S729" s="291"/>
    </row>
    <row r="730" spans="1:19" ht="15.75" customHeight="1">
      <c r="A730" s="290"/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  <c r="M730" s="291"/>
      <c r="N730" s="307"/>
      <c r="O730" s="3"/>
      <c r="P730" s="349"/>
      <c r="Q730" s="3"/>
      <c r="R730" s="3"/>
      <c r="S730" s="291"/>
    </row>
    <row r="731" spans="1:19" ht="15.75" customHeight="1">
      <c r="A731" s="290"/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  <c r="M731" s="291"/>
      <c r="N731" s="307"/>
      <c r="O731" s="3"/>
      <c r="P731" s="349"/>
      <c r="Q731" s="3"/>
      <c r="R731" s="3"/>
      <c r="S731" s="291"/>
    </row>
    <row r="732" spans="1:19" ht="15.75" customHeight="1">
      <c r="A732" s="290"/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  <c r="M732" s="291"/>
      <c r="N732" s="307"/>
      <c r="O732" s="3"/>
      <c r="P732" s="349"/>
      <c r="Q732" s="3"/>
      <c r="R732" s="3"/>
      <c r="S732" s="291"/>
    </row>
    <row r="733" spans="1:19" ht="15.75" customHeight="1">
      <c r="A733" s="290"/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  <c r="M733" s="291"/>
      <c r="N733" s="307"/>
      <c r="O733" s="3"/>
      <c r="P733" s="349"/>
      <c r="Q733" s="3"/>
      <c r="R733" s="3"/>
      <c r="S733" s="291"/>
    </row>
    <row r="734" spans="1:19" ht="15.75" customHeight="1">
      <c r="A734" s="290"/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  <c r="M734" s="291"/>
      <c r="N734" s="307"/>
      <c r="O734" s="3"/>
      <c r="P734" s="349"/>
      <c r="Q734" s="3"/>
      <c r="R734" s="3"/>
      <c r="S734" s="291"/>
    </row>
    <row r="735" spans="1:19" ht="15.75" customHeight="1">
      <c r="A735" s="290"/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  <c r="M735" s="291"/>
      <c r="N735" s="307"/>
      <c r="O735" s="3"/>
      <c r="P735" s="349"/>
      <c r="Q735" s="3"/>
      <c r="R735" s="3"/>
      <c r="S735" s="291"/>
    </row>
    <row r="736" spans="1:19" ht="15.75" customHeight="1">
      <c r="A736" s="290"/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  <c r="M736" s="291"/>
      <c r="N736" s="307"/>
      <c r="O736" s="3"/>
      <c r="P736" s="349"/>
      <c r="Q736" s="3"/>
      <c r="R736" s="3"/>
      <c r="S736" s="291"/>
    </row>
    <row r="737" spans="1:19" ht="15.75" customHeight="1">
      <c r="A737" s="290"/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  <c r="M737" s="291"/>
      <c r="N737" s="307"/>
      <c r="O737" s="3"/>
      <c r="P737" s="349"/>
      <c r="Q737" s="3"/>
      <c r="R737" s="3"/>
      <c r="S737" s="291"/>
    </row>
    <row r="738" spans="1:19" ht="15.75" customHeight="1">
      <c r="A738" s="290"/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307"/>
      <c r="O738" s="3"/>
      <c r="P738" s="349"/>
      <c r="Q738" s="3"/>
      <c r="R738" s="3"/>
      <c r="S738" s="291"/>
    </row>
    <row r="739" spans="1:19" ht="15.75" customHeight="1">
      <c r="A739" s="290"/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  <c r="M739" s="291"/>
      <c r="N739" s="307"/>
      <c r="O739" s="3"/>
      <c r="P739" s="349"/>
      <c r="Q739" s="3"/>
      <c r="R739" s="3"/>
      <c r="S739" s="291"/>
    </row>
    <row r="740" spans="1:19" ht="15.75" customHeight="1">
      <c r="A740" s="290"/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  <c r="M740" s="291"/>
      <c r="N740" s="307"/>
      <c r="O740" s="3"/>
      <c r="P740" s="349"/>
      <c r="Q740" s="3"/>
      <c r="R740" s="3"/>
      <c r="S740" s="291"/>
    </row>
    <row r="741" spans="1:19" ht="15.75" customHeight="1">
      <c r="A741" s="290"/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  <c r="M741" s="291"/>
      <c r="N741" s="307"/>
      <c r="O741" s="3"/>
      <c r="P741" s="349"/>
      <c r="Q741" s="3"/>
      <c r="R741" s="3"/>
      <c r="S741" s="291"/>
    </row>
    <row r="742" spans="1:19" ht="15.75" customHeight="1">
      <c r="A742" s="290"/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  <c r="M742" s="291"/>
      <c r="N742" s="307"/>
      <c r="O742" s="3"/>
      <c r="P742" s="349"/>
      <c r="Q742" s="3"/>
      <c r="R742" s="3"/>
      <c r="S742" s="291"/>
    </row>
    <row r="743" spans="1:19" ht="15.75" customHeight="1">
      <c r="A743" s="290"/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  <c r="M743" s="291"/>
      <c r="N743" s="307"/>
      <c r="O743" s="3"/>
      <c r="P743" s="349"/>
      <c r="Q743" s="3"/>
      <c r="R743" s="3"/>
      <c r="S743" s="291"/>
    </row>
    <row r="744" spans="1:19" ht="15.75" customHeight="1">
      <c r="A744" s="290"/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  <c r="M744" s="291"/>
      <c r="N744" s="307"/>
      <c r="O744" s="3"/>
      <c r="P744" s="349"/>
      <c r="Q744" s="3"/>
      <c r="R744" s="3"/>
      <c r="S744" s="291"/>
    </row>
    <row r="745" spans="1:19" ht="15.75" customHeight="1">
      <c r="A745" s="290"/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  <c r="M745" s="291"/>
      <c r="N745" s="307"/>
      <c r="O745" s="3"/>
      <c r="P745" s="349"/>
      <c r="Q745" s="3"/>
      <c r="R745" s="3"/>
      <c r="S745" s="291"/>
    </row>
    <row r="746" spans="1:19" ht="15.75" customHeight="1">
      <c r="A746" s="290"/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307"/>
      <c r="O746" s="3"/>
      <c r="P746" s="349"/>
      <c r="Q746" s="3"/>
      <c r="R746" s="3"/>
      <c r="S746" s="291"/>
    </row>
    <row r="747" spans="1:19" ht="15.75" customHeight="1">
      <c r="A747" s="290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307"/>
      <c r="O747" s="3"/>
      <c r="P747" s="349"/>
      <c r="Q747" s="3"/>
      <c r="R747" s="3"/>
      <c r="S747" s="291"/>
    </row>
    <row r="748" spans="1:19" ht="15.75" customHeight="1">
      <c r="A748" s="290"/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307"/>
      <c r="O748" s="3"/>
      <c r="P748" s="349"/>
      <c r="Q748" s="3"/>
      <c r="R748" s="3"/>
      <c r="S748" s="291"/>
    </row>
    <row r="749" spans="1:19" ht="15.75" customHeight="1">
      <c r="A749" s="290"/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307"/>
      <c r="O749" s="3"/>
      <c r="P749" s="349"/>
      <c r="Q749" s="3"/>
      <c r="R749" s="3"/>
      <c r="S749" s="291"/>
    </row>
    <row r="750" spans="1:19" ht="15.75" customHeight="1">
      <c r="A750" s="290"/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307"/>
      <c r="O750" s="3"/>
      <c r="P750" s="349"/>
      <c r="Q750" s="3"/>
      <c r="R750" s="3"/>
      <c r="S750" s="291"/>
    </row>
    <row r="751" spans="1:19" ht="15.75" customHeight="1">
      <c r="A751" s="290"/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307"/>
      <c r="O751" s="3"/>
      <c r="P751" s="349"/>
      <c r="Q751" s="3"/>
      <c r="R751" s="3"/>
      <c r="S751" s="291"/>
    </row>
    <row r="752" spans="1:19" ht="15.75" customHeight="1">
      <c r="A752" s="290"/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307"/>
      <c r="O752" s="3"/>
      <c r="P752" s="349"/>
      <c r="Q752" s="3"/>
      <c r="R752" s="3"/>
      <c r="S752" s="291"/>
    </row>
    <row r="753" spans="1:19" ht="15.75" customHeight="1">
      <c r="A753" s="290"/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307"/>
      <c r="O753" s="3"/>
      <c r="P753" s="349"/>
      <c r="Q753" s="3"/>
      <c r="R753" s="3"/>
      <c r="S753" s="291"/>
    </row>
    <row r="754" spans="1:19" ht="15.75" customHeight="1">
      <c r="A754" s="290"/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307"/>
      <c r="O754" s="3"/>
      <c r="P754" s="349"/>
      <c r="Q754" s="3"/>
      <c r="R754" s="3"/>
      <c r="S754" s="291"/>
    </row>
    <row r="755" spans="1:19" ht="15.75" customHeight="1">
      <c r="A755" s="290"/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307"/>
      <c r="O755" s="3"/>
      <c r="P755" s="349"/>
      <c r="Q755" s="3"/>
      <c r="R755" s="3"/>
      <c r="S755" s="291"/>
    </row>
    <row r="756" spans="1:19" ht="15.75" customHeight="1">
      <c r="A756" s="290"/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307"/>
      <c r="O756" s="3"/>
      <c r="P756" s="349"/>
      <c r="Q756" s="3"/>
      <c r="R756" s="3"/>
      <c r="S756" s="291"/>
    </row>
    <row r="757" spans="1:19" ht="15.75" customHeight="1">
      <c r="A757" s="290"/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307"/>
      <c r="O757" s="3"/>
      <c r="P757" s="349"/>
      <c r="Q757" s="3"/>
      <c r="R757" s="3"/>
      <c r="S757" s="291"/>
    </row>
    <row r="758" spans="1:19" ht="15.75" customHeight="1">
      <c r="A758" s="290"/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307"/>
      <c r="O758" s="3"/>
      <c r="P758" s="349"/>
      <c r="Q758" s="3"/>
      <c r="R758" s="3"/>
      <c r="S758" s="291"/>
    </row>
    <row r="759" spans="1:19" ht="15.75" customHeight="1">
      <c r="A759" s="290"/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307"/>
      <c r="O759" s="3"/>
      <c r="P759" s="349"/>
      <c r="Q759" s="3"/>
      <c r="R759" s="3"/>
      <c r="S759" s="291"/>
    </row>
    <row r="760" spans="1:19" ht="15.75" customHeight="1"/>
    <row r="761" spans="1:19" ht="15.75" customHeight="1"/>
    <row r="762" spans="1:19" ht="15.75" customHeight="1"/>
    <row r="763" spans="1:19" ht="15.75" customHeight="1"/>
    <row r="764" spans="1:19" ht="15.75" customHeight="1"/>
    <row r="765" spans="1:19" ht="15.75" customHeight="1"/>
    <row r="766" spans="1:19" ht="15.75" customHeight="1"/>
    <row r="767" spans="1:19" ht="15.75" customHeight="1"/>
    <row r="768" spans="1:19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A5:O559">
    <filterColumn colId="14">
      <customFilters>
        <customFilter val="*okres*"/>
      </customFilters>
    </filterColumn>
  </autoFilter>
  <mergeCells count="7">
    <mergeCell ref="S4:T4"/>
    <mergeCell ref="L4:M4"/>
    <mergeCell ref="B4:C4"/>
    <mergeCell ref="D4:E4"/>
    <mergeCell ref="F4:G4"/>
    <mergeCell ref="J4:K4"/>
    <mergeCell ref="H4:I4"/>
  </mergeCells>
  <conditionalFormatting sqref="B560:I1007 B1:I1 B3:I3">
    <cfRule type="cellIs" dxfId="873" priority="109" stopIfTrue="1" operator="equal">
      <formula>0</formula>
    </cfRule>
  </conditionalFormatting>
  <conditionalFormatting sqref="J79:M559 B6:G559 H6:M78 H80:I135 H137:I254 H256:I377 H379:I392 H394:I424 H426:I485 H487:I523 H525:I559">
    <cfRule type="containsText" dxfId="872" priority="110" operator="containsText" text="okres">
      <formula>NOT(ISERROR(SEARCH(("okres"),(B6))))</formula>
    </cfRule>
  </conditionalFormatting>
  <conditionalFormatting sqref="O1:P5 O560:P1007">
    <cfRule type="containsText" dxfId="871" priority="111" stopIfTrue="1" operator="containsText" text="okres">
      <formula>NOT(ISERROR(SEARCH(("okres"),(O1))))</formula>
    </cfRule>
  </conditionalFormatting>
  <conditionalFormatting sqref="O1:P5 O560:P1007">
    <cfRule type="containsText" dxfId="870" priority="112" stopIfTrue="1" operator="containsText" text="kraj">
      <formula>NOT(ISERROR(SEARCH(("kraj"),(O1))))</formula>
    </cfRule>
  </conditionalFormatting>
  <conditionalFormatting sqref="A544">
    <cfRule type="containsText" dxfId="869" priority="113" stopIfTrue="1" operator="containsText" text="okres">
      <formula>NOT(ISERROR(SEARCH(("okres"),(A544))))</formula>
    </cfRule>
  </conditionalFormatting>
  <conditionalFormatting sqref="A544">
    <cfRule type="containsText" dxfId="868" priority="114" stopIfTrue="1" operator="containsText" text="kraj">
      <formula>NOT(ISERROR(SEARCH(("kraj"),(A544))))</formula>
    </cfRule>
  </conditionalFormatting>
  <conditionalFormatting sqref="A6">
    <cfRule type="expression" dxfId="867" priority="115" stopIfTrue="1">
      <formula>"délka(B5)=3"</formula>
    </cfRule>
  </conditionalFormatting>
  <conditionalFormatting sqref="A6">
    <cfRule type="containsText" dxfId="866" priority="116" stopIfTrue="1" operator="containsText" text="okres">
      <formula>NOT(ISERROR(SEARCH(("okres"),(A6))))</formula>
    </cfRule>
  </conditionalFormatting>
  <conditionalFormatting sqref="A6">
    <cfRule type="containsText" dxfId="865" priority="117" stopIfTrue="1" operator="containsText" text="kraj">
      <formula>NOT(ISERROR(SEARCH(("kraj"),(A6))))</formula>
    </cfRule>
  </conditionalFormatting>
  <conditionalFormatting sqref="A7">
    <cfRule type="containsText" dxfId="864" priority="118" stopIfTrue="1" operator="containsText" text="okres">
      <formula>NOT(ISERROR(SEARCH(("okres"),(A7))))</formula>
    </cfRule>
  </conditionalFormatting>
  <conditionalFormatting sqref="A7">
    <cfRule type="containsText" dxfId="863" priority="119" stopIfTrue="1" operator="containsText" text="kraj">
      <formula>NOT(ISERROR(SEARCH(("kraj"),(A7))))</formula>
    </cfRule>
  </conditionalFormatting>
  <conditionalFormatting sqref="A13">
    <cfRule type="containsText" dxfId="862" priority="120" stopIfTrue="1" operator="containsText" text="okres">
      <formula>NOT(ISERROR(SEARCH(("okres"),(A13))))</formula>
    </cfRule>
  </conditionalFormatting>
  <conditionalFormatting sqref="A13">
    <cfRule type="containsText" dxfId="861" priority="121" stopIfTrue="1" operator="containsText" text="kraj">
      <formula>NOT(ISERROR(SEARCH(("kraj"),(A13))))</formula>
    </cfRule>
  </conditionalFormatting>
  <conditionalFormatting sqref="A17">
    <cfRule type="containsText" dxfId="860" priority="122" stopIfTrue="1" operator="containsText" text="okres">
      <formula>NOT(ISERROR(SEARCH(("okres"),(A17))))</formula>
    </cfRule>
  </conditionalFormatting>
  <conditionalFormatting sqref="A17">
    <cfRule type="containsText" dxfId="859" priority="123" stopIfTrue="1" operator="containsText" text="kraj">
      <formula>NOT(ISERROR(SEARCH(("kraj"),(A17))))</formula>
    </cfRule>
  </conditionalFormatting>
  <conditionalFormatting sqref="A25">
    <cfRule type="containsText" dxfId="858" priority="124" stopIfTrue="1" operator="containsText" text="okres">
      <formula>NOT(ISERROR(SEARCH(("okres"),(A25))))</formula>
    </cfRule>
  </conditionalFormatting>
  <conditionalFormatting sqref="A25">
    <cfRule type="containsText" dxfId="857" priority="125" stopIfTrue="1" operator="containsText" text="kraj">
      <formula>NOT(ISERROR(SEARCH(("kraj"),(A25))))</formula>
    </cfRule>
  </conditionalFormatting>
  <conditionalFormatting sqref="A31">
    <cfRule type="containsText" dxfId="856" priority="126" stopIfTrue="1" operator="containsText" text="okres">
      <formula>NOT(ISERROR(SEARCH(("okres"),(A31))))</formula>
    </cfRule>
  </conditionalFormatting>
  <conditionalFormatting sqref="A31">
    <cfRule type="containsText" dxfId="855" priority="127" stopIfTrue="1" operator="containsText" text="kraj">
      <formula>NOT(ISERROR(SEARCH(("kraj"),(A31))))</formula>
    </cfRule>
  </conditionalFormatting>
  <conditionalFormatting sqref="A43">
    <cfRule type="containsText" dxfId="854" priority="128" stopIfTrue="1" operator="containsText" text="okres">
      <formula>NOT(ISERROR(SEARCH(("okres"),(A43))))</formula>
    </cfRule>
  </conditionalFormatting>
  <conditionalFormatting sqref="A43">
    <cfRule type="containsText" dxfId="853" priority="129" stopIfTrue="1" operator="containsText" text="kraj">
      <formula>NOT(ISERROR(SEARCH(("kraj"),(A43))))</formula>
    </cfRule>
  </conditionalFormatting>
  <conditionalFormatting sqref="A50">
    <cfRule type="containsText" dxfId="852" priority="130" stopIfTrue="1" operator="containsText" text="okres">
      <formula>NOT(ISERROR(SEARCH(("okres"),(A50))))</formula>
    </cfRule>
  </conditionalFormatting>
  <conditionalFormatting sqref="A50">
    <cfRule type="containsText" dxfId="851" priority="131" stopIfTrue="1" operator="containsText" text="kraj">
      <formula>NOT(ISERROR(SEARCH(("kraj"),(A50))))</formula>
    </cfRule>
  </conditionalFormatting>
  <conditionalFormatting sqref="A56">
    <cfRule type="containsText" dxfId="850" priority="132" stopIfTrue="1" operator="containsText" text="okres">
      <formula>NOT(ISERROR(SEARCH(("okres"),(A56))))</formula>
    </cfRule>
  </conditionalFormatting>
  <conditionalFormatting sqref="A56">
    <cfRule type="containsText" dxfId="849" priority="133" stopIfTrue="1" operator="containsText" text="kraj">
      <formula>NOT(ISERROR(SEARCH(("kraj"),(A56))))</formula>
    </cfRule>
  </conditionalFormatting>
  <conditionalFormatting sqref="A65">
    <cfRule type="containsText" dxfId="848" priority="134" stopIfTrue="1" operator="containsText" text="okres">
      <formula>NOT(ISERROR(SEARCH(("okres"),(A65))))</formula>
    </cfRule>
  </conditionalFormatting>
  <conditionalFormatting sqref="A65">
    <cfRule type="containsText" dxfId="847" priority="135" stopIfTrue="1" operator="containsText" text="kraj">
      <formula>NOT(ISERROR(SEARCH(("kraj"),(A65))))</formula>
    </cfRule>
  </conditionalFormatting>
  <conditionalFormatting sqref="A66">
    <cfRule type="containsText" dxfId="846" priority="136" stopIfTrue="1" operator="containsText" text="okres">
      <formula>NOT(ISERROR(SEARCH(("okres"),(A66))))</formula>
    </cfRule>
  </conditionalFormatting>
  <conditionalFormatting sqref="A66">
    <cfRule type="containsText" dxfId="845" priority="137" stopIfTrue="1" operator="containsText" text="kraj">
      <formula>NOT(ISERROR(SEARCH(("kraj"),(A66))))</formula>
    </cfRule>
  </conditionalFormatting>
  <conditionalFormatting sqref="A71">
    <cfRule type="containsText" dxfId="844" priority="138" stopIfTrue="1" operator="containsText" text="okres">
      <formula>NOT(ISERROR(SEARCH(("okres"),(A71))))</formula>
    </cfRule>
  </conditionalFormatting>
  <conditionalFormatting sqref="A71">
    <cfRule type="containsText" dxfId="843" priority="139" stopIfTrue="1" operator="containsText" text="kraj">
      <formula>NOT(ISERROR(SEARCH(("kraj"),(A71))))</formula>
    </cfRule>
  </conditionalFormatting>
  <conditionalFormatting sqref="A85">
    <cfRule type="containsText" dxfId="842" priority="140" stopIfTrue="1" operator="containsText" text="okres">
      <formula>NOT(ISERROR(SEARCH(("okres"),(A85))))</formula>
    </cfRule>
  </conditionalFormatting>
  <conditionalFormatting sqref="A85">
    <cfRule type="containsText" dxfId="841" priority="141" stopIfTrue="1" operator="containsText" text="kraj">
      <formula>NOT(ISERROR(SEARCH(("kraj"),(A85))))</formula>
    </cfRule>
  </conditionalFormatting>
  <conditionalFormatting sqref="A98">
    <cfRule type="containsText" dxfId="840" priority="142" stopIfTrue="1" operator="containsText" text="okres">
      <formula>NOT(ISERROR(SEARCH(("okres"),(A98))))</formula>
    </cfRule>
  </conditionalFormatting>
  <conditionalFormatting sqref="A98">
    <cfRule type="containsText" dxfId="839" priority="143" stopIfTrue="1" operator="containsText" text="kraj">
      <formula>NOT(ISERROR(SEARCH(("kraj"),(A98))))</formula>
    </cfRule>
  </conditionalFormatting>
  <conditionalFormatting sqref="A105">
    <cfRule type="containsText" dxfId="838" priority="144" stopIfTrue="1" operator="containsText" text="okres">
      <formula>NOT(ISERROR(SEARCH(("okres"),(A105))))</formula>
    </cfRule>
  </conditionalFormatting>
  <conditionalFormatting sqref="A105">
    <cfRule type="containsText" dxfId="837" priority="145" stopIfTrue="1" operator="containsText" text="kraj">
      <formula>NOT(ISERROR(SEARCH(("kraj"),(A105))))</formula>
    </cfRule>
  </conditionalFormatting>
  <conditionalFormatting sqref="A111">
    <cfRule type="containsText" dxfId="836" priority="146" stopIfTrue="1" operator="containsText" text="okres">
      <formula>NOT(ISERROR(SEARCH(("okres"),(A111))))</formula>
    </cfRule>
  </conditionalFormatting>
  <conditionalFormatting sqref="A111">
    <cfRule type="containsText" dxfId="835" priority="147" stopIfTrue="1" operator="containsText" text="kraj">
      <formula>NOT(ISERROR(SEARCH(("kraj"),(A111))))</formula>
    </cfRule>
  </conditionalFormatting>
  <conditionalFormatting sqref="A117">
    <cfRule type="containsText" dxfId="834" priority="148" stopIfTrue="1" operator="containsText" text="okres">
      <formula>NOT(ISERROR(SEARCH(("okres"),(A117))))</formula>
    </cfRule>
  </conditionalFormatting>
  <conditionalFormatting sqref="A117">
    <cfRule type="containsText" dxfId="833" priority="149" stopIfTrue="1" operator="containsText" text="kraj">
      <formula>NOT(ISERROR(SEARCH(("kraj"),(A117))))</formula>
    </cfRule>
  </conditionalFormatting>
  <conditionalFormatting sqref="A125">
    <cfRule type="containsText" dxfId="832" priority="150" stopIfTrue="1" operator="containsText" text="okres">
      <formula>NOT(ISERROR(SEARCH(("okres"),(A125))))</formula>
    </cfRule>
  </conditionalFormatting>
  <conditionalFormatting sqref="A125">
    <cfRule type="containsText" dxfId="831" priority="151" stopIfTrue="1" operator="containsText" text="kraj">
      <formula>NOT(ISERROR(SEARCH(("kraj"),(A125))))</formula>
    </cfRule>
  </conditionalFormatting>
  <conditionalFormatting sqref="A137">
    <cfRule type="containsText" dxfId="830" priority="152" stopIfTrue="1" operator="containsText" text="okres">
      <formula>NOT(ISERROR(SEARCH(("okres"),(A137))))</formula>
    </cfRule>
  </conditionalFormatting>
  <conditionalFormatting sqref="A137">
    <cfRule type="containsText" dxfId="829" priority="153" stopIfTrue="1" operator="containsText" text="kraj">
      <formula>NOT(ISERROR(SEARCH(("kraj"),(A137))))</formula>
    </cfRule>
  </conditionalFormatting>
  <conditionalFormatting sqref="A144">
    <cfRule type="containsText" dxfId="828" priority="154" stopIfTrue="1" operator="containsText" text="okres">
      <formula>NOT(ISERROR(SEARCH(("okres"),(A144))))</formula>
    </cfRule>
  </conditionalFormatting>
  <conditionalFormatting sqref="A144">
    <cfRule type="containsText" dxfId="827" priority="155" stopIfTrue="1" operator="containsText" text="kraj">
      <formula>NOT(ISERROR(SEARCH(("kraj"),(A144))))</formula>
    </cfRule>
  </conditionalFormatting>
  <conditionalFormatting sqref="A150">
    <cfRule type="containsText" dxfId="826" priority="156" stopIfTrue="1" operator="containsText" text="okres">
      <formula>NOT(ISERROR(SEARCH(("okres"),(A150))))</formula>
    </cfRule>
  </conditionalFormatting>
  <conditionalFormatting sqref="A150">
    <cfRule type="containsText" dxfId="825" priority="157" stopIfTrue="1" operator="containsText" text="kraj">
      <formula>NOT(ISERROR(SEARCH(("kraj"),(A150))))</formula>
    </cfRule>
  </conditionalFormatting>
  <conditionalFormatting sqref="A168">
    <cfRule type="containsText" dxfId="824" priority="158" stopIfTrue="1" operator="containsText" text="okres">
      <formula>NOT(ISERROR(SEARCH(("okres"),(A168))))</formula>
    </cfRule>
  </conditionalFormatting>
  <conditionalFormatting sqref="A168">
    <cfRule type="containsText" dxfId="823" priority="159" stopIfTrue="1" operator="containsText" text="kraj">
      <formula>NOT(ISERROR(SEARCH(("kraj"),(A168))))</formula>
    </cfRule>
  </conditionalFormatting>
  <conditionalFormatting sqref="A173">
    <cfRule type="containsText" dxfId="822" priority="160" stopIfTrue="1" operator="containsText" text="okres">
      <formula>NOT(ISERROR(SEARCH(("okres"),(A173))))</formula>
    </cfRule>
  </conditionalFormatting>
  <conditionalFormatting sqref="A173">
    <cfRule type="containsText" dxfId="821" priority="161" stopIfTrue="1" operator="containsText" text="kraj">
      <formula>NOT(ISERROR(SEARCH(("kraj"),(A173))))</formula>
    </cfRule>
  </conditionalFormatting>
  <conditionalFormatting sqref="A181">
    <cfRule type="containsText" dxfId="820" priority="162" stopIfTrue="1" operator="containsText" text="okres">
      <formula>NOT(ISERROR(SEARCH(("okres"),(A181))))</formula>
    </cfRule>
  </conditionalFormatting>
  <conditionalFormatting sqref="A181">
    <cfRule type="containsText" dxfId="819" priority="163" stopIfTrue="1" operator="containsText" text="kraj">
      <formula>NOT(ISERROR(SEARCH(("kraj"),(A181))))</formula>
    </cfRule>
  </conditionalFormatting>
  <conditionalFormatting sqref="A182">
    <cfRule type="containsText" dxfId="818" priority="164" stopIfTrue="1" operator="containsText" text="okres">
      <formula>NOT(ISERROR(SEARCH(("okres"),(A182))))</formula>
    </cfRule>
  </conditionalFormatting>
  <conditionalFormatting sqref="A182">
    <cfRule type="containsText" dxfId="817" priority="165" stopIfTrue="1" operator="containsText" text="kraj">
      <formula>NOT(ISERROR(SEARCH(("kraj"),(A182))))</formula>
    </cfRule>
  </conditionalFormatting>
  <conditionalFormatting sqref="A187">
    <cfRule type="containsText" dxfId="816" priority="166" stopIfTrue="1" operator="containsText" text="okres">
      <formula>NOT(ISERROR(SEARCH(("okres"),(A187))))</formula>
    </cfRule>
  </conditionalFormatting>
  <conditionalFormatting sqref="A187">
    <cfRule type="containsText" dxfId="815" priority="167" stopIfTrue="1" operator="containsText" text="kraj">
      <formula>NOT(ISERROR(SEARCH(("kraj"),(A187))))</formula>
    </cfRule>
  </conditionalFormatting>
  <conditionalFormatting sqref="A193">
    <cfRule type="containsText" dxfId="814" priority="168" stopIfTrue="1" operator="containsText" text="okres">
      <formula>NOT(ISERROR(SEARCH(("okres"),(A193))))</formula>
    </cfRule>
  </conditionalFormatting>
  <conditionalFormatting sqref="A193">
    <cfRule type="containsText" dxfId="813" priority="169" stopIfTrue="1" operator="containsText" text="kraj">
      <formula>NOT(ISERROR(SEARCH(("kraj"),(A193))))</formula>
    </cfRule>
  </conditionalFormatting>
  <conditionalFormatting sqref="A202">
    <cfRule type="containsText" dxfId="812" priority="170" stopIfTrue="1" operator="containsText" text="okres">
      <formula>NOT(ISERROR(SEARCH(("okres"),(A202))))</formula>
    </cfRule>
  </conditionalFormatting>
  <conditionalFormatting sqref="A202">
    <cfRule type="containsText" dxfId="811" priority="171" stopIfTrue="1" operator="containsText" text="kraj">
      <formula>NOT(ISERROR(SEARCH(("kraj"),(A202))))</formula>
    </cfRule>
  </conditionalFormatting>
  <conditionalFormatting sqref="A208">
    <cfRule type="containsText" dxfId="810" priority="172" stopIfTrue="1" operator="containsText" text="okres">
      <formula>NOT(ISERROR(SEARCH(("okres"),(A208))))</formula>
    </cfRule>
  </conditionalFormatting>
  <conditionalFormatting sqref="A208">
    <cfRule type="containsText" dxfId="809" priority="173" stopIfTrue="1" operator="containsText" text="kraj">
      <formula>NOT(ISERROR(SEARCH(("kraj"),(A208))))</formula>
    </cfRule>
  </conditionalFormatting>
  <conditionalFormatting sqref="A227">
    <cfRule type="containsText" dxfId="808" priority="174" stopIfTrue="1" operator="containsText" text="okres">
      <formula>NOT(ISERROR(SEARCH(("okres"),(A227))))</formula>
    </cfRule>
  </conditionalFormatting>
  <conditionalFormatting sqref="A227">
    <cfRule type="containsText" dxfId="807" priority="175" stopIfTrue="1" operator="containsText" text="kraj">
      <formula>NOT(ISERROR(SEARCH(("kraj"),(A227))))</formula>
    </cfRule>
  </conditionalFormatting>
  <conditionalFormatting sqref="A238">
    <cfRule type="containsText" dxfId="806" priority="176" stopIfTrue="1" operator="containsText" text="okres">
      <formula>NOT(ISERROR(SEARCH(("okres"),(A238))))</formula>
    </cfRule>
  </conditionalFormatting>
  <conditionalFormatting sqref="A238">
    <cfRule type="containsText" dxfId="805" priority="177" stopIfTrue="1" operator="containsText" text="kraj">
      <formula>NOT(ISERROR(SEARCH(("kraj"),(A238))))</formula>
    </cfRule>
  </conditionalFormatting>
  <conditionalFormatting sqref="A244">
    <cfRule type="containsText" dxfId="804" priority="178" stopIfTrue="1" operator="containsText" text="okres">
      <formula>NOT(ISERROR(SEARCH(("okres"),(A244))))</formula>
    </cfRule>
  </conditionalFormatting>
  <conditionalFormatting sqref="A244">
    <cfRule type="containsText" dxfId="803" priority="179" stopIfTrue="1" operator="containsText" text="kraj">
      <formula>NOT(ISERROR(SEARCH(("kraj"),(A244))))</formula>
    </cfRule>
  </conditionalFormatting>
  <conditionalFormatting sqref="A250">
    <cfRule type="containsText" dxfId="802" priority="180" stopIfTrue="1" operator="containsText" text="okres">
      <formula>NOT(ISERROR(SEARCH(("okres"),(A250))))</formula>
    </cfRule>
  </conditionalFormatting>
  <conditionalFormatting sqref="A250">
    <cfRule type="containsText" dxfId="801" priority="181" stopIfTrue="1" operator="containsText" text="kraj">
      <formula>NOT(ISERROR(SEARCH(("kraj"),(A250))))</formula>
    </cfRule>
  </conditionalFormatting>
  <conditionalFormatting sqref="A236">
    <cfRule type="containsText" dxfId="800" priority="182" stopIfTrue="1" operator="containsText" text="okres">
      <formula>NOT(ISERROR(SEARCH(("okres"),(A236))))</formula>
    </cfRule>
  </conditionalFormatting>
  <conditionalFormatting sqref="A236">
    <cfRule type="containsText" dxfId="799" priority="183" stopIfTrue="1" operator="containsText" text="kraj">
      <formula>NOT(ISERROR(SEARCH(("kraj"),(A236))))</formula>
    </cfRule>
  </conditionalFormatting>
  <conditionalFormatting sqref="A291">
    <cfRule type="containsText" dxfId="798" priority="186" stopIfTrue="1" operator="containsText" text="okres">
      <formula>NOT(ISERROR(SEARCH(("okres"),(A291))))</formula>
    </cfRule>
  </conditionalFormatting>
  <conditionalFormatting sqref="A291">
    <cfRule type="containsText" dxfId="797" priority="187" stopIfTrue="1" operator="containsText" text="kraj">
      <formula>NOT(ISERROR(SEARCH(("kraj"),(A291))))</formula>
    </cfRule>
  </conditionalFormatting>
  <conditionalFormatting sqref="A282">
    <cfRule type="containsText" dxfId="796" priority="188" stopIfTrue="1" operator="containsText" text="okres">
      <formula>NOT(ISERROR(SEARCH(("okres"),(A282))))</formula>
    </cfRule>
  </conditionalFormatting>
  <conditionalFormatting sqref="A282">
    <cfRule type="containsText" dxfId="795" priority="189" stopIfTrue="1" operator="containsText" text="kraj">
      <formula>NOT(ISERROR(SEARCH(("kraj"),(A282))))</formula>
    </cfRule>
  </conditionalFormatting>
  <conditionalFormatting sqref="A302">
    <cfRule type="containsText" dxfId="794" priority="190" stopIfTrue="1" operator="containsText" text="okres">
      <formula>NOT(ISERROR(SEARCH(("okres"),(A302))))</formula>
    </cfRule>
  </conditionalFormatting>
  <conditionalFormatting sqref="A302">
    <cfRule type="containsText" dxfId="793" priority="191" stopIfTrue="1" operator="containsText" text="kraj">
      <formula>NOT(ISERROR(SEARCH(("kraj"),(A302))))</formula>
    </cfRule>
  </conditionalFormatting>
  <conditionalFormatting sqref="A286">
    <cfRule type="containsText" dxfId="792" priority="192" stopIfTrue="1" operator="containsText" text="okres">
      <formula>NOT(ISERROR(SEARCH(("okres"),(A286))))</formula>
    </cfRule>
  </conditionalFormatting>
  <conditionalFormatting sqref="A286">
    <cfRule type="containsText" dxfId="791" priority="193" stopIfTrue="1" operator="containsText" text="kraj">
      <formula>NOT(ISERROR(SEARCH(("kraj"),(A286))))</formula>
    </cfRule>
  </conditionalFormatting>
  <conditionalFormatting sqref="A308">
    <cfRule type="containsText" dxfId="790" priority="194" stopIfTrue="1" operator="containsText" text="okres">
      <formula>NOT(ISERROR(SEARCH(("okres"),(A308))))</formula>
    </cfRule>
  </conditionalFormatting>
  <conditionalFormatting sqref="A308">
    <cfRule type="containsText" dxfId="789" priority="195" stopIfTrue="1" operator="containsText" text="kraj">
      <formula>NOT(ISERROR(SEARCH(("kraj"),(A308))))</formula>
    </cfRule>
  </conditionalFormatting>
  <conditionalFormatting sqref="A324">
    <cfRule type="containsText" dxfId="788" priority="196" stopIfTrue="1" operator="containsText" text="okres">
      <formula>NOT(ISERROR(SEARCH(("okres"),(A324))))</formula>
    </cfRule>
  </conditionalFormatting>
  <conditionalFormatting sqref="A324">
    <cfRule type="containsText" dxfId="787" priority="197" stopIfTrue="1" operator="containsText" text="kraj">
      <formula>NOT(ISERROR(SEARCH(("kraj"),(A324))))</formula>
    </cfRule>
  </conditionalFormatting>
  <conditionalFormatting sqref="A315">
    <cfRule type="containsText" dxfId="786" priority="198" stopIfTrue="1" operator="containsText" text="okres">
      <formula>NOT(ISERROR(SEARCH(("okres"),(A315))))</formula>
    </cfRule>
  </conditionalFormatting>
  <conditionalFormatting sqref="A315">
    <cfRule type="containsText" dxfId="785" priority="199" stopIfTrue="1" operator="containsText" text="kraj">
      <formula>NOT(ISERROR(SEARCH(("kraj"),(A315))))</formula>
    </cfRule>
  </conditionalFormatting>
  <conditionalFormatting sqref="A337">
    <cfRule type="containsText" dxfId="784" priority="200" stopIfTrue="1" operator="containsText" text="okres">
      <formula>NOT(ISERROR(SEARCH(("okres"),(A337))))</formula>
    </cfRule>
  </conditionalFormatting>
  <conditionalFormatting sqref="A337">
    <cfRule type="containsText" dxfId="783" priority="201" stopIfTrue="1" operator="containsText" text="kraj">
      <formula>NOT(ISERROR(SEARCH(("kraj"),(A337))))</formula>
    </cfRule>
  </conditionalFormatting>
  <conditionalFormatting sqref="A343">
    <cfRule type="containsText" dxfId="782" priority="202" stopIfTrue="1" operator="containsText" text="okres">
      <formula>NOT(ISERROR(SEARCH(("okres"),(A343))))</formula>
    </cfRule>
  </conditionalFormatting>
  <conditionalFormatting sqref="A343">
    <cfRule type="containsText" dxfId="781" priority="203" stopIfTrue="1" operator="containsText" text="kraj">
      <formula>NOT(ISERROR(SEARCH(("kraj"),(A343))))</formula>
    </cfRule>
  </conditionalFormatting>
  <conditionalFormatting sqref="A367">
    <cfRule type="containsText" dxfId="780" priority="204" stopIfTrue="1" operator="containsText" text="okres">
      <formula>NOT(ISERROR(SEARCH(("okres"),(A367))))</formula>
    </cfRule>
  </conditionalFormatting>
  <conditionalFormatting sqref="A367">
    <cfRule type="containsText" dxfId="779" priority="205" stopIfTrue="1" operator="containsText" text="kraj">
      <formula>NOT(ISERROR(SEARCH(("kraj"),(A367))))</formula>
    </cfRule>
  </conditionalFormatting>
  <conditionalFormatting sqref="A374">
    <cfRule type="containsText" dxfId="778" priority="206" stopIfTrue="1" operator="containsText" text="okres">
      <formula>NOT(ISERROR(SEARCH(("okres"),(A374))))</formula>
    </cfRule>
  </conditionalFormatting>
  <conditionalFormatting sqref="A374">
    <cfRule type="containsText" dxfId="777" priority="207" stopIfTrue="1" operator="containsText" text="kraj">
      <formula>NOT(ISERROR(SEARCH(("kraj"),(A374))))</formula>
    </cfRule>
  </conditionalFormatting>
  <conditionalFormatting sqref="A361">
    <cfRule type="containsText" dxfId="776" priority="208" stopIfTrue="1" operator="containsText" text="okres">
      <formula>NOT(ISERROR(SEARCH(("okres"),(A361))))</formula>
    </cfRule>
  </conditionalFormatting>
  <conditionalFormatting sqref="A361">
    <cfRule type="containsText" dxfId="775" priority="209" stopIfTrue="1" operator="containsText" text="kraj">
      <formula>NOT(ISERROR(SEARCH(("kraj"),(A361))))</formula>
    </cfRule>
  </conditionalFormatting>
  <conditionalFormatting sqref="A388">
    <cfRule type="containsText" dxfId="774" priority="210" stopIfTrue="1" operator="containsText" text="okres">
      <formula>NOT(ISERROR(SEARCH(("okres"),(A388))))</formula>
    </cfRule>
  </conditionalFormatting>
  <conditionalFormatting sqref="A388">
    <cfRule type="containsText" dxfId="773" priority="211" stopIfTrue="1" operator="containsText" text="kraj">
      <formula>NOT(ISERROR(SEARCH(("kraj"),(A388))))</formula>
    </cfRule>
  </conditionalFormatting>
  <conditionalFormatting sqref="A397">
    <cfRule type="containsText" dxfId="772" priority="212" stopIfTrue="1" operator="containsText" text="okres">
      <formula>NOT(ISERROR(SEARCH(("okres"),(A397))))</formula>
    </cfRule>
  </conditionalFormatting>
  <conditionalFormatting sqref="A397">
    <cfRule type="containsText" dxfId="771" priority="213" stopIfTrue="1" operator="containsText" text="kraj">
      <formula>NOT(ISERROR(SEARCH(("kraj"),(A397))))</formula>
    </cfRule>
  </conditionalFormatting>
  <conditionalFormatting sqref="A405">
    <cfRule type="containsText" dxfId="770" priority="214" stopIfTrue="1" operator="containsText" text="okres">
      <formula>NOT(ISERROR(SEARCH(("okres"),(A405))))</formula>
    </cfRule>
  </conditionalFormatting>
  <conditionalFormatting sqref="A405">
    <cfRule type="containsText" dxfId="769" priority="215" stopIfTrue="1" operator="containsText" text="kraj">
      <formula>NOT(ISERROR(SEARCH(("kraj"),(A405))))</formula>
    </cfRule>
  </conditionalFormatting>
  <conditionalFormatting sqref="A420">
    <cfRule type="containsText" dxfId="768" priority="216" stopIfTrue="1" operator="containsText" text="okres">
      <formula>NOT(ISERROR(SEARCH(("okres"),(A420))))</formula>
    </cfRule>
  </conditionalFormatting>
  <conditionalFormatting sqref="A420">
    <cfRule type="containsText" dxfId="767" priority="217" stopIfTrue="1" operator="containsText" text="kraj">
      <formula>NOT(ISERROR(SEARCH(("kraj"),(A420))))</formula>
    </cfRule>
  </conditionalFormatting>
  <conditionalFormatting sqref="A382">
    <cfRule type="containsText" dxfId="766" priority="220" stopIfTrue="1" operator="containsText" text="okres">
      <formula>NOT(ISERROR(SEARCH(("okres"),(A382))))</formula>
    </cfRule>
  </conditionalFormatting>
  <conditionalFormatting sqref="A382">
    <cfRule type="containsText" dxfId="765" priority="221" stopIfTrue="1" operator="containsText" text="kraj">
      <formula>NOT(ISERROR(SEARCH(("kraj"),(A382))))</formula>
    </cfRule>
  </conditionalFormatting>
  <conditionalFormatting sqref="A441">
    <cfRule type="containsText" dxfId="764" priority="222" stopIfTrue="1" operator="containsText" text="okres">
      <formula>NOT(ISERROR(SEARCH(("okres"),(A441))))</formula>
    </cfRule>
  </conditionalFormatting>
  <conditionalFormatting sqref="A441">
    <cfRule type="containsText" dxfId="763" priority="223" stopIfTrue="1" operator="containsText" text="kraj">
      <formula>NOT(ISERROR(SEARCH(("kraj"),(A441))))</formula>
    </cfRule>
  </conditionalFormatting>
  <conditionalFormatting sqref="A442">
    <cfRule type="containsText" dxfId="762" priority="224" stopIfTrue="1" operator="containsText" text="okres">
      <formula>NOT(ISERROR(SEARCH(("okres"),(A442))))</formula>
    </cfRule>
  </conditionalFormatting>
  <conditionalFormatting sqref="A442">
    <cfRule type="containsText" dxfId="761" priority="225" stopIfTrue="1" operator="containsText" text="kraj">
      <formula>NOT(ISERROR(SEARCH(("kraj"),(A442))))</formula>
    </cfRule>
  </conditionalFormatting>
  <conditionalFormatting sqref="A455">
    <cfRule type="containsText" dxfId="760" priority="226" stopIfTrue="1" operator="containsText" text="okres">
      <formula>NOT(ISERROR(SEARCH(("okres"),(A455))))</formula>
    </cfRule>
  </conditionalFormatting>
  <conditionalFormatting sqref="A455">
    <cfRule type="containsText" dxfId="759" priority="227" stopIfTrue="1" operator="containsText" text="kraj">
      <formula>NOT(ISERROR(SEARCH(("kraj"),(A455))))</formula>
    </cfRule>
  </conditionalFormatting>
  <conditionalFormatting sqref="A462">
    <cfRule type="containsText" dxfId="758" priority="228" stopIfTrue="1" operator="containsText" text="okres">
      <formula>NOT(ISERROR(SEARCH(("okres"),(A462))))</formula>
    </cfRule>
  </conditionalFormatting>
  <conditionalFormatting sqref="A462">
    <cfRule type="containsText" dxfId="757" priority="229" stopIfTrue="1" operator="containsText" text="kraj">
      <formula>NOT(ISERROR(SEARCH(("kraj"),(A462))))</formula>
    </cfRule>
  </conditionalFormatting>
  <conditionalFormatting sqref="A468">
    <cfRule type="containsText" dxfId="756" priority="230" stopIfTrue="1" operator="containsText" text="okres">
      <formula>NOT(ISERROR(SEARCH(("okres"),(A468))))</formula>
    </cfRule>
  </conditionalFormatting>
  <conditionalFormatting sqref="A468">
    <cfRule type="containsText" dxfId="755" priority="231" stopIfTrue="1" operator="containsText" text="kraj">
      <formula>NOT(ISERROR(SEARCH(("kraj"),(A468))))</formula>
    </cfRule>
  </conditionalFormatting>
  <conditionalFormatting sqref="A480">
    <cfRule type="containsText" dxfId="754" priority="232" stopIfTrue="1" operator="containsText" text="okres">
      <formula>NOT(ISERROR(SEARCH(("okres"),(A480))))</formula>
    </cfRule>
  </conditionalFormatting>
  <conditionalFormatting sqref="A480">
    <cfRule type="containsText" dxfId="753" priority="233" stopIfTrue="1" operator="containsText" text="kraj">
      <formula>NOT(ISERROR(SEARCH(("kraj"),(A480))))</formula>
    </cfRule>
  </conditionalFormatting>
  <conditionalFormatting sqref="A481">
    <cfRule type="containsText" dxfId="752" priority="234" stopIfTrue="1" operator="containsText" text="okres">
      <formula>NOT(ISERROR(SEARCH(("okres"),(A481))))</formula>
    </cfRule>
  </conditionalFormatting>
  <conditionalFormatting sqref="A481">
    <cfRule type="containsText" dxfId="751" priority="235" stopIfTrue="1" operator="containsText" text="kraj">
      <formula>NOT(ISERROR(SEARCH(("kraj"),(A481))))</formula>
    </cfRule>
  </conditionalFormatting>
  <conditionalFormatting sqref="A487">
    <cfRule type="containsText" dxfId="750" priority="236" stopIfTrue="1" operator="containsText" text="okres">
      <formula>NOT(ISERROR(SEARCH(("okres"),(A487))))</formula>
    </cfRule>
  </conditionalFormatting>
  <conditionalFormatting sqref="A487">
    <cfRule type="containsText" dxfId="749" priority="237" stopIfTrue="1" operator="containsText" text="kraj">
      <formula>NOT(ISERROR(SEARCH(("kraj"),(A487))))</formula>
    </cfRule>
  </conditionalFormatting>
  <conditionalFormatting sqref="A495">
    <cfRule type="containsText" dxfId="748" priority="238" stopIfTrue="1" operator="containsText" text="okres">
      <formula>NOT(ISERROR(SEARCH(("okres"),(A495))))</formula>
    </cfRule>
  </conditionalFormatting>
  <conditionalFormatting sqref="A495">
    <cfRule type="containsText" dxfId="747" priority="239" stopIfTrue="1" operator="containsText" text="kraj">
      <formula>NOT(ISERROR(SEARCH(("kraj"),(A495))))</formula>
    </cfRule>
  </conditionalFormatting>
  <conditionalFormatting sqref="A500">
    <cfRule type="containsText" dxfId="746" priority="240" stopIfTrue="1" operator="containsText" text="okres">
      <formula>NOT(ISERROR(SEARCH(("okres"),(A500))))</formula>
    </cfRule>
  </conditionalFormatting>
  <conditionalFormatting sqref="A500">
    <cfRule type="containsText" dxfId="745" priority="241" stopIfTrue="1" operator="containsText" text="kraj">
      <formula>NOT(ISERROR(SEARCH(("kraj"),(A500))))</formula>
    </cfRule>
  </conditionalFormatting>
  <conditionalFormatting sqref="A515">
    <cfRule type="containsText" dxfId="744" priority="242" stopIfTrue="1" operator="containsText" text="okres">
      <formula>NOT(ISERROR(SEARCH(("okres"),(A515))))</formula>
    </cfRule>
  </conditionalFormatting>
  <conditionalFormatting sqref="A515">
    <cfRule type="containsText" dxfId="743" priority="243" stopIfTrue="1" operator="containsText" text="kraj">
      <formula>NOT(ISERROR(SEARCH(("kraj"),(A515))))</formula>
    </cfRule>
  </conditionalFormatting>
  <conditionalFormatting sqref="A516">
    <cfRule type="containsText" dxfId="742" priority="244" stopIfTrue="1" operator="containsText" text="okres">
      <formula>NOT(ISERROR(SEARCH(("okres"),(A516))))</formula>
    </cfRule>
  </conditionalFormatting>
  <conditionalFormatting sqref="A516">
    <cfRule type="containsText" dxfId="741" priority="245" stopIfTrue="1" operator="containsText" text="kraj">
      <formula>NOT(ISERROR(SEARCH(("kraj"),(A516))))</formula>
    </cfRule>
  </conditionalFormatting>
  <conditionalFormatting sqref="A521">
    <cfRule type="containsText" dxfId="740" priority="246" stopIfTrue="1" operator="containsText" text="okres">
      <formula>NOT(ISERROR(SEARCH(("okres"),(A521))))</formula>
    </cfRule>
  </conditionalFormatting>
  <conditionalFormatting sqref="A521">
    <cfRule type="containsText" dxfId="739" priority="247" stopIfTrue="1" operator="containsText" text="kraj">
      <formula>NOT(ISERROR(SEARCH(("kraj"),(A521))))</formula>
    </cfRule>
  </conditionalFormatting>
  <conditionalFormatting sqref="A531">
    <cfRule type="containsText" dxfId="738" priority="248" stopIfTrue="1" operator="containsText" text="okres">
      <formula>NOT(ISERROR(SEARCH(("okres"),(A531))))</formula>
    </cfRule>
  </conditionalFormatting>
  <conditionalFormatting sqref="A531">
    <cfRule type="containsText" dxfId="737" priority="249" stopIfTrue="1" operator="containsText" text="kraj">
      <formula>NOT(ISERROR(SEARCH(("kraj"),(A531))))</formula>
    </cfRule>
  </conditionalFormatting>
  <conditionalFormatting sqref="A536">
    <cfRule type="containsText" dxfId="736" priority="250" stopIfTrue="1" operator="containsText" text="okres">
      <formula>NOT(ISERROR(SEARCH(("okres"),(A536))))</formula>
    </cfRule>
  </conditionalFormatting>
  <conditionalFormatting sqref="A536">
    <cfRule type="containsText" dxfId="735" priority="251" stopIfTrue="1" operator="containsText" text="kraj">
      <formula>NOT(ISERROR(SEARCH(("kraj"),(A536))))</formula>
    </cfRule>
  </conditionalFormatting>
  <conditionalFormatting sqref="A553">
    <cfRule type="containsText" dxfId="734" priority="252" stopIfTrue="1" operator="containsText" text="okres">
      <formula>NOT(ISERROR(SEARCH(("okres"),(A553))))</formula>
    </cfRule>
  </conditionalFormatting>
  <conditionalFormatting sqref="A553">
    <cfRule type="containsText" dxfId="733" priority="253" stopIfTrue="1" operator="containsText" text="kraj">
      <formula>NOT(ISERROR(SEARCH(("kraj"),(A553))))</formula>
    </cfRule>
  </conditionalFormatting>
  <conditionalFormatting sqref="O394:P424 O23:P32 O559:P559 O268:P377 O137:P254 O76:P78 O34:P74 O80:P134 O256:P266 O379:P390 O525:P557 O426:P474 O476:P523 O6:P21">
    <cfRule type="containsText" dxfId="732" priority="254" operator="containsText" text="okres">
      <formula>NOT(ISERROR(SEARCH(("okres"),(O6))))</formula>
    </cfRule>
  </conditionalFormatting>
  <conditionalFormatting sqref="O394:P424 O23:P32 O559:P559 O268:P377 O137:P254 O76:P78 O34:P74 O80:P134 O256:P266 O379:P390 O525:P557 O426:P474 O476:P523 O6:P21">
    <cfRule type="containsText" dxfId="731" priority="255" operator="containsText" text="okres">
      <formula>NOT(ISERROR(SEARCH(("okres"),(O6))))</formula>
    </cfRule>
  </conditionalFormatting>
  <conditionalFormatting sqref="O394:P424 O23:P32 O559:P559 O268:P377 O137:P254 O76:P78 O34:P74 O80:P134 O256:P266 O379:P390 O525:P557 O426:P474 O476:P523 O6:P21">
    <cfRule type="containsText" dxfId="730" priority="256" operator="containsText" text="kraj Praha">
      <formula>NOT(ISERROR(SEARCH(("kraj Praha"),(O6))))</formula>
    </cfRule>
  </conditionalFormatting>
  <conditionalFormatting sqref="O394:P424 O23:P32 O559:P559 O268:P377 O137:P254 O76:P78 O34:P74 O80:P134 O256:P266 O379:P390 O525:P557 O426:P474 O476:P523 O6:P21">
    <cfRule type="containsText" dxfId="729" priority="257" operator="containsText" text="kraj">
      <formula>NOT(ISERROR(SEARCH(("kraj"),(O6))))</formula>
    </cfRule>
  </conditionalFormatting>
  <conditionalFormatting sqref="B4:B5 C5">
    <cfRule type="cellIs" dxfId="728" priority="258" stopIfTrue="1" operator="equal">
      <formula>0</formula>
    </cfRule>
  </conditionalFormatting>
  <conditionalFormatting sqref="F4:F5 G5">
    <cfRule type="cellIs" dxfId="727" priority="260" stopIfTrue="1" operator="equal">
      <formula>0</formula>
    </cfRule>
  </conditionalFormatting>
  <conditionalFormatting sqref="D4:D5 E5">
    <cfRule type="cellIs" dxfId="726" priority="261" stopIfTrue="1" operator="equal">
      <formula>0</formula>
    </cfRule>
  </conditionalFormatting>
  <conditionalFormatting sqref="J560:M1007">
    <cfRule type="cellIs" dxfId="725" priority="262" stopIfTrue="1" operator="equal">
      <formula>0</formula>
    </cfRule>
  </conditionalFormatting>
  <conditionalFormatting sqref="J1:M1 J3:M3">
    <cfRule type="cellIs" dxfId="724" priority="264" stopIfTrue="1" operator="equal">
      <formula>0</formula>
    </cfRule>
  </conditionalFormatting>
  <conditionalFormatting sqref="J4">
    <cfRule type="cellIs" dxfId="723" priority="265" stopIfTrue="1" operator="equal">
      <formula>0</formula>
    </cfRule>
  </conditionalFormatting>
  <conditionalFormatting sqref="J5">
    <cfRule type="cellIs" dxfId="722" priority="266" stopIfTrue="1" operator="equal">
      <formula>0</formula>
    </cfRule>
  </conditionalFormatting>
  <conditionalFormatting sqref="K5">
    <cfRule type="cellIs" dxfId="721" priority="267" stopIfTrue="1" operator="equal">
      <formula>0</formula>
    </cfRule>
  </conditionalFormatting>
  <conditionalFormatting sqref="O22:P22">
    <cfRule type="containsText" dxfId="720" priority="268" operator="containsText" text="okres">
      <formula>NOT(ISERROR(SEARCH(("okres"),(O22))))</formula>
    </cfRule>
  </conditionalFormatting>
  <conditionalFormatting sqref="O22:P22">
    <cfRule type="containsText" dxfId="719" priority="269" operator="containsText" text="okres">
      <formula>NOT(ISERROR(SEARCH(("okres"),(O22))))</formula>
    </cfRule>
  </conditionalFormatting>
  <conditionalFormatting sqref="O22:P22">
    <cfRule type="containsText" dxfId="718" priority="270" operator="containsText" text="kraj Praha">
      <formula>NOT(ISERROR(SEARCH(("kraj Praha"),(O22))))</formula>
    </cfRule>
  </conditionalFormatting>
  <conditionalFormatting sqref="O22:P22">
    <cfRule type="containsText" dxfId="717" priority="271" operator="containsText" text="kraj">
      <formula>NOT(ISERROR(SEARCH(("kraj"),(O22))))</formula>
    </cfRule>
  </conditionalFormatting>
  <conditionalFormatting sqref="A391">
    <cfRule type="containsText" dxfId="716" priority="272" stopIfTrue="1" operator="containsText" text="okres">
      <formula>NOT(ISERROR(SEARCH(("okres"),(A391))))</formula>
    </cfRule>
  </conditionalFormatting>
  <conditionalFormatting sqref="A391">
    <cfRule type="containsText" dxfId="715" priority="273" stopIfTrue="1" operator="containsText" text="kraj">
      <formula>NOT(ISERROR(SEARCH(("kraj"),(A391))))</formula>
    </cfRule>
  </conditionalFormatting>
  <conditionalFormatting sqref="O391:P392">
    <cfRule type="containsText" dxfId="714" priority="274" operator="containsText" text="okres">
      <formula>NOT(ISERROR(SEARCH(("okres"),(O391))))</formula>
    </cfRule>
  </conditionalFormatting>
  <conditionalFormatting sqref="O391:P392">
    <cfRule type="containsText" dxfId="713" priority="275" operator="containsText" text="okres">
      <formula>NOT(ISERROR(SEARCH(("okres"),(O391))))</formula>
    </cfRule>
  </conditionalFormatting>
  <conditionalFormatting sqref="O391:P392">
    <cfRule type="containsText" dxfId="712" priority="276" operator="containsText" text="kraj Praha">
      <formula>NOT(ISERROR(SEARCH(("kraj Praha"),(O391))))</formula>
    </cfRule>
  </conditionalFormatting>
  <conditionalFormatting sqref="O391:P392">
    <cfRule type="containsText" dxfId="711" priority="277" operator="containsText" text="kraj">
      <formula>NOT(ISERROR(SEARCH(("kraj"),(O391))))</formula>
    </cfRule>
  </conditionalFormatting>
  <conditionalFormatting sqref="O267:P267">
    <cfRule type="containsText" dxfId="710" priority="101" operator="containsText" text="okres">
      <formula>NOT(ISERROR(SEARCH(("okres"),(O267))))</formula>
    </cfRule>
  </conditionalFormatting>
  <conditionalFormatting sqref="O267:P267">
    <cfRule type="containsText" dxfId="709" priority="102" operator="containsText" text="okres">
      <formula>NOT(ISERROR(SEARCH(("okres"),(O267))))</formula>
    </cfRule>
  </conditionalFormatting>
  <conditionalFormatting sqref="O267:P267">
    <cfRule type="containsText" dxfId="708" priority="103" operator="containsText" text="kraj Praha">
      <formula>NOT(ISERROR(SEARCH(("kraj Praha"),(O267))))</formula>
    </cfRule>
  </conditionalFormatting>
  <conditionalFormatting sqref="O267:P267">
    <cfRule type="containsText" dxfId="707" priority="104" operator="containsText" text="kraj">
      <formula>NOT(ISERROR(SEARCH(("kraj"),(O267))))</formula>
    </cfRule>
  </conditionalFormatting>
  <conditionalFormatting sqref="O136:P136">
    <cfRule type="containsText" dxfId="706" priority="97" operator="containsText" text="okres">
      <formula>NOT(ISERROR(SEARCH(("okres"),(O136))))</formula>
    </cfRule>
  </conditionalFormatting>
  <conditionalFormatting sqref="O136:P136">
    <cfRule type="containsText" dxfId="705" priority="98" operator="containsText" text="okres">
      <formula>NOT(ISERROR(SEARCH(("okres"),(O136))))</formula>
    </cfRule>
  </conditionalFormatting>
  <conditionalFormatting sqref="O136:P136">
    <cfRule type="containsText" dxfId="704" priority="99" operator="containsText" text="kraj Praha">
      <formula>NOT(ISERROR(SEARCH(("kraj Praha"),(O136))))</formula>
    </cfRule>
  </conditionalFormatting>
  <conditionalFormatting sqref="O136:P136">
    <cfRule type="containsText" dxfId="703" priority="100" operator="containsText" text="kraj">
      <formula>NOT(ISERROR(SEARCH(("kraj"),(O136))))</formula>
    </cfRule>
  </conditionalFormatting>
  <conditionalFormatting sqref="O135:P135">
    <cfRule type="containsText" dxfId="702" priority="93" operator="containsText" text="okres">
      <formula>NOT(ISERROR(SEARCH(("okres"),(O135))))</formula>
    </cfRule>
  </conditionalFormatting>
  <conditionalFormatting sqref="O135:P135">
    <cfRule type="containsText" dxfId="701" priority="94" operator="containsText" text="okres">
      <formula>NOT(ISERROR(SEARCH(("okres"),(O135))))</formula>
    </cfRule>
  </conditionalFormatting>
  <conditionalFormatting sqref="O135:P135">
    <cfRule type="containsText" dxfId="700" priority="95" operator="containsText" text="kraj Praha">
      <formula>NOT(ISERROR(SEARCH(("kraj Praha"),(O135))))</formula>
    </cfRule>
  </conditionalFormatting>
  <conditionalFormatting sqref="O135:P135">
    <cfRule type="containsText" dxfId="699" priority="96" operator="containsText" text="kraj">
      <formula>NOT(ISERROR(SEARCH(("kraj"),(O135))))</formula>
    </cfRule>
  </conditionalFormatting>
  <conditionalFormatting sqref="O75:P75">
    <cfRule type="containsText" dxfId="698" priority="89" operator="containsText" text="okres">
      <formula>NOT(ISERROR(SEARCH(("okres"),(O75))))</formula>
    </cfRule>
  </conditionalFormatting>
  <conditionalFormatting sqref="O75:P75">
    <cfRule type="containsText" dxfId="697" priority="90" operator="containsText" text="okres">
      <formula>NOT(ISERROR(SEARCH(("okres"),(O75))))</formula>
    </cfRule>
  </conditionalFormatting>
  <conditionalFormatting sqref="O75:P75">
    <cfRule type="containsText" dxfId="696" priority="91" operator="containsText" text="kraj Praha">
      <formula>NOT(ISERROR(SEARCH(("kraj Praha"),(O75))))</formula>
    </cfRule>
  </conditionalFormatting>
  <conditionalFormatting sqref="O75:P75">
    <cfRule type="containsText" dxfId="695" priority="92" operator="containsText" text="kraj">
      <formula>NOT(ISERROR(SEARCH(("kraj"),(O75))))</formula>
    </cfRule>
  </conditionalFormatting>
  <conditionalFormatting sqref="O33:P33">
    <cfRule type="containsText" dxfId="694" priority="85" operator="containsText" text="okres">
      <formula>NOT(ISERROR(SEARCH(("okres"),(O33))))</formula>
    </cfRule>
  </conditionalFormatting>
  <conditionalFormatting sqref="O33:P33">
    <cfRule type="containsText" dxfId="693" priority="86" operator="containsText" text="okres">
      <formula>NOT(ISERROR(SEARCH(("okres"),(O33))))</formula>
    </cfRule>
  </conditionalFormatting>
  <conditionalFormatting sqref="O33:P33">
    <cfRule type="containsText" dxfId="692" priority="87" operator="containsText" text="kraj Praha">
      <formula>NOT(ISERROR(SEARCH(("kraj Praha"),(O33))))</formula>
    </cfRule>
  </conditionalFormatting>
  <conditionalFormatting sqref="O33:P33">
    <cfRule type="containsText" dxfId="691" priority="88" operator="containsText" text="kraj">
      <formula>NOT(ISERROR(SEARCH(("kraj"),(O33))))</formula>
    </cfRule>
  </conditionalFormatting>
  <conditionalFormatting sqref="A393">
    <cfRule type="containsText" dxfId="690" priority="79" stopIfTrue="1" operator="containsText" text="okres">
      <formula>NOT(ISERROR(SEARCH(("okres"),(A393))))</formula>
    </cfRule>
  </conditionalFormatting>
  <conditionalFormatting sqref="A393">
    <cfRule type="containsText" dxfId="689" priority="80" stopIfTrue="1" operator="containsText" text="kraj">
      <formula>NOT(ISERROR(SEARCH(("kraj"),(A393))))</formula>
    </cfRule>
  </conditionalFormatting>
  <conditionalFormatting sqref="O393:P393">
    <cfRule type="containsText" dxfId="688" priority="75" operator="containsText" text="okres">
      <formula>NOT(ISERROR(SEARCH(("okres"),(O393))))</formula>
    </cfRule>
  </conditionalFormatting>
  <conditionalFormatting sqref="O393:P393">
    <cfRule type="containsText" dxfId="687" priority="76" operator="containsText" text="okres">
      <formula>NOT(ISERROR(SEARCH(("okres"),(O393))))</formula>
    </cfRule>
  </conditionalFormatting>
  <conditionalFormatting sqref="O393:P393">
    <cfRule type="containsText" dxfId="686" priority="77" operator="containsText" text="kraj Praha">
      <formula>NOT(ISERROR(SEARCH(("kraj Praha"),(O393))))</formula>
    </cfRule>
  </conditionalFormatting>
  <conditionalFormatting sqref="O393:P393">
    <cfRule type="containsText" dxfId="685" priority="78" operator="containsText" text="kraj">
      <formula>NOT(ISERROR(SEARCH(("kraj"),(O393))))</formula>
    </cfRule>
  </conditionalFormatting>
  <conditionalFormatting sqref="P79">
    <cfRule type="containsText" dxfId="684" priority="71" operator="containsText" text="okres">
      <formula>NOT(ISERROR(SEARCH(("okres"),(P79))))</formula>
    </cfRule>
  </conditionalFormatting>
  <conditionalFormatting sqref="P79">
    <cfRule type="containsText" dxfId="683" priority="72" operator="containsText" text="okres">
      <formula>NOT(ISERROR(SEARCH(("okres"),(P79))))</formula>
    </cfRule>
  </conditionalFormatting>
  <conditionalFormatting sqref="P79">
    <cfRule type="containsText" dxfId="682" priority="73" operator="containsText" text="kraj Praha">
      <formula>NOT(ISERROR(SEARCH(("kraj Praha"),(P79))))</formula>
    </cfRule>
  </conditionalFormatting>
  <conditionalFormatting sqref="P79">
    <cfRule type="containsText" dxfId="681" priority="74" operator="containsText" text="kraj">
      <formula>NOT(ISERROR(SEARCH(("kraj"),(P79))))</formula>
    </cfRule>
  </conditionalFormatting>
  <conditionalFormatting sqref="P255">
    <cfRule type="containsText" dxfId="680" priority="67" operator="containsText" text="okres">
      <formula>NOT(ISERROR(SEARCH(("okres"),(P255))))</formula>
    </cfRule>
  </conditionalFormatting>
  <conditionalFormatting sqref="P255">
    <cfRule type="containsText" dxfId="679" priority="68" operator="containsText" text="okres">
      <formula>NOT(ISERROR(SEARCH(("okres"),(P255))))</formula>
    </cfRule>
  </conditionalFormatting>
  <conditionalFormatting sqref="P255">
    <cfRule type="containsText" dxfId="678" priority="69" operator="containsText" text="kraj Praha">
      <formula>NOT(ISERROR(SEARCH(("kraj Praha"),(P255))))</formula>
    </cfRule>
  </conditionalFormatting>
  <conditionalFormatting sqref="P255">
    <cfRule type="containsText" dxfId="677" priority="70" operator="containsText" text="kraj">
      <formula>NOT(ISERROR(SEARCH(("kraj"),(P255))))</formula>
    </cfRule>
  </conditionalFormatting>
  <conditionalFormatting sqref="P378">
    <cfRule type="containsText" dxfId="676" priority="63" operator="containsText" text="okres">
      <formula>NOT(ISERROR(SEARCH(("okres"),(P378))))</formula>
    </cfRule>
  </conditionalFormatting>
  <conditionalFormatting sqref="P378">
    <cfRule type="containsText" dxfId="675" priority="64" operator="containsText" text="okres">
      <formula>NOT(ISERROR(SEARCH(("okres"),(P378))))</formula>
    </cfRule>
  </conditionalFormatting>
  <conditionalFormatting sqref="P378">
    <cfRule type="containsText" dxfId="674" priority="65" operator="containsText" text="kraj Praha">
      <formula>NOT(ISERROR(SEARCH(("kraj Praha"),(P378))))</formula>
    </cfRule>
  </conditionalFormatting>
  <conditionalFormatting sqref="P378">
    <cfRule type="containsText" dxfId="673" priority="66" operator="containsText" text="kraj">
      <formula>NOT(ISERROR(SEARCH(("kraj"),(P378))))</formula>
    </cfRule>
  </conditionalFormatting>
  <conditionalFormatting sqref="P425">
    <cfRule type="containsText" dxfId="672" priority="55" operator="containsText" text="okres">
      <formula>NOT(ISERROR(SEARCH(("okres"),(P425))))</formula>
    </cfRule>
  </conditionalFormatting>
  <conditionalFormatting sqref="P425">
    <cfRule type="containsText" dxfId="671" priority="56" operator="containsText" text="okres">
      <formula>NOT(ISERROR(SEARCH(("okres"),(P425))))</formula>
    </cfRule>
  </conditionalFormatting>
  <conditionalFormatting sqref="P425">
    <cfRule type="containsText" dxfId="670" priority="57" operator="containsText" text="kraj Praha">
      <formula>NOT(ISERROR(SEARCH(("kraj Praha"),(P425))))</formula>
    </cfRule>
  </conditionalFormatting>
  <conditionalFormatting sqref="P425">
    <cfRule type="containsText" dxfId="669" priority="58" operator="containsText" text="kraj">
      <formula>NOT(ISERROR(SEARCH(("kraj"),(P425))))</formula>
    </cfRule>
  </conditionalFormatting>
  <conditionalFormatting sqref="P524">
    <cfRule type="containsText" dxfId="668" priority="43" operator="containsText" text="okres">
      <formula>NOT(ISERROR(SEARCH(("okres"),(P524))))</formula>
    </cfRule>
  </conditionalFormatting>
  <conditionalFormatting sqref="P524">
    <cfRule type="containsText" dxfId="667" priority="44" operator="containsText" text="okres">
      <formula>NOT(ISERROR(SEARCH(("okres"),(P524))))</formula>
    </cfRule>
  </conditionalFormatting>
  <conditionalFormatting sqref="P524">
    <cfRule type="containsText" dxfId="666" priority="45" operator="containsText" text="kraj Praha">
      <formula>NOT(ISERROR(SEARCH(("kraj Praha"),(P524))))</formula>
    </cfRule>
  </conditionalFormatting>
  <conditionalFormatting sqref="P524">
    <cfRule type="containsText" dxfId="665" priority="46" operator="containsText" text="kraj">
      <formula>NOT(ISERROR(SEARCH(("kraj"),(P524))))</formula>
    </cfRule>
  </conditionalFormatting>
  <conditionalFormatting sqref="S4">
    <cfRule type="cellIs" dxfId="664" priority="42" stopIfTrue="1" operator="equal">
      <formula>0</formula>
    </cfRule>
  </conditionalFormatting>
  <conditionalFormatting sqref="L4">
    <cfRule type="cellIs" dxfId="663" priority="39" stopIfTrue="1" operator="equal">
      <formula>0</formula>
    </cfRule>
  </conditionalFormatting>
  <conditionalFormatting sqref="L5">
    <cfRule type="cellIs" dxfId="662" priority="40" stopIfTrue="1" operator="equal">
      <formula>0</formula>
    </cfRule>
  </conditionalFormatting>
  <conditionalFormatting sqref="M5">
    <cfRule type="cellIs" dxfId="661" priority="41" stopIfTrue="1" operator="equal">
      <formula>0</formula>
    </cfRule>
  </conditionalFormatting>
  <conditionalFormatting sqref="U5">
    <cfRule type="containsText" dxfId="660" priority="37" operator="containsText" text="kraj">
      <formula>NOT(ISERROR(SEARCH("kraj",U5)))</formula>
    </cfRule>
  </conditionalFormatting>
  <conditionalFormatting sqref="U1:U1048576">
    <cfRule type="containsErrors" dxfId="659" priority="36">
      <formula>ISERROR(U1)</formula>
    </cfRule>
  </conditionalFormatting>
  <conditionalFormatting sqref="P475">
    <cfRule type="containsText" dxfId="658" priority="32" operator="containsText" text="okres">
      <formula>NOT(ISERROR(SEARCH(("okres"),(P475))))</formula>
    </cfRule>
  </conditionalFormatting>
  <conditionalFormatting sqref="P475">
    <cfRule type="containsText" dxfId="657" priority="33" operator="containsText" text="okres">
      <formula>NOT(ISERROR(SEARCH(("okres"),(P475))))</formula>
    </cfRule>
  </conditionalFormatting>
  <conditionalFormatting sqref="P475">
    <cfRule type="containsText" dxfId="656" priority="34" operator="containsText" text="kraj Praha">
      <formula>NOT(ISERROR(SEARCH(("kraj Praha"),(P475))))</formula>
    </cfRule>
  </conditionalFormatting>
  <conditionalFormatting sqref="P475">
    <cfRule type="containsText" dxfId="655" priority="35" operator="containsText" text="kraj">
      <formula>NOT(ISERROR(SEARCH(("kraj"),(P475))))</formula>
    </cfRule>
  </conditionalFormatting>
  <conditionalFormatting sqref="H4">
    <cfRule type="cellIs" dxfId="654" priority="29" stopIfTrue="1" operator="equal">
      <formula>0</formula>
    </cfRule>
  </conditionalFormatting>
  <conditionalFormatting sqref="H5">
    <cfRule type="cellIs" dxfId="653" priority="30" stopIfTrue="1" operator="equal">
      <formula>0</formula>
    </cfRule>
  </conditionalFormatting>
  <conditionalFormatting sqref="I5">
    <cfRule type="cellIs" dxfId="652" priority="31" stopIfTrue="1" operator="equal">
      <formula>0</formula>
    </cfRule>
  </conditionalFormatting>
  <conditionalFormatting sqref="H486:I486">
    <cfRule type="containsText" dxfId="651" priority="28" operator="containsText" text="okres">
      <formula>NOT(ISERROR(SEARCH(("okres"),(H486))))</formula>
    </cfRule>
  </conditionalFormatting>
  <conditionalFormatting sqref="O79">
    <cfRule type="containsText" dxfId="650" priority="23" operator="containsText" text="okres">
      <formula>NOT(ISERROR(SEARCH(("okres"),(O79))))</formula>
    </cfRule>
  </conditionalFormatting>
  <conditionalFormatting sqref="O79">
    <cfRule type="containsText" dxfId="649" priority="24" operator="containsText" text="okres">
      <formula>NOT(ISERROR(SEARCH(("okres"),(O79))))</formula>
    </cfRule>
  </conditionalFormatting>
  <conditionalFormatting sqref="O79">
    <cfRule type="containsText" dxfId="648" priority="25" operator="containsText" text="kraj Praha">
      <formula>NOT(ISERROR(SEARCH(("kraj Praha"),(O79))))</formula>
    </cfRule>
  </conditionalFormatting>
  <conditionalFormatting sqref="O79">
    <cfRule type="containsText" dxfId="647" priority="26" operator="containsText" text="kraj">
      <formula>NOT(ISERROR(SEARCH(("kraj"),(O79))))</formula>
    </cfRule>
  </conditionalFormatting>
  <conditionalFormatting sqref="O255">
    <cfRule type="containsText" dxfId="646" priority="19" operator="containsText" text="okres">
      <formula>NOT(ISERROR(SEARCH(("okres"),(O255))))</formula>
    </cfRule>
  </conditionalFormatting>
  <conditionalFormatting sqref="O255">
    <cfRule type="containsText" dxfId="645" priority="20" operator="containsText" text="okres">
      <formula>NOT(ISERROR(SEARCH(("okres"),(O255))))</formula>
    </cfRule>
  </conditionalFormatting>
  <conditionalFormatting sqref="O255">
    <cfRule type="containsText" dxfId="644" priority="21" operator="containsText" text="kraj Praha">
      <formula>NOT(ISERROR(SEARCH(("kraj Praha"),(O255))))</formula>
    </cfRule>
  </conditionalFormatting>
  <conditionalFormatting sqref="O255">
    <cfRule type="containsText" dxfId="643" priority="22" operator="containsText" text="kraj">
      <formula>NOT(ISERROR(SEARCH(("kraj"),(O255))))</formula>
    </cfRule>
  </conditionalFormatting>
  <conditionalFormatting sqref="O378">
    <cfRule type="containsText" dxfId="642" priority="15" operator="containsText" text="okres">
      <formula>NOT(ISERROR(SEARCH(("okres"),(O378))))</formula>
    </cfRule>
  </conditionalFormatting>
  <conditionalFormatting sqref="O378">
    <cfRule type="containsText" dxfId="641" priority="16" operator="containsText" text="okres">
      <formula>NOT(ISERROR(SEARCH(("okres"),(O378))))</formula>
    </cfRule>
  </conditionalFormatting>
  <conditionalFormatting sqref="O378">
    <cfRule type="containsText" dxfId="640" priority="17" operator="containsText" text="kraj Praha">
      <formula>NOT(ISERROR(SEARCH(("kraj Praha"),(O378))))</formula>
    </cfRule>
  </conditionalFormatting>
  <conditionalFormatting sqref="O378">
    <cfRule type="containsText" dxfId="639" priority="18" operator="containsText" text="kraj">
      <formula>NOT(ISERROR(SEARCH(("kraj"),(O378))))</formula>
    </cfRule>
  </conditionalFormatting>
  <conditionalFormatting sqref="O425">
    <cfRule type="containsText" dxfId="638" priority="11" operator="containsText" text="okres">
      <formula>NOT(ISERROR(SEARCH(("okres"),(O425))))</formula>
    </cfRule>
  </conditionalFormatting>
  <conditionalFormatting sqref="O425">
    <cfRule type="containsText" dxfId="637" priority="12" operator="containsText" text="okres">
      <formula>NOT(ISERROR(SEARCH(("okres"),(O425))))</formula>
    </cfRule>
  </conditionalFormatting>
  <conditionalFormatting sqref="O425">
    <cfRule type="containsText" dxfId="636" priority="13" operator="containsText" text="kraj Praha">
      <formula>NOT(ISERROR(SEARCH(("kraj Praha"),(O425))))</formula>
    </cfRule>
  </conditionalFormatting>
  <conditionalFormatting sqref="O425">
    <cfRule type="containsText" dxfId="635" priority="14" operator="containsText" text="kraj">
      <formula>NOT(ISERROR(SEARCH(("kraj"),(O425))))</formula>
    </cfRule>
  </conditionalFormatting>
  <conditionalFormatting sqref="O475">
    <cfRule type="containsText" dxfId="634" priority="7" operator="containsText" text="okres">
      <formula>NOT(ISERROR(SEARCH(("okres"),(O475))))</formula>
    </cfRule>
  </conditionalFormatting>
  <conditionalFormatting sqref="O475">
    <cfRule type="containsText" dxfId="633" priority="8" operator="containsText" text="okres">
      <formula>NOT(ISERROR(SEARCH(("okres"),(O475))))</formula>
    </cfRule>
  </conditionalFormatting>
  <conditionalFormatting sqref="O475">
    <cfRule type="containsText" dxfId="632" priority="9" operator="containsText" text="kraj Praha">
      <formula>NOT(ISERROR(SEARCH(("kraj Praha"),(O475))))</formula>
    </cfRule>
  </conditionalFormatting>
  <conditionalFormatting sqref="O475">
    <cfRule type="containsText" dxfId="631" priority="10" operator="containsText" text="kraj">
      <formula>NOT(ISERROR(SEARCH(("kraj"),(O475))))</formula>
    </cfRule>
  </conditionalFormatting>
  <conditionalFormatting sqref="A523:A525">
    <cfRule type="containsText" dxfId="630" priority="5" stopIfTrue="1" operator="containsText" text="okres">
      <formula>NOT(ISERROR(SEARCH(("okres"),(A523))))</formula>
    </cfRule>
  </conditionalFormatting>
  <conditionalFormatting sqref="A523:A525">
    <cfRule type="containsText" dxfId="629" priority="6" stopIfTrue="1" operator="containsText" text="kraj">
      <formula>NOT(ISERROR(SEARCH(("kraj"),(A523))))</formula>
    </cfRule>
  </conditionalFormatting>
  <conditionalFormatting sqref="O524">
    <cfRule type="containsText" dxfId="628" priority="1" operator="containsText" text="okres">
      <formula>NOT(ISERROR(SEARCH(("okres"),(O524))))</formula>
    </cfRule>
  </conditionalFormatting>
  <conditionalFormatting sqref="O524">
    <cfRule type="containsText" dxfId="627" priority="2" operator="containsText" text="okres">
      <formula>NOT(ISERROR(SEARCH(("okres"),(O524))))</formula>
    </cfRule>
  </conditionalFormatting>
  <conditionalFormatting sqref="O524">
    <cfRule type="containsText" dxfId="626" priority="3" operator="containsText" text="kraj Praha">
      <formula>NOT(ISERROR(SEARCH(("kraj Praha"),(O524))))</formula>
    </cfRule>
  </conditionalFormatting>
  <conditionalFormatting sqref="O524">
    <cfRule type="containsText" dxfId="625" priority="4" operator="containsText" text="kraj">
      <formula>NOT(ISERROR(SEARCH(("kraj"),(O524))))</formula>
    </cfRule>
  </conditionalFormatting>
  <pageMargins left="0.78740157499999996" right="0.78740157499999996" top="0.984251969" bottom="0.984251969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Y1007"/>
  <sheetViews>
    <sheetView workbookViewId="0">
      <pane xSplit="1" ySplit="5" topLeftCell="B322" activePane="bottomRight" state="frozen"/>
      <selection pane="topRight" activeCell="B1" sqref="B1"/>
      <selection pane="bottomLeft" activeCell="A6" sqref="A6"/>
      <selection pane="bottomRight" activeCell="L437" sqref="L437:M462"/>
    </sheetView>
  </sheetViews>
  <sheetFormatPr defaultColWidth="14.44140625" defaultRowHeight="15" customHeight="1"/>
  <cols>
    <col min="1" max="1" width="9" customWidth="1"/>
    <col min="2" max="7" width="14.109375" hidden="1" customWidth="1"/>
    <col min="8" max="9" width="14.109375" style="510" hidden="1" customWidth="1"/>
    <col min="10" max="11" width="14.109375" hidden="1" customWidth="1"/>
    <col min="12" max="12" width="14.5546875" style="404" customWidth="1"/>
    <col min="13" max="13" width="14.33203125" style="404" customWidth="1"/>
    <col min="14" max="14" width="14.109375" customWidth="1"/>
    <col min="15" max="15" width="49.33203125" customWidth="1"/>
    <col min="16" max="16" width="14.88671875" bestFit="1" customWidth="1"/>
    <col min="17" max="17" width="14.88671875" style="510" hidden="1" customWidth="1"/>
    <col min="18" max="18" width="6.88671875" hidden="1" customWidth="1"/>
    <col min="19" max="19" width="13" hidden="1" customWidth="1"/>
    <col min="20" max="20" width="33.88671875" hidden="1" customWidth="1"/>
    <col min="21" max="21" width="6.44140625" style="404" hidden="1" customWidth="1"/>
    <col min="22" max="22" width="6.88671875" style="404" hidden="1" customWidth="1"/>
    <col min="23" max="23" width="7" hidden="1" customWidth="1"/>
    <col min="24" max="24" width="7.6640625" hidden="1" customWidth="1"/>
    <col min="25" max="25" width="33.88671875" hidden="1" customWidth="1"/>
    <col min="26" max="26" width="0" hidden="1" customWidth="1"/>
  </cols>
  <sheetData>
    <row r="1" spans="1:25" ht="19.8">
      <c r="A1" s="288" t="s">
        <v>1082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3"/>
      <c r="O1" s="3"/>
    </row>
    <row r="2" spans="1:25" ht="13.8">
      <c r="A2" s="289" t="s">
        <v>1083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289"/>
      <c r="O2" s="289"/>
    </row>
    <row r="3" spans="1:25" thickBo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3"/>
      <c r="O3" s="3"/>
    </row>
    <row r="4" spans="1:25" ht="14.4">
      <c r="A4" s="542"/>
      <c r="B4" s="688" t="s">
        <v>1128</v>
      </c>
      <c r="C4" s="689"/>
      <c r="D4" s="690" t="s">
        <v>1129</v>
      </c>
      <c r="E4" s="689"/>
      <c r="F4" s="690" t="s">
        <v>1130</v>
      </c>
      <c r="G4" s="689"/>
      <c r="H4" s="691" t="s">
        <v>1131</v>
      </c>
      <c r="I4" s="692"/>
      <c r="J4" s="691" t="s">
        <v>1132</v>
      </c>
      <c r="K4" s="692"/>
      <c r="L4" s="693" t="s">
        <v>1133</v>
      </c>
      <c r="M4" s="689"/>
      <c r="N4" s="559"/>
      <c r="O4" s="542"/>
      <c r="R4" s="416"/>
      <c r="S4" s="405" t="s">
        <v>1124</v>
      </c>
      <c r="T4" s="416"/>
      <c r="W4" s="669">
        <v>2022</v>
      </c>
      <c r="X4" s="670"/>
    </row>
    <row r="5" spans="1:25" thickBot="1">
      <c r="A5" s="543" t="s">
        <v>59</v>
      </c>
      <c r="B5" s="544" t="s">
        <v>1084</v>
      </c>
      <c r="C5" s="545" t="s">
        <v>26</v>
      </c>
      <c r="D5" s="545" t="s">
        <v>1084</v>
      </c>
      <c r="E5" s="545" t="s">
        <v>26</v>
      </c>
      <c r="F5" s="545" t="s">
        <v>1085</v>
      </c>
      <c r="G5" s="545" t="s">
        <v>26</v>
      </c>
      <c r="H5" s="545" t="s">
        <v>1085</v>
      </c>
      <c r="I5" s="545" t="s">
        <v>26</v>
      </c>
      <c r="J5" s="545" t="s">
        <v>1085</v>
      </c>
      <c r="K5" s="545" t="s">
        <v>26</v>
      </c>
      <c r="L5" s="560" t="s">
        <v>1085</v>
      </c>
      <c r="M5" s="561" t="s">
        <v>26</v>
      </c>
      <c r="N5" s="562" t="s">
        <v>23</v>
      </c>
      <c r="O5" s="546" t="s">
        <v>60</v>
      </c>
      <c r="R5" s="417" t="s">
        <v>59</v>
      </c>
      <c r="S5" s="418" t="s">
        <v>1085</v>
      </c>
      <c r="T5" s="419" t="s">
        <v>1101</v>
      </c>
      <c r="V5" s="309" t="s">
        <v>59</v>
      </c>
      <c r="W5" s="383" t="s">
        <v>26</v>
      </c>
      <c r="X5" s="382" t="s">
        <v>14</v>
      </c>
      <c r="Y5" s="322" t="s">
        <v>1101</v>
      </c>
    </row>
    <row r="6" spans="1:25" ht="13.5" hidden="1" customHeight="1">
      <c r="A6" s="540">
        <v>110</v>
      </c>
      <c r="B6" s="547">
        <v>62910</v>
      </c>
      <c r="C6" s="548">
        <v>4808</v>
      </c>
      <c r="D6" s="548">
        <v>66934</v>
      </c>
      <c r="E6" s="548">
        <v>5004</v>
      </c>
      <c r="F6" s="548">
        <v>69532</v>
      </c>
      <c r="G6" s="548">
        <v>5393</v>
      </c>
      <c r="H6" s="548">
        <v>72989</v>
      </c>
      <c r="I6" s="548">
        <v>5793</v>
      </c>
      <c r="J6" s="549">
        <v>80158</v>
      </c>
      <c r="K6" s="549">
        <v>6067</v>
      </c>
      <c r="L6" s="549">
        <v>85323</v>
      </c>
      <c r="M6" s="549">
        <v>6390</v>
      </c>
      <c r="N6" s="563">
        <f>IF(L6="","",L6/M6)</f>
        <v>13.352582159624413</v>
      </c>
      <c r="O6" s="550" t="s">
        <v>61</v>
      </c>
      <c r="R6" s="420" t="s">
        <v>63</v>
      </c>
      <c r="S6" s="421">
        <v>1452</v>
      </c>
      <c r="T6" s="416" t="str">
        <f t="shared" ref="T6:T69" si="0">VLOOKUP(R6,A:O,15,0)</f>
        <v>středisko Dvojka Praha</v>
      </c>
      <c r="V6" s="537">
        <v>110</v>
      </c>
      <c r="W6" s="533">
        <v>6390</v>
      </c>
      <c r="X6" s="533">
        <v>9354</v>
      </c>
      <c r="Y6" s="404" t="str">
        <f t="shared" ref="Y6:Y69" si="1">VLOOKUP(V6,A:O,15,0)</f>
        <v>kraj Praha</v>
      </c>
    </row>
    <row r="7" spans="1:25" ht="14.4">
      <c r="A7" s="541">
        <v>112</v>
      </c>
      <c r="B7" s="547">
        <v>6708</v>
      </c>
      <c r="C7" s="551">
        <v>501</v>
      </c>
      <c r="D7" s="551">
        <v>7196</v>
      </c>
      <c r="E7" s="551">
        <v>520</v>
      </c>
      <c r="F7" s="551">
        <v>7597</v>
      </c>
      <c r="G7" s="551">
        <v>545</v>
      </c>
      <c r="H7" s="551">
        <v>8050</v>
      </c>
      <c r="I7" s="551">
        <v>577</v>
      </c>
      <c r="J7" s="552">
        <v>8846</v>
      </c>
      <c r="K7" s="552">
        <v>627</v>
      </c>
      <c r="L7" s="552">
        <v>8976</v>
      </c>
      <c r="M7" s="552">
        <v>682</v>
      </c>
      <c r="N7" s="563">
        <f t="shared" ref="N7:N70" si="2">IF(L7="","",L7/M7)</f>
        <v>13.161290322580646</v>
      </c>
      <c r="O7" s="553" t="s">
        <v>62</v>
      </c>
      <c r="R7" s="317" t="s">
        <v>65</v>
      </c>
      <c r="S7" s="409">
        <v>2705</v>
      </c>
      <c r="T7" s="404" t="str">
        <f t="shared" si="0"/>
        <v>středisko Polaris Praha</v>
      </c>
      <c r="V7" s="538">
        <v>112</v>
      </c>
      <c r="W7" s="534">
        <v>682</v>
      </c>
      <c r="X7" s="534">
        <v>1077</v>
      </c>
      <c r="Y7" s="404" t="str">
        <f t="shared" si="1"/>
        <v>okres Praha 2</v>
      </c>
    </row>
    <row r="8" spans="1:25" ht="14.4" hidden="1">
      <c r="A8" s="541" t="s">
        <v>63</v>
      </c>
      <c r="B8" s="547">
        <v>1148</v>
      </c>
      <c r="C8" s="551">
        <v>89</v>
      </c>
      <c r="D8" s="551">
        <v>1188</v>
      </c>
      <c r="E8" s="551">
        <v>78</v>
      </c>
      <c r="F8" s="551">
        <v>1197</v>
      </c>
      <c r="G8" s="551">
        <v>91</v>
      </c>
      <c r="H8" s="551">
        <v>1425</v>
      </c>
      <c r="I8" s="551">
        <v>105</v>
      </c>
      <c r="J8" s="552">
        <v>1508</v>
      </c>
      <c r="K8" s="552">
        <v>127</v>
      </c>
      <c r="L8" s="552">
        <v>1452</v>
      </c>
      <c r="M8" s="552">
        <v>131</v>
      </c>
      <c r="N8" s="563">
        <f t="shared" si="2"/>
        <v>11.083969465648854</v>
      </c>
      <c r="O8" s="554" t="s">
        <v>64</v>
      </c>
      <c r="R8" s="317" t="s">
        <v>67</v>
      </c>
      <c r="S8" s="409">
        <v>1852</v>
      </c>
      <c r="T8" s="416" t="str">
        <f t="shared" si="0"/>
        <v>středisko Maják Praha</v>
      </c>
      <c r="V8" s="538" t="s">
        <v>63</v>
      </c>
      <c r="W8" s="534">
        <v>131</v>
      </c>
      <c r="X8" s="534">
        <v>231</v>
      </c>
      <c r="Y8" s="404" t="str">
        <f t="shared" si="1"/>
        <v>středisko Dvojka Praha</v>
      </c>
    </row>
    <row r="9" spans="1:25" ht="14.4" hidden="1">
      <c r="A9" s="541" t="s">
        <v>65</v>
      </c>
      <c r="B9" s="547">
        <v>2382</v>
      </c>
      <c r="C9" s="551">
        <v>132</v>
      </c>
      <c r="D9" s="551">
        <v>2418</v>
      </c>
      <c r="E9" s="551">
        <v>136</v>
      </c>
      <c r="F9" s="551">
        <v>2710</v>
      </c>
      <c r="G9" s="551">
        <v>140</v>
      </c>
      <c r="H9" s="551">
        <v>2790</v>
      </c>
      <c r="I9" s="551">
        <v>147</v>
      </c>
      <c r="J9" s="552">
        <v>2825</v>
      </c>
      <c r="K9" s="552">
        <v>157</v>
      </c>
      <c r="L9" s="552">
        <v>2705</v>
      </c>
      <c r="M9" s="552">
        <v>153</v>
      </c>
      <c r="N9" s="563">
        <f t="shared" si="2"/>
        <v>17.679738562091504</v>
      </c>
      <c r="O9" s="554" t="s">
        <v>66</v>
      </c>
      <c r="R9" s="317" t="s">
        <v>69</v>
      </c>
      <c r="S9" s="409">
        <v>1381</v>
      </c>
      <c r="T9" s="510" t="str">
        <f t="shared" si="0"/>
        <v>středisko Bratří Mašínů Praha</v>
      </c>
      <c r="V9" s="538" t="s">
        <v>65</v>
      </c>
      <c r="W9" s="534">
        <v>153</v>
      </c>
      <c r="X9" s="534">
        <v>224</v>
      </c>
      <c r="Y9" s="510" t="str">
        <f t="shared" si="1"/>
        <v>středisko Polaris Praha</v>
      </c>
    </row>
    <row r="10" spans="1:25" ht="14.4" hidden="1">
      <c r="A10" s="541" t="s">
        <v>67</v>
      </c>
      <c r="B10" s="547">
        <v>1305</v>
      </c>
      <c r="C10" s="551">
        <v>94</v>
      </c>
      <c r="D10" s="551">
        <v>1458</v>
      </c>
      <c r="E10" s="551">
        <v>106</v>
      </c>
      <c r="F10" s="551">
        <v>1456</v>
      </c>
      <c r="G10" s="551">
        <v>111</v>
      </c>
      <c r="H10" s="551">
        <v>1571</v>
      </c>
      <c r="I10" s="551">
        <v>106</v>
      </c>
      <c r="J10" s="552">
        <v>1884</v>
      </c>
      <c r="K10" s="552">
        <v>116</v>
      </c>
      <c r="L10" s="552">
        <v>1852</v>
      </c>
      <c r="M10" s="552">
        <v>119</v>
      </c>
      <c r="N10" s="563">
        <f t="shared" si="2"/>
        <v>15.563025210084033</v>
      </c>
      <c r="O10" s="554" t="s">
        <v>68</v>
      </c>
      <c r="R10" s="317" t="s">
        <v>71</v>
      </c>
      <c r="S10" s="409">
        <v>1586</v>
      </c>
      <c r="T10" s="416" t="str">
        <f t="shared" si="0"/>
        <v>středisko Arcus Praha</v>
      </c>
      <c r="V10" s="538" t="s">
        <v>67</v>
      </c>
      <c r="W10" s="534">
        <v>119</v>
      </c>
      <c r="X10" s="534">
        <v>199</v>
      </c>
      <c r="Y10" s="510" t="str">
        <f t="shared" si="1"/>
        <v>středisko Maják Praha</v>
      </c>
    </row>
    <row r="11" spans="1:25" ht="14.4" hidden="1">
      <c r="A11" s="541" t="s">
        <v>69</v>
      </c>
      <c r="B11" s="547">
        <v>1057</v>
      </c>
      <c r="C11" s="551">
        <v>92</v>
      </c>
      <c r="D11" s="551">
        <v>1193</v>
      </c>
      <c r="E11" s="551">
        <v>97</v>
      </c>
      <c r="F11" s="551">
        <v>1157</v>
      </c>
      <c r="G11" s="551">
        <v>93</v>
      </c>
      <c r="H11" s="551">
        <v>1224</v>
      </c>
      <c r="I11" s="551">
        <v>105</v>
      </c>
      <c r="J11" s="552">
        <v>1398</v>
      </c>
      <c r="K11" s="552">
        <v>117</v>
      </c>
      <c r="L11" s="552">
        <v>1381</v>
      </c>
      <c r="M11" s="552">
        <v>117</v>
      </c>
      <c r="N11" s="563">
        <f t="shared" si="2"/>
        <v>11.803418803418804</v>
      </c>
      <c r="O11" s="554" t="s">
        <v>70</v>
      </c>
      <c r="R11" s="317" t="s">
        <v>74</v>
      </c>
      <c r="S11" s="409">
        <v>3070</v>
      </c>
      <c r="T11" s="510" t="str">
        <f t="shared" si="0"/>
        <v>4. přístav Jana Nerudy Praha</v>
      </c>
      <c r="V11" s="538" t="s">
        <v>69</v>
      </c>
      <c r="W11" s="534">
        <v>117</v>
      </c>
      <c r="X11" s="534">
        <v>184</v>
      </c>
      <c r="Y11" s="510" t="str">
        <f t="shared" si="1"/>
        <v>středisko Bratří Mašínů Praha</v>
      </c>
    </row>
    <row r="12" spans="1:25" ht="14.4" hidden="1">
      <c r="A12" s="541" t="s">
        <v>71</v>
      </c>
      <c r="B12" s="547">
        <v>816</v>
      </c>
      <c r="C12" s="551">
        <v>94</v>
      </c>
      <c r="D12" s="551">
        <v>939</v>
      </c>
      <c r="E12" s="551">
        <v>103</v>
      </c>
      <c r="F12" s="551">
        <v>1077</v>
      </c>
      <c r="G12" s="551">
        <v>110</v>
      </c>
      <c r="H12" s="551">
        <v>1040</v>
      </c>
      <c r="I12" s="551">
        <v>114</v>
      </c>
      <c r="J12" s="552">
        <v>1231</v>
      </c>
      <c r="K12" s="552">
        <v>110</v>
      </c>
      <c r="L12" s="552">
        <v>1586</v>
      </c>
      <c r="M12" s="552">
        <v>162</v>
      </c>
      <c r="N12" s="563">
        <f t="shared" si="2"/>
        <v>9.7901234567901234</v>
      </c>
      <c r="O12" s="554" t="s">
        <v>72</v>
      </c>
      <c r="R12" s="317" t="s">
        <v>76</v>
      </c>
      <c r="S12" s="409">
        <v>1176</v>
      </c>
      <c r="T12" s="416" t="str">
        <f t="shared" si="0"/>
        <v>přístav Pětka Praha</v>
      </c>
      <c r="V12" s="538" t="s">
        <v>71</v>
      </c>
      <c r="W12" s="534">
        <v>162</v>
      </c>
      <c r="X12" s="534">
        <v>239</v>
      </c>
      <c r="Y12" s="510" t="str">
        <f t="shared" si="1"/>
        <v>středisko Arcus Praha</v>
      </c>
    </row>
    <row r="13" spans="1:25" ht="14.4">
      <c r="A13" s="541">
        <v>113</v>
      </c>
      <c r="B13" s="547">
        <v>4621</v>
      </c>
      <c r="C13" s="551">
        <v>270</v>
      </c>
      <c r="D13" s="551">
        <v>4928</v>
      </c>
      <c r="E13" s="551">
        <v>292</v>
      </c>
      <c r="F13" s="551">
        <v>5163</v>
      </c>
      <c r="G13" s="551">
        <v>330</v>
      </c>
      <c r="H13" s="551">
        <v>4649</v>
      </c>
      <c r="I13" s="551">
        <v>366</v>
      </c>
      <c r="J13" s="552">
        <v>5108</v>
      </c>
      <c r="K13" s="552">
        <v>374</v>
      </c>
      <c r="L13" s="552">
        <v>6190</v>
      </c>
      <c r="M13" s="552">
        <v>411</v>
      </c>
      <c r="N13" s="563">
        <f t="shared" si="2"/>
        <v>15.060827250608272</v>
      </c>
      <c r="O13" s="554" t="s">
        <v>73</v>
      </c>
      <c r="R13" s="317" t="s">
        <v>78</v>
      </c>
      <c r="S13" s="409">
        <v>1944</v>
      </c>
      <c r="T13" s="510" t="str">
        <f t="shared" si="0"/>
        <v>61. středisko Vítkov Praha</v>
      </c>
      <c r="V13" s="538">
        <v>113</v>
      </c>
      <c r="W13" s="534">
        <v>411</v>
      </c>
      <c r="X13" s="534">
        <v>609</v>
      </c>
      <c r="Y13" s="510" t="str">
        <f t="shared" si="1"/>
        <v>okres Praha 3</v>
      </c>
    </row>
    <row r="14" spans="1:25" ht="14.4" hidden="1">
      <c r="A14" s="541" t="s">
        <v>74</v>
      </c>
      <c r="B14" s="547">
        <v>2233</v>
      </c>
      <c r="C14" s="551">
        <v>113</v>
      </c>
      <c r="D14" s="551">
        <v>2273</v>
      </c>
      <c r="E14" s="551">
        <v>117</v>
      </c>
      <c r="F14" s="551">
        <v>2626</v>
      </c>
      <c r="G14" s="551">
        <v>143</v>
      </c>
      <c r="H14" s="551">
        <v>1737</v>
      </c>
      <c r="I14" s="551">
        <v>173</v>
      </c>
      <c r="J14" s="552">
        <v>1994</v>
      </c>
      <c r="K14" s="552">
        <v>173</v>
      </c>
      <c r="L14" s="552">
        <v>3070</v>
      </c>
      <c r="M14" s="552">
        <v>192</v>
      </c>
      <c r="N14" s="563">
        <f t="shared" si="2"/>
        <v>15.989583333333334</v>
      </c>
      <c r="O14" s="554" t="s">
        <v>75</v>
      </c>
      <c r="R14" s="317" t="s">
        <v>81</v>
      </c>
      <c r="S14" s="409">
        <v>1084</v>
      </c>
      <c r="T14" s="416" t="str">
        <f t="shared" si="0"/>
        <v>5. středisko Modřany</v>
      </c>
      <c r="V14" s="538" t="s">
        <v>74</v>
      </c>
      <c r="W14" s="534">
        <v>192</v>
      </c>
      <c r="X14" s="534">
        <v>246</v>
      </c>
      <c r="Y14" s="510" t="str">
        <f t="shared" si="1"/>
        <v>4. přístav Jana Nerudy Praha</v>
      </c>
    </row>
    <row r="15" spans="1:25" ht="14.4" hidden="1">
      <c r="A15" s="541" t="s">
        <v>76</v>
      </c>
      <c r="B15" s="547">
        <v>1050</v>
      </c>
      <c r="C15" s="551">
        <v>74</v>
      </c>
      <c r="D15" s="551">
        <v>1137</v>
      </c>
      <c r="E15" s="551">
        <v>74</v>
      </c>
      <c r="F15" s="551">
        <v>1197</v>
      </c>
      <c r="G15" s="551">
        <v>84</v>
      </c>
      <c r="H15" s="551">
        <v>1197</v>
      </c>
      <c r="I15" s="551">
        <v>90</v>
      </c>
      <c r="J15" s="552">
        <v>1578</v>
      </c>
      <c r="K15" s="552">
        <v>91</v>
      </c>
      <c r="L15" s="552">
        <v>1176</v>
      </c>
      <c r="M15" s="552">
        <v>90</v>
      </c>
      <c r="N15" s="563">
        <f t="shared" si="2"/>
        <v>13.066666666666666</v>
      </c>
      <c r="O15" s="554" t="s">
        <v>77</v>
      </c>
      <c r="R15" s="317" t="s">
        <v>83</v>
      </c>
      <c r="S15" s="409">
        <v>8067</v>
      </c>
      <c r="T15" s="510" t="str">
        <f t="shared" si="0"/>
        <v>7. středisko Blaník Praha</v>
      </c>
      <c r="V15" s="538" t="s">
        <v>76</v>
      </c>
      <c r="W15" s="534">
        <v>90</v>
      </c>
      <c r="X15" s="534">
        <v>152</v>
      </c>
      <c r="Y15" s="510" t="str">
        <f t="shared" si="1"/>
        <v>přístav Pětka Praha</v>
      </c>
    </row>
    <row r="16" spans="1:25" ht="14.4" hidden="1">
      <c r="A16" s="541" t="s">
        <v>78</v>
      </c>
      <c r="B16" s="547">
        <v>1338</v>
      </c>
      <c r="C16" s="551">
        <v>83</v>
      </c>
      <c r="D16" s="551">
        <v>1518</v>
      </c>
      <c r="E16" s="551">
        <v>101</v>
      </c>
      <c r="F16" s="551">
        <v>1340</v>
      </c>
      <c r="G16" s="551">
        <v>103</v>
      </c>
      <c r="H16" s="551">
        <v>1715</v>
      </c>
      <c r="I16" s="551">
        <v>103</v>
      </c>
      <c r="J16" s="552">
        <v>1536</v>
      </c>
      <c r="K16" s="552">
        <v>110</v>
      </c>
      <c r="L16" s="552">
        <v>1944</v>
      </c>
      <c r="M16" s="552">
        <v>129</v>
      </c>
      <c r="N16" s="563">
        <f t="shared" si="2"/>
        <v>15.069767441860465</v>
      </c>
      <c r="O16" s="554" t="s">
        <v>79</v>
      </c>
      <c r="R16" s="317" t="s">
        <v>85</v>
      </c>
      <c r="S16" s="409">
        <v>1664</v>
      </c>
      <c r="T16" s="416" t="str">
        <f t="shared" si="0"/>
        <v>středisko Platan Praha</v>
      </c>
      <c r="V16" s="538" t="s">
        <v>78</v>
      </c>
      <c r="W16" s="534">
        <v>129</v>
      </c>
      <c r="X16" s="534">
        <v>211</v>
      </c>
      <c r="Y16" s="510" t="str">
        <f t="shared" si="1"/>
        <v>61. středisko Vítkov Praha</v>
      </c>
    </row>
    <row r="17" spans="1:25" ht="14.4">
      <c r="A17" s="541">
        <v>114</v>
      </c>
      <c r="B17" s="547">
        <v>11303</v>
      </c>
      <c r="C17" s="551">
        <v>972</v>
      </c>
      <c r="D17" s="551">
        <v>11608</v>
      </c>
      <c r="E17" s="551">
        <v>996</v>
      </c>
      <c r="F17" s="551">
        <v>13327</v>
      </c>
      <c r="G17" s="551">
        <v>1074</v>
      </c>
      <c r="H17" s="551">
        <v>13352</v>
      </c>
      <c r="I17" s="551">
        <v>1219</v>
      </c>
      <c r="J17" s="552">
        <v>15894</v>
      </c>
      <c r="K17" s="552">
        <v>1271</v>
      </c>
      <c r="L17" s="552">
        <v>16649</v>
      </c>
      <c r="M17" s="552">
        <v>1268</v>
      </c>
      <c r="N17" s="563">
        <f t="shared" si="2"/>
        <v>13.1301261829653</v>
      </c>
      <c r="O17" s="554" t="s">
        <v>80</v>
      </c>
      <c r="R17" s="317" t="s">
        <v>87</v>
      </c>
      <c r="S17" s="409">
        <v>2593</v>
      </c>
      <c r="T17" s="510" t="str">
        <f t="shared" si="0"/>
        <v>34. středisko Ostříž Praha</v>
      </c>
      <c r="V17" s="538">
        <v>114</v>
      </c>
      <c r="W17" s="534">
        <v>1268</v>
      </c>
      <c r="X17" s="534">
        <v>1734</v>
      </c>
      <c r="Y17" s="510" t="str">
        <f t="shared" si="1"/>
        <v>okres Praha 4</v>
      </c>
    </row>
    <row r="18" spans="1:25" ht="14.4" hidden="1">
      <c r="A18" s="541" t="s">
        <v>81</v>
      </c>
      <c r="B18" s="547">
        <v>495</v>
      </c>
      <c r="C18" s="551">
        <v>69</v>
      </c>
      <c r="D18" s="551">
        <v>656</v>
      </c>
      <c r="E18" s="551">
        <v>59</v>
      </c>
      <c r="F18" s="551">
        <v>730</v>
      </c>
      <c r="G18" s="551">
        <v>75</v>
      </c>
      <c r="H18" s="551">
        <v>840</v>
      </c>
      <c r="I18" s="551">
        <v>86</v>
      </c>
      <c r="J18" s="552">
        <v>1058</v>
      </c>
      <c r="K18" s="552">
        <v>104</v>
      </c>
      <c r="L18" s="552">
        <v>1084</v>
      </c>
      <c r="M18" s="552">
        <v>117</v>
      </c>
      <c r="N18" s="563">
        <f t="shared" si="2"/>
        <v>9.2649572649572658</v>
      </c>
      <c r="O18" s="554" t="s">
        <v>82</v>
      </c>
      <c r="R18" s="317" t="s">
        <v>89</v>
      </c>
      <c r="S18" s="409">
        <v>1306</v>
      </c>
      <c r="T18" s="416" t="str">
        <f t="shared" si="0"/>
        <v>středisko Keya Praha</v>
      </c>
      <c r="V18" s="538" t="s">
        <v>81</v>
      </c>
      <c r="W18" s="534">
        <v>117</v>
      </c>
      <c r="X18" s="534">
        <v>165</v>
      </c>
      <c r="Y18" s="510" t="str">
        <f t="shared" si="1"/>
        <v>5. středisko Modřany</v>
      </c>
    </row>
    <row r="19" spans="1:25" ht="14.4" hidden="1">
      <c r="A19" s="541" t="s">
        <v>83</v>
      </c>
      <c r="B19" s="547">
        <v>7399</v>
      </c>
      <c r="C19" s="551">
        <v>548</v>
      </c>
      <c r="D19" s="551">
        <v>7277</v>
      </c>
      <c r="E19" s="551">
        <v>554</v>
      </c>
      <c r="F19" s="551">
        <v>8422</v>
      </c>
      <c r="G19" s="551">
        <v>586</v>
      </c>
      <c r="H19" s="551">
        <v>8452</v>
      </c>
      <c r="I19" s="551">
        <v>667</v>
      </c>
      <c r="J19" s="552">
        <v>7761</v>
      </c>
      <c r="K19" s="552">
        <v>605</v>
      </c>
      <c r="L19" s="552">
        <v>8067</v>
      </c>
      <c r="M19" s="552">
        <v>600</v>
      </c>
      <c r="N19" s="563">
        <f t="shared" si="2"/>
        <v>13.445</v>
      </c>
      <c r="O19" s="554" t="s">
        <v>84</v>
      </c>
      <c r="R19" s="317" t="s">
        <v>91</v>
      </c>
      <c r="S19" s="409">
        <v>681</v>
      </c>
      <c r="T19" s="510" t="str">
        <f t="shared" si="0"/>
        <v>středisko Paprsek Praha-Kunratice</v>
      </c>
      <c r="V19" s="538" t="s">
        <v>83</v>
      </c>
      <c r="W19" s="534">
        <v>600</v>
      </c>
      <c r="X19" s="534">
        <v>792</v>
      </c>
      <c r="Y19" s="510" t="str">
        <f t="shared" si="1"/>
        <v>7. středisko Blaník Praha</v>
      </c>
    </row>
    <row r="20" spans="1:25" ht="14.4" hidden="1">
      <c r="A20" s="541" t="s">
        <v>85</v>
      </c>
      <c r="B20" s="547">
        <v>972</v>
      </c>
      <c r="C20" s="551">
        <v>80</v>
      </c>
      <c r="D20" s="551">
        <v>968</v>
      </c>
      <c r="E20" s="551">
        <v>80</v>
      </c>
      <c r="F20" s="551">
        <v>1135</v>
      </c>
      <c r="G20" s="551">
        <v>83</v>
      </c>
      <c r="H20" s="551">
        <v>1097</v>
      </c>
      <c r="I20" s="551">
        <v>89</v>
      </c>
      <c r="J20" s="552">
        <v>1495</v>
      </c>
      <c r="K20" s="552">
        <v>100</v>
      </c>
      <c r="L20" s="552">
        <v>1664</v>
      </c>
      <c r="M20" s="552">
        <v>105</v>
      </c>
      <c r="N20" s="563">
        <f t="shared" si="2"/>
        <v>15.847619047619048</v>
      </c>
      <c r="O20" s="554" t="s">
        <v>86</v>
      </c>
      <c r="R20" s="317" t="s">
        <v>93</v>
      </c>
      <c r="S20" s="409">
        <v>1254</v>
      </c>
      <c r="T20" s="416" t="str">
        <f t="shared" si="0"/>
        <v>středisko Trilobit Praha</v>
      </c>
      <c r="V20" s="538" t="s">
        <v>85</v>
      </c>
      <c r="W20" s="534">
        <v>105</v>
      </c>
      <c r="X20" s="534">
        <v>144</v>
      </c>
      <c r="Y20" s="510" t="str">
        <f t="shared" si="1"/>
        <v>středisko Platan Praha</v>
      </c>
    </row>
    <row r="21" spans="1:25" ht="15.75" hidden="1" customHeight="1">
      <c r="A21" s="541" t="s">
        <v>87</v>
      </c>
      <c r="B21" s="547">
        <v>1827</v>
      </c>
      <c r="C21" s="551">
        <v>178</v>
      </c>
      <c r="D21" s="551">
        <v>2160</v>
      </c>
      <c r="E21" s="551">
        <v>190</v>
      </c>
      <c r="F21" s="551">
        <v>2445</v>
      </c>
      <c r="G21" s="551">
        <v>198</v>
      </c>
      <c r="H21" s="551">
        <v>2262</v>
      </c>
      <c r="I21" s="551">
        <v>226</v>
      </c>
      <c r="J21" s="552">
        <v>2478</v>
      </c>
      <c r="K21" s="552">
        <v>225</v>
      </c>
      <c r="L21" s="552">
        <v>2593</v>
      </c>
      <c r="M21" s="552">
        <v>209</v>
      </c>
      <c r="N21" s="563">
        <f t="shared" si="2"/>
        <v>12.406698564593301</v>
      </c>
      <c r="O21" s="554" t="s">
        <v>88</v>
      </c>
      <c r="R21" s="317" t="s">
        <v>96</v>
      </c>
      <c r="S21" s="409">
        <v>510</v>
      </c>
      <c r="T21" s="510" t="str">
        <f t="shared" si="0"/>
        <v>středisko 55 Vatra Praha</v>
      </c>
      <c r="V21" s="538" t="s">
        <v>87</v>
      </c>
      <c r="W21" s="534">
        <v>209</v>
      </c>
      <c r="X21" s="534">
        <v>299</v>
      </c>
      <c r="Y21" s="510" t="str">
        <f t="shared" si="1"/>
        <v>34. středisko Ostříž Praha</v>
      </c>
    </row>
    <row r="22" spans="1:25" ht="15.75" hidden="1" customHeight="1">
      <c r="A22" s="541" t="s">
        <v>89</v>
      </c>
      <c r="B22" s="547"/>
      <c r="C22" s="551"/>
      <c r="D22" s="551"/>
      <c r="E22" s="551"/>
      <c r="F22" s="551"/>
      <c r="G22" s="551"/>
      <c r="H22" s="551"/>
      <c r="I22" s="551">
        <v>0</v>
      </c>
      <c r="J22" s="552">
        <v>1273</v>
      </c>
      <c r="K22" s="552">
        <v>78</v>
      </c>
      <c r="L22" s="552">
        <v>1306</v>
      </c>
      <c r="M22" s="552">
        <v>86</v>
      </c>
      <c r="N22" s="563">
        <f t="shared" si="2"/>
        <v>15.186046511627907</v>
      </c>
      <c r="O22" s="555" t="s">
        <v>90</v>
      </c>
      <c r="R22" s="317" t="s">
        <v>98</v>
      </c>
      <c r="S22" s="409">
        <v>1763</v>
      </c>
      <c r="T22" s="416" t="str">
        <f t="shared" si="0"/>
        <v>středisko Hiawatha Praha</v>
      </c>
      <c r="V22" s="538" t="s">
        <v>89</v>
      </c>
      <c r="W22" s="534">
        <v>86</v>
      </c>
      <c r="X22" s="534">
        <v>129</v>
      </c>
      <c r="Y22" s="510" t="str">
        <f t="shared" si="1"/>
        <v>středisko Keya Praha</v>
      </c>
    </row>
    <row r="23" spans="1:25" ht="15.75" hidden="1" customHeight="1">
      <c r="A23" s="541" t="s">
        <v>91</v>
      </c>
      <c r="B23" s="547">
        <v>610</v>
      </c>
      <c r="C23" s="551">
        <v>55</v>
      </c>
      <c r="D23" s="551">
        <v>547</v>
      </c>
      <c r="E23" s="551">
        <v>54</v>
      </c>
      <c r="F23" s="551">
        <v>595</v>
      </c>
      <c r="G23" s="551">
        <v>66</v>
      </c>
      <c r="H23" s="551">
        <v>701</v>
      </c>
      <c r="I23" s="551">
        <v>77</v>
      </c>
      <c r="J23" s="552">
        <v>670</v>
      </c>
      <c r="K23" s="552">
        <v>80</v>
      </c>
      <c r="L23" s="552">
        <v>681</v>
      </c>
      <c r="M23" s="552">
        <v>75</v>
      </c>
      <c r="N23" s="563">
        <f t="shared" si="2"/>
        <v>9.08</v>
      </c>
      <c r="O23" s="554" t="s">
        <v>92</v>
      </c>
      <c r="R23" s="317" t="s">
        <v>100</v>
      </c>
      <c r="S23" s="409">
        <v>1083</v>
      </c>
      <c r="T23" s="510" t="str">
        <f t="shared" si="0"/>
        <v>středisko Mawadani Praha 5</v>
      </c>
      <c r="V23" s="538" t="s">
        <v>91</v>
      </c>
      <c r="W23" s="534">
        <v>75</v>
      </c>
      <c r="X23" s="534">
        <v>100</v>
      </c>
      <c r="Y23" s="510" t="str">
        <f t="shared" si="1"/>
        <v>středisko Paprsek Praha-Kunratice</v>
      </c>
    </row>
    <row r="24" spans="1:25" ht="15.75" hidden="1" customHeight="1">
      <c r="A24" s="541" t="s">
        <v>93</v>
      </c>
      <c r="B24" s="547">
        <v>0</v>
      </c>
      <c r="C24" s="551">
        <v>42</v>
      </c>
      <c r="D24" s="551">
        <v>0</v>
      </c>
      <c r="E24" s="551">
        <v>59</v>
      </c>
      <c r="F24" s="551"/>
      <c r="G24" s="551">
        <v>66</v>
      </c>
      <c r="H24" s="551"/>
      <c r="I24" s="551">
        <v>74</v>
      </c>
      <c r="J24" s="552">
        <v>1159</v>
      </c>
      <c r="K24" s="552">
        <v>79</v>
      </c>
      <c r="L24" s="552">
        <v>1254</v>
      </c>
      <c r="M24" s="552">
        <v>76</v>
      </c>
      <c r="N24" s="563">
        <f t="shared" si="2"/>
        <v>16.5</v>
      </c>
      <c r="O24" s="554" t="s">
        <v>94</v>
      </c>
      <c r="R24" s="317" t="s">
        <v>102</v>
      </c>
      <c r="S24" s="409">
        <v>1281</v>
      </c>
      <c r="T24" s="416" t="str">
        <f t="shared" si="0"/>
        <v>středisko 5. květen Radotín</v>
      </c>
      <c r="V24" s="538" t="s">
        <v>93</v>
      </c>
      <c r="W24" s="534">
        <v>76</v>
      </c>
      <c r="X24" s="534">
        <v>105</v>
      </c>
      <c r="Y24" s="510" t="str">
        <f t="shared" si="1"/>
        <v>středisko Trilobit Praha</v>
      </c>
    </row>
    <row r="25" spans="1:25" ht="15.75" customHeight="1">
      <c r="A25" s="541">
        <v>115</v>
      </c>
      <c r="B25" s="547">
        <v>4671</v>
      </c>
      <c r="C25" s="551">
        <v>405</v>
      </c>
      <c r="D25" s="551">
        <v>5226</v>
      </c>
      <c r="E25" s="551">
        <v>425</v>
      </c>
      <c r="F25" s="551">
        <v>5436</v>
      </c>
      <c r="G25" s="551">
        <v>442</v>
      </c>
      <c r="H25" s="551">
        <v>5557</v>
      </c>
      <c r="I25" s="551">
        <v>452</v>
      </c>
      <c r="J25" s="552">
        <v>5905</v>
      </c>
      <c r="K25" s="552">
        <v>479</v>
      </c>
      <c r="L25" s="552">
        <v>5964</v>
      </c>
      <c r="M25" s="552">
        <v>488</v>
      </c>
      <c r="N25" s="563">
        <f t="shared" si="2"/>
        <v>12.221311475409836</v>
      </c>
      <c r="O25" s="554" t="s">
        <v>95</v>
      </c>
      <c r="R25" s="317" t="s">
        <v>104</v>
      </c>
      <c r="S25" s="409">
        <v>1327</v>
      </c>
      <c r="T25" s="510" t="str">
        <f t="shared" si="0"/>
        <v>středisko Bílý Albatros Praha</v>
      </c>
      <c r="V25" s="538">
        <v>115</v>
      </c>
      <c r="W25" s="534">
        <v>488</v>
      </c>
      <c r="X25" s="534">
        <v>752</v>
      </c>
      <c r="Y25" s="510" t="str">
        <f t="shared" si="1"/>
        <v>okres Praha 5</v>
      </c>
    </row>
    <row r="26" spans="1:25" ht="15.75" hidden="1" customHeight="1">
      <c r="A26" s="541" t="s">
        <v>96</v>
      </c>
      <c r="B26" s="547">
        <v>307</v>
      </c>
      <c r="C26" s="551">
        <v>30</v>
      </c>
      <c r="D26" s="551">
        <v>300</v>
      </c>
      <c r="E26" s="551">
        <v>31</v>
      </c>
      <c r="F26" s="551">
        <v>420</v>
      </c>
      <c r="G26" s="551">
        <v>35</v>
      </c>
      <c r="H26" s="551">
        <v>444</v>
      </c>
      <c r="I26" s="551">
        <v>37</v>
      </c>
      <c r="J26" s="552">
        <v>411</v>
      </c>
      <c r="K26" s="552">
        <v>37</v>
      </c>
      <c r="L26" s="552">
        <v>510</v>
      </c>
      <c r="M26" s="552">
        <v>42</v>
      </c>
      <c r="N26" s="563">
        <f t="shared" si="2"/>
        <v>12.142857142857142</v>
      </c>
      <c r="O26" s="554" t="s">
        <v>97</v>
      </c>
      <c r="R26" s="317" t="s">
        <v>107</v>
      </c>
      <c r="S26" s="409">
        <v>2484</v>
      </c>
      <c r="T26" s="416" t="str">
        <f t="shared" si="0"/>
        <v>středisko Vočko Praha</v>
      </c>
      <c r="V26" s="538" t="s">
        <v>96</v>
      </c>
      <c r="W26" s="534">
        <v>42</v>
      </c>
      <c r="X26" s="534">
        <v>70</v>
      </c>
      <c r="Y26" s="510" t="str">
        <f t="shared" si="1"/>
        <v>středisko 55 Vatra Praha</v>
      </c>
    </row>
    <row r="27" spans="1:25" ht="15.75" hidden="1" customHeight="1">
      <c r="A27" s="541" t="s">
        <v>98</v>
      </c>
      <c r="B27" s="547">
        <v>982</v>
      </c>
      <c r="C27" s="551">
        <v>142</v>
      </c>
      <c r="D27" s="551">
        <v>1815</v>
      </c>
      <c r="E27" s="551">
        <v>141</v>
      </c>
      <c r="F27" s="551">
        <v>1677</v>
      </c>
      <c r="G27" s="551">
        <v>158</v>
      </c>
      <c r="H27" s="551">
        <v>1668</v>
      </c>
      <c r="I27" s="551">
        <v>149</v>
      </c>
      <c r="J27" s="552">
        <v>1898</v>
      </c>
      <c r="K27" s="552">
        <v>173</v>
      </c>
      <c r="L27" s="552">
        <v>1763</v>
      </c>
      <c r="M27" s="552">
        <v>161</v>
      </c>
      <c r="N27" s="563">
        <f t="shared" si="2"/>
        <v>10.950310559006212</v>
      </c>
      <c r="O27" s="554" t="s">
        <v>99</v>
      </c>
      <c r="R27" s="317" t="s">
        <v>109</v>
      </c>
      <c r="S27" s="409">
        <v>490</v>
      </c>
      <c r="T27" s="510" t="str">
        <f t="shared" si="0"/>
        <v>středisko Osmička Libčice nad Vltavou</v>
      </c>
      <c r="V27" s="538" t="s">
        <v>98</v>
      </c>
      <c r="W27" s="534">
        <v>161</v>
      </c>
      <c r="X27" s="534">
        <v>254</v>
      </c>
      <c r="Y27" s="510" t="str">
        <f t="shared" si="1"/>
        <v>středisko Hiawatha Praha</v>
      </c>
    </row>
    <row r="28" spans="1:25" ht="15.75" hidden="1" customHeight="1">
      <c r="A28" s="541" t="s">
        <v>100</v>
      </c>
      <c r="B28" s="547">
        <v>748</v>
      </c>
      <c r="C28" s="551">
        <v>68</v>
      </c>
      <c r="D28" s="551">
        <v>751</v>
      </c>
      <c r="E28" s="551">
        <v>66</v>
      </c>
      <c r="F28" s="551">
        <v>843</v>
      </c>
      <c r="G28" s="551">
        <v>73</v>
      </c>
      <c r="H28" s="551">
        <v>964</v>
      </c>
      <c r="I28" s="551">
        <v>80</v>
      </c>
      <c r="J28" s="552">
        <v>970</v>
      </c>
      <c r="K28" s="552">
        <v>78</v>
      </c>
      <c r="L28" s="552">
        <v>1083</v>
      </c>
      <c r="M28" s="552">
        <v>93</v>
      </c>
      <c r="N28" s="563">
        <f t="shared" si="2"/>
        <v>11.64516129032258</v>
      </c>
      <c r="O28" s="554" t="s">
        <v>101</v>
      </c>
      <c r="R28" s="317" t="s">
        <v>110</v>
      </c>
      <c r="S28" s="409">
        <v>1340</v>
      </c>
      <c r="T28" s="416" t="str">
        <f t="shared" si="0"/>
        <v>10. středisko Bílá Hora Praha</v>
      </c>
      <c r="V28" s="538" t="s">
        <v>100</v>
      </c>
      <c r="W28" s="534">
        <v>93</v>
      </c>
      <c r="X28" s="534">
        <v>139</v>
      </c>
      <c r="Y28" s="510" t="str">
        <f t="shared" si="1"/>
        <v>středisko Mawadani Praha 5</v>
      </c>
    </row>
    <row r="29" spans="1:25" ht="15.75" hidden="1" customHeight="1">
      <c r="A29" s="541" t="s">
        <v>102</v>
      </c>
      <c r="B29" s="547">
        <v>1403</v>
      </c>
      <c r="C29" s="551">
        <v>78</v>
      </c>
      <c r="D29" s="551">
        <v>1350</v>
      </c>
      <c r="E29" s="551">
        <v>86</v>
      </c>
      <c r="F29" s="551">
        <v>1398</v>
      </c>
      <c r="G29" s="551">
        <v>86</v>
      </c>
      <c r="H29" s="551">
        <v>1280</v>
      </c>
      <c r="I29" s="551">
        <v>84</v>
      </c>
      <c r="J29" s="552">
        <v>1298</v>
      </c>
      <c r="K29" s="552">
        <v>91</v>
      </c>
      <c r="L29" s="552">
        <v>1281</v>
      </c>
      <c r="M29" s="552">
        <v>89</v>
      </c>
      <c r="N29" s="563">
        <f t="shared" si="2"/>
        <v>14.393258426966293</v>
      </c>
      <c r="O29" s="554" t="s">
        <v>103</v>
      </c>
      <c r="R29" s="317" t="s">
        <v>112</v>
      </c>
      <c r="S29" s="409">
        <v>1738</v>
      </c>
      <c r="T29" s="510" t="str">
        <f t="shared" si="0"/>
        <v>středisko Pplk. Vally Praha</v>
      </c>
      <c r="V29" s="538" t="s">
        <v>102</v>
      </c>
      <c r="W29" s="534">
        <v>89</v>
      </c>
      <c r="X29" s="534">
        <v>137</v>
      </c>
      <c r="Y29" s="510" t="str">
        <f t="shared" si="1"/>
        <v>středisko 5. květen Radotín</v>
      </c>
    </row>
    <row r="30" spans="1:25" ht="15.75" hidden="1" customHeight="1">
      <c r="A30" s="541" t="s">
        <v>104</v>
      </c>
      <c r="B30" s="547">
        <v>1231</v>
      </c>
      <c r="C30" s="551">
        <v>87</v>
      </c>
      <c r="D30" s="551">
        <v>1010</v>
      </c>
      <c r="E30" s="551">
        <v>101</v>
      </c>
      <c r="F30" s="551">
        <v>1098</v>
      </c>
      <c r="G30" s="551">
        <v>90</v>
      </c>
      <c r="H30" s="551">
        <v>1201</v>
      </c>
      <c r="I30" s="551">
        <v>102</v>
      </c>
      <c r="J30" s="552">
        <v>1328</v>
      </c>
      <c r="K30" s="552">
        <v>100</v>
      </c>
      <c r="L30" s="552">
        <v>1327</v>
      </c>
      <c r="M30" s="552">
        <v>103</v>
      </c>
      <c r="N30" s="563">
        <f t="shared" si="2"/>
        <v>12.883495145631068</v>
      </c>
      <c r="O30" s="554" t="s">
        <v>105</v>
      </c>
      <c r="R30" s="317" t="s">
        <v>114</v>
      </c>
      <c r="S30" s="409">
        <v>1659</v>
      </c>
      <c r="T30" s="416" t="str">
        <f t="shared" si="0"/>
        <v>18. středisko Kruh Praha</v>
      </c>
      <c r="V30" s="538" t="s">
        <v>104</v>
      </c>
      <c r="W30" s="534">
        <v>103</v>
      </c>
      <c r="X30" s="534">
        <v>152</v>
      </c>
      <c r="Y30" s="510" t="str">
        <f t="shared" si="1"/>
        <v>středisko Bílý Albatros Praha</v>
      </c>
    </row>
    <row r="31" spans="1:25" ht="15.75" customHeight="1">
      <c r="A31" s="541">
        <v>116</v>
      </c>
      <c r="B31" s="547">
        <v>14022</v>
      </c>
      <c r="C31" s="551">
        <v>1097</v>
      </c>
      <c r="D31" s="551">
        <v>14733</v>
      </c>
      <c r="E31" s="551">
        <v>1123</v>
      </c>
      <c r="F31" s="551">
        <v>15229</v>
      </c>
      <c r="G31" s="551">
        <v>1189</v>
      </c>
      <c r="H31" s="551">
        <v>16724</v>
      </c>
      <c r="I31" s="551">
        <v>1254</v>
      </c>
      <c r="J31" s="552">
        <v>17042</v>
      </c>
      <c r="K31" s="552">
        <v>1312</v>
      </c>
      <c r="L31" s="552">
        <v>18254</v>
      </c>
      <c r="M31" s="552">
        <v>1397</v>
      </c>
      <c r="N31" s="563">
        <f t="shared" si="2"/>
        <v>13.06657122405154</v>
      </c>
      <c r="O31" s="554" t="s">
        <v>106</v>
      </c>
      <c r="R31" s="317" t="s">
        <v>116</v>
      </c>
      <c r="S31" s="409">
        <v>2650</v>
      </c>
      <c r="T31" s="510" t="str">
        <f t="shared" si="0"/>
        <v>středisko Šipka Praha</v>
      </c>
      <c r="V31" s="538">
        <v>116</v>
      </c>
      <c r="W31" s="534">
        <v>1397</v>
      </c>
      <c r="X31" s="534">
        <v>2075</v>
      </c>
      <c r="Y31" s="510" t="str">
        <f t="shared" si="1"/>
        <v>okres Praha 6</v>
      </c>
    </row>
    <row r="32" spans="1:25" ht="15.75" hidden="1" customHeight="1">
      <c r="A32" s="541" t="s">
        <v>107</v>
      </c>
      <c r="B32" s="547">
        <v>2176</v>
      </c>
      <c r="C32" s="551">
        <v>153</v>
      </c>
      <c r="D32" s="551">
        <v>2229</v>
      </c>
      <c r="E32" s="551">
        <v>156</v>
      </c>
      <c r="F32" s="551">
        <v>2498</v>
      </c>
      <c r="G32" s="551">
        <v>161</v>
      </c>
      <c r="H32" s="551">
        <v>2566</v>
      </c>
      <c r="I32" s="551">
        <v>164</v>
      </c>
      <c r="J32" s="552">
        <v>2365</v>
      </c>
      <c r="K32" s="552">
        <v>163</v>
      </c>
      <c r="L32" s="552">
        <v>2484</v>
      </c>
      <c r="M32" s="552">
        <v>175</v>
      </c>
      <c r="N32" s="563">
        <f t="shared" si="2"/>
        <v>14.194285714285714</v>
      </c>
      <c r="O32" s="554" t="s">
        <v>108</v>
      </c>
      <c r="R32" s="317" t="s">
        <v>118</v>
      </c>
      <c r="S32" s="409">
        <v>487</v>
      </c>
      <c r="T32" s="416" t="str">
        <f t="shared" si="0"/>
        <v>středisko Jiskra Praha</v>
      </c>
      <c r="V32" s="538" t="s">
        <v>107</v>
      </c>
      <c r="W32" s="534">
        <v>175</v>
      </c>
      <c r="X32" s="534">
        <v>238</v>
      </c>
      <c r="Y32" s="510" t="str">
        <f t="shared" si="1"/>
        <v>středisko Vočko Praha</v>
      </c>
    </row>
    <row r="33" spans="1:25" ht="15.75" hidden="1" customHeight="1">
      <c r="A33" s="541" t="s">
        <v>109</v>
      </c>
      <c r="B33" s="547">
        <v>458</v>
      </c>
      <c r="C33" s="551">
        <v>30</v>
      </c>
      <c r="D33" s="551">
        <v>556</v>
      </c>
      <c r="E33" s="551">
        <v>37</v>
      </c>
      <c r="F33" s="551">
        <v>426</v>
      </c>
      <c r="G33" s="551">
        <v>36</v>
      </c>
      <c r="H33" s="551">
        <v>570</v>
      </c>
      <c r="I33" s="551">
        <v>31</v>
      </c>
      <c r="J33" s="552">
        <v>410</v>
      </c>
      <c r="K33" s="552">
        <v>38</v>
      </c>
      <c r="L33" s="552">
        <v>490</v>
      </c>
      <c r="M33" s="552">
        <v>35</v>
      </c>
      <c r="N33" s="563">
        <f t="shared" si="2"/>
        <v>14</v>
      </c>
      <c r="O33" s="554" t="s">
        <v>1092</v>
      </c>
      <c r="R33" s="317" t="s">
        <v>120</v>
      </c>
      <c r="S33" s="409">
        <v>2961</v>
      </c>
      <c r="T33" s="510" t="str">
        <f t="shared" si="0"/>
        <v>středisko Bílý los Praha</v>
      </c>
      <c r="V33" s="535" t="s">
        <v>109</v>
      </c>
      <c r="W33" s="534">
        <v>35</v>
      </c>
      <c r="X33" s="534">
        <v>47</v>
      </c>
      <c r="Y33" s="510" t="str">
        <f t="shared" si="1"/>
        <v>středisko Osmička Libčice nad Vltavou</v>
      </c>
    </row>
    <row r="34" spans="1:25" ht="15.75" hidden="1" customHeight="1">
      <c r="A34" s="541" t="s">
        <v>110</v>
      </c>
      <c r="B34" s="547">
        <v>1065</v>
      </c>
      <c r="C34" s="551">
        <v>100</v>
      </c>
      <c r="D34" s="551">
        <v>1011</v>
      </c>
      <c r="E34" s="551">
        <v>126</v>
      </c>
      <c r="F34" s="551">
        <v>1079</v>
      </c>
      <c r="G34" s="551">
        <v>138</v>
      </c>
      <c r="H34" s="551">
        <v>1290</v>
      </c>
      <c r="I34" s="551">
        <v>136</v>
      </c>
      <c r="J34" s="552">
        <v>1467</v>
      </c>
      <c r="K34" s="552">
        <v>126</v>
      </c>
      <c r="L34" s="552">
        <v>1340</v>
      </c>
      <c r="M34" s="552">
        <v>120</v>
      </c>
      <c r="N34" s="563">
        <f t="shared" si="2"/>
        <v>11.166666666666666</v>
      </c>
      <c r="O34" s="554" t="s">
        <v>111</v>
      </c>
      <c r="R34" s="317" t="s">
        <v>122</v>
      </c>
      <c r="S34" s="409">
        <v>1268</v>
      </c>
      <c r="T34" s="416" t="str">
        <f t="shared" si="0"/>
        <v>středisko Javor Praha</v>
      </c>
      <c r="V34" s="538" t="s">
        <v>110</v>
      </c>
      <c r="W34" s="534">
        <v>120</v>
      </c>
      <c r="X34" s="534">
        <v>176</v>
      </c>
      <c r="Y34" s="510" t="str">
        <f t="shared" si="1"/>
        <v>10. středisko Bílá Hora Praha</v>
      </c>
    </row>
    <row r="35" spans="1:25" ht="15.75" hidden="1" customHeight="1">
      <c r="A35" s="541" t="s">
        <v>112</v>
      </c>
      <c r="B35" s="547">
        <v>1066</v>
      </c>
      <c r="C35" s="551">
        <v>69</v>
      </c>
      <c r="D35" s="551">
        <v>1238</v>
      </c>
      <c r="E35" s="551">
        <v>78</v>
      </c>
      <c r="F35" s="551">
        <v>1366</v>
      </c>
      <c r="G35" s="551">
        <v>86</v>
      </c>
      <c r="H35" s="551">
        <v>1249</v>
      </c>
      <c r="I35" s="551">
        <v>89</v>
      </c>
      <c r="J35" s="552">
        <v>1158</v>
      </c>
      <c r="K35" s="552">
        <v>87</v>
      </c>
      <c r="L35" s="552">
        <v>1738</v>
      </c>
      <c r="M35" s="552">
        <v>122</v>
      </c>
      <c r="N35" s="563">
        <f t="shared" si="2"/>
        <v>14.245901639344263</v>
      </c>
      <c r="O35" s="554" t="s">
        <v>113</v>
      </c>
      <c r="R35" s="317" t="s">
        <v>124</v>
      </c>
      <c r="S35" s="409">
        <v>1517</v>
      </c>
      <c r="T35" s="510" t="str">
        <f t="shared" si="0"/>
        <v>středisko Střelka Kralupy nad Vltavou</v>
      </c>
      <c r="V35" s="538" t="s">
        <v>112</v>
      </c>
      <c r="W35" s="534">
        <v>122</v>
      </c>
      <c r="X35" s="534">
        <v>178</v>
      </c>
      <c r="Y35" s="510" t="str">
        <f t="shared" si="1"/>
        <v>středisko Pplk. Vally Praha</v>
      </c>
    </row>
    <row r="36" spans="1:25" ht="15.75" hidden="1" customHeight="1">
      <c r="A36" s="541" t="s">
        <v>114</v>
      </c>
      <c r="B36" s="547">
        <v>1578</v>
      </c>
      <c r="C36" s="551">
        <v>98</v>
      </c>
      <c r="D36" s="551">
        <v>1575</v>
      </c>
      <c r="E36" s="551">
        <v>93</v>
      </c>
      <c r="F36" s="551">
        <v>756</v>
      </c>
      <c r="G36" s="551">
        <v>83</v>
      </c>
      <c r="H36" s="551">
        <v>1606</v>
      </c>
      <c r="I36" s="551">
        <v>94</v>
      </c>
      <c r="J36" s="552">
        <v>1554</v>
      </c>
      <c r="K36" s="552">
        <v>96</v>
      </c>
      <c r="L36" s="552">
        <v>1659</v>
      </c>
      <c r="M36" s="552">
        <v>96</v>
      </c>
      <c r="N36" s="563">
        <f t="shared" si="2"/>
        <v>17.28125</v>
      </c>
      <c r="O36" s="554" t="s">
        <v>115</v>
      </c>
      <c r="R36" s="317" t="s">
        <v>126</v>
      </c>
      <c r="S36" s="409">
        <v>1660</v>
      </c>
      <c r="T36" s="416" t="str">
        <f t="shared" si="0"/>
        <v>středisko Lípa Roztoky</v>
      </c>
      <c r="V36" s="538" t="s">
        <v>114</v>
      </c>
      <c r="W36" s="534">
        <v>96</v>
      </c>
      <c r="X36" s="534">
        <v>201</v>
      </c>
      <c r="Y36" s="510" t="str">
        <f t="shared" si="1"/>
        <v>18. středisko Kruh Praha</v>
      </c>
    </row>
    <row r="37" spans="1:25" ht="15.75" hidden="1" customHeight="1">
      <c r="A37" s="541" t="s">
        <v>116</v>
      </c>
      <c r="B37" s="547">
        <v>2410</v>
      </c>
      <c r="C37" s="551">
        <v>172</v>
      </c>
      <c r="D37" s="551">
        <v>2520</v>
      </c>
      <c r="E37" s="551">
        <v>178</v>
      </c>
      <c r="F37" s="551">
        <v>2636</v>
      </c>
      <c r="G37" s="551">
        <v>181</v>
      </c>
      <c r="H37" s="551">
        <v>2319</v>
      </c>
      <c r="I37" s="551">
        <v>180</v>
      </c>
      <c r="J37" s="552">
        <v>2438</v>
      </c>
      <c r="K37" s="552">
        <v>186</v>
      </c>
      <c r="L37" s="552">
        <v>2650</v>
      </c>
      <c r="M37" s="552">
        <v>184</v>
      </c>
      <c r="N37" s="563">
        <f t="shared" si="2"/>
        <v>14.402173913043478</v>
      </c>
      <c r="O37" s="554" t="s">
        <v>117</v>
      </c>
      <c r="R37" s="317" t="s">
        <v>129</v>
      </c>
      <c r="S37" s="409">
        <v>1718</v>
      </c>
      <c r="T37" s="510" t="str">
        <f t="shared" si="0"/>
        <v>středisko 24 Sever Praha</v>
      </c>
      <c r="V37" s="538" t="s">
        <v>116</v>
      </c>
      <c r="W37" s="534">
        <v>184</v>
      </c>
      <c r="X37" s="534">
        <v>270</v>
      </c>
      <c r="Y37" s="510" t="str">
        <f t="shared" si="1"/>
        <v>středisko Šipka Praha</v>
      </c>
    </row>
    <row r="38" spans="1:25" ht="15.75" hidden="1" customHeight="1">
      <c r="A38" s="541" t="s">
        <v>118</v>
      </c>
      <c r="B38" s="547">
        <v>318</v>
      </c>
      <c r="C38" s="551">
        <v>44</v>
      </c>
      <c r="D38" s="551">
        <v>315</v>
      </c>
      <c r="E38" s="551">
        <v>42</v>
      </c>
      <c r="F38" s="551">
        <v>365</v>
      </c>
      <c r="G38" s="551">
        <v>50</v>
      </c>
      <c r="H38" s="551">
        <v>353</v>
      </c>
      <c r="I38" s="551">
        <v>56</v>
      </c>
      <c r="J38" s="552">
        <v>427</v>
      </c>
      <c r="K38" s="552">
        <v>59</v>
      </c>
      <c r="L38" s="552">
        <v>487</v>
      </c>
      <c r="M38" s="552">
        <v>56</v>
      </c>
      <c r="N38" s="563">
        <f t="shared" si="2"/>
        <v>8.6964285714285712</v>
      </c>
      <c r="O38" s="554" t="s">
        <v>119</v>
      </c>
      <c r="R38" s="317" t="s">
        <v>131</v>
      </c>
      <c r="S38" s="409">
        <v>435</v>
      </c>
      <c r="T38" s="416" t="str">
        <f t="shared" si="0"/>
        <v>středisko Vatra Praha</v>
      </c>
      <c r="V38" s="538" t="s">
        <v>118</v>
      </c>
      <c r="W38" s="534">
        <v>56</v>
      </c>
      <c r="X38" s="534">
        <v>94</v>
      </c>
      <c r="Y38" s="510" t="str">
        <f t="shared" si="1"/>
        <v>středisko Jiskra Praha</v>
      </c>
    </row>
    <row r="39" spans="1:25" ht="15.75" hidden="1" customHeight="1">
      <c r="A39" s="541" t="s">
        <v>120</v>
      </c>
      <c r="B39" s="547">
        <v>2320</v>
      </c>
      <c r="C39" s="551">
        <v>142</v>
      </c>
      <c r="D39" s="551">
        <v>2462</v>
      </c>
      <c r="E39" s="551">
        <v>151</v>
      </c>
      <c r="F39" s="551">
        <v>2708</v>
      </c>
      <c r="G39" s="551">
        <v>153</v>
      </c>
      <c r="H39" s="551">
        <v>2796</v>
      </c>
      <c r="I39" s="551">
        <v>173</v>
      </c>
      <c r="J39" s="552">
        <v>3327</v>
      </c>
      <c r="K39" s="552">
        <v>221</v>
      </c>
      <c r="L39" s="552">
        <v>2961</v>
      </c>
      <c r="M39" s="552">
        <v>247</v>
      </c>
      <c r="N39" s="563">
        <f t="shared" si="2"/>
        <v>11.987854251012147</v>
      </c>
      <c r="O39" s="554" t="s">
        <v>121</v>
      </c>
      <c r="R39" s="317" t="s">
        <v>133</v>
      </c>
      <c r="S39" s="409">
        <v>753</v>
      </c>
      <c r="T39" s="510" t="str">
        <f t="shared" si="0"/>
        <v>středisko Ibis Odolena Voda</v>
      </c>
      <c r="V39" s="538" t="s">
        <v>120</v>
      </c>
      <c r="W39" s="534">
        <v>247</v>
      </c>
      <c r="X39" s="534">
        <v>317</v>
      </c>
      <c r="Y39" s="510" t="str">
        <f t="shared" si="1"/>
        <v>středisko Bílý los Praha</v>
      </c>
    </row>
    <row r="40" spans="1:25" ht="15.75" hidden="1" customHeight="1">
      <c r="A40" s="541" t="s">
        <v>122</v>
      </c>
      <c r="B40" s="547">
        <v>836</v>
      </c>
      <c r="C40" s="551">
        <v>67</v>
      </c>
      <c r="D40" s="551">
        <v>912</v>
      </c>
      <c r="E40" s="551">
        <v>68</v>
      </c>
      <c r="F40" s="551">
        <v>973</v>
      </c>
      <c r="G40" s="551">
        <v>70</v>
      </c>
      <c r="H40" s="551">
        <v>1065</v>
      </c>
      <c r="I40" s="551">
        <v>69</v>
      </c>
      <c r="J40" s="552">
        <v>972</v>
      </c>
      <c r="K40" s="552">
        <v>72</v>
      </c>
      <c r="L40" s="552">
        <v>1268</v>
      </c>
      <c r="M40" s="552">
        <v>73</v>
      </c>
      <c r="N40" s="563">
        <f t="shared" si="2"/>
        <v>17.36986301369863</v>
      </c>
      <c r="O40" s="554" t="s">
        <v>123</v>
      </c>
      <c r="R40" s="317" t="s">
        <v>135</v>
      </c>
      <c r="S40" s="409">
        <v>960</v>
      </c>
      <c r="T40" s="416" t="str">
        <f t="shared" si="0"/>
        <v>středisko Silmaril Praha</v>
      </c>
      <c r="V40" s="538" t="s">
        <v>122</v>
      </c>
      <c r="W40" s="534">
        <v>73</v>
      </c>
      <c r="X40" s="534">
        <v>152</v>
      </c>
      <c r="Y40" s="510" t="str">
        <f t="shared" si="1"/>
        <v>středisko Javor Praha</v>
      </c>
    </row>
    <row r="41" spans="1:25" ht="15.75" hidden="1" customHeight="1">
      <c r="A41" s="541" t="s">
        <v>124</v>
      </c>
      <c r="B41" s="547">
        <v>797</v>
      </c>
      <c r="C41" s="551">
        <v>115</v>
      </c>
      <c r="D41" s="551">
        <v>839</v>
      </c>
      <c r="E41" s="551">
        <v>96</v>
      </c>
      <c r="F41" s="551">
        <v>1034</v>
      </c>
      <c r="G41" s="551">
        <v>109</v>
      </c>
      <c r="H41" s="551">
        <v>1405</v>
      </c>
      <c r="I41" s="551">
        <v>128</v>
      </c>
      <c r="J41" s="552">
        <v>1461</v>
      </c>
      <c r="K41" s="552">
        <v>125</v>
      </c>
      <c r="L41" s="552">
        <v>1517</v>
      </c>
      <c r="M41" s="552">
        <v>133</v>
      </c>
      <c r="N41" s="563">
        <f t="shared" si="2"/>
        <v>11.406015037593985</v>
      </c>
      <c r="O41" s="554" t="s">
        <v>125</v>
      </c>
      <c r="R41" s="317" t="s">
        <v>137</v>
      </c>
      <c r="S41" s="409">
        <v>740</v>
      </c>
      <c r="T41" s="510" t="str">
        <f t="shared" si="0"/>
        <v>středisko Sfinx Praha</v>
      </c>
      <c r="V41" s="538" t="s">
        <v>124</v>
      </c>
      <c r="W41" s="534">
        <v>133</v>
      </c>
      <c r="X41" s="534">
        <v>186</v>
      </c>
      <c r="Y41" s="510" t="str">
        <f t="shared" si="1"/>
        <v>středisko Střelka Kralupy nad Vltavou</v>
      </c>
    </row>
    <row r="42" spans="1:25" ht="15.75" hidden="1" customHeight="1">
      <c r="A42" s="541" t="s">
        <v>126</v>
      </c>
      <c r="B42" s="547">
        <v>998</v>
      </c>
      <c r="C42" s="551">
        <v>107</v>
      </c>
      <c r="D42" s="551">
        <v>1076</v>
      </c>
      <c r="E42" s="551">
        <v>98</v>
      </c>
      <c r="F42" s="551">
        <v>1388</v>
      </c>
      <c r="G42" s="551">
        <v>122</v>
      </c>
      <c r="H42" s="551">
        <v>1505</v>
      </c>
      <c r="I42" s="551">
        <v>134</v>
      </c>
      <c r="J42" s="552">
        <v>1463</v>
      </c>
      <c r="K42" s="552">
        <v>139</v>
      </c>
      <c r="L42" s="552">
        <v>1660</v>
      </c>
      <c r="M42" s="552">
        <v>156</v>
      </c>
      <c r="N42" s="563">
        <f t="shared" si="2"/>
        <v>10.641025641025641</v>
      </c>
      <c r="O42" s="554" t="s">
        <v>127</v>
      </c>
      <c r="R42" s="317" t="s">
        <v>139</v>
      </c>
      <c r="S42" s="409">
        <v>2117</v>
      </c>
      <c r="T42" s="416" t="str">
        <f t="shared" si="0"/>
        <v>středisko Stopaři Praha</v>
      </c>
      <c r="V42" s="538" t="s">
        <v>126</v>
      </c>
      <c r="W42" s="534">
        <v>156</v>
      </c>
      <c r="X42" s="534">
        <v>216</v>
      </c>
      <c r="Y42" s="510" t="str">
        <f t="shared" si="1"/>
        <v>středisko Lípa Roztoky</v>
      </c>
    </row>
    <row r="43" spans="1:25" ht="15.75" customHeight="1">
      <c r="A43" s="541">
        <v>118</v>
      </c>
      <c r="B43" s="547">
        <v>6816</v>
      </c>
      <c r="C43" s="551">
        <v>467</v>
      </c>
      <c r="D43" s="551">
        <v>7433</v>
      </c>
      <c r="E43" s="551">
        <v>476</v>
      </c>
      <c r="F43" s="551">
        <v>6735</v>
      </c>
      <c r="G43" s="551">
        <v>523</v>
      </c>
      <c r="H43" s="551">
        <v>6338</v>
      </c>
      <c r="I43" s="551">
        <v>545</v>
      </c>
      <c r="J43" s="552">
        <v>7689</v>
      </c>
      <c r="K43" s="552">
        <v>563</v>
      </c>
      <c r="L43" s="552">
        <v>7716</v>
      </c>
      <c r="M43" s="552">
        <v>598</v>
      </c>
      <c r="N43" s="563">
        <f t="shared" si="2"/>
        <v>12.903010033444817</v>
      </c>
      <c r="O43" s="554" t="s">
        <v>128</v>
      </c>
      <c r="R43" s="317" t="s">
        <v>141</v>
      </c>
      <c r="S43" s="409">
        <v>993</v>
      </c>
      <c r="T43" s="510" t="str">
        <f t="shared" si="0"/>
        <v>středisko 88 Radost Praha</v>
      </c>
      <c r="V43" s="538">
        <v>118</v>
      </c>
      <c r="W43" s="534">
        <v>598</v>
      </c>
      <c r="X43" s="534">
        <v>859</v>
      </c>
      <c r="Y43" s="510" t="str">
        <f t="shared" si="1"/>
        <v>okres Praha 8</v>
      </c>
    </row>
    <row r="44" spans="1:25" ht="15.75" hidden="1" customHeight="1">
      <c r="A44" s="541" t="s">
        <v>129</v>
      </c>
      <c r="B44" s="547">
        <v>1304</v>
      </c>
      <c r="C44" s="551">
        <v>100</v>
      </c>
      <c r="D44" s="551">
        <v>1341</v>
      </c>
      <c r="E44" s="551">
        <v>88</v>
      </c>
      <c r="F44" s="551">
        <v>1299</v>
      </c>
      <c r="G44" s="551">
        <v>97</v>
      </c>
      <c r="H44" s="551">
        <v>1458</v>
      </c>
      <c r="I44" s="551">
        <v>97</v>
      </c>
      <c r="J44" s="552">
        <v>1606</v>
      </c>
      <c r="K44" s="552">
        <v>113</v>
      </c>
      <c r="L44" s="552">
        <v>1718</v>
      </c>
      <c r="M44" s="552">
        <v>132</v>
      </c>
      <c r="N44" s="563">
        <f t="shared" si="2"/>
        <v>13.015151515151516</v>
      </c>
      <c r="O44" s="554" t="s">
        <v>130</v>
      </c>
      <c r="R44" s="317" t="s">
        <v>144</v>
      </c>
      <c r="S44" s="409">
        <v>1896</v>
      </c>
      <c r="T44" s="416" t="str">
        <f t="shared" si="0"/>
        <v>středisko Athabaska Praha</v>
      </c>
      <c r="V44" s="538" t="s">
        <v>129</v>
      </c>
      <c r="W44" s="534">
        <v>132</v>
      </c>
      <c r="X44" s="534">
        <v>192</v>
      </c>
      <c r="Y44" s="510" t="str">
        <f t="shared" si="1"/>
        <v>středisko 24 Sever Praha</v>
      </c>
    </row>
    <row r="45" spans="1:25" ht="15.75" hidden="1" customHeight="1">
      <c r="A45" s="541" t="s">
        <v>131</v>
      </c>
      <c r="B45" s="547">
        <v>454</v>
      </c>
      <c r="C45" s="551">
        <v>38</v>
      </c>
      <c r="D45" s="551">
        <v>465</v>
      </c>
      <c r="E45" s="551">
        <v>39</v>
      </c>
      <c r="F45" s="551">
        <v>450</v>
      </c>
      <c r="G45" s="551">
        <v>49</v>
      </c>
      <c r="H45" s="551">
        <v>480</v>
      </c>
      <c r="I45" s="551">
        <v>49</v>
      </c>
      <c r="J45" s="552">
        <v>435</v>
      </c>
      <c r="K45" s="552">
        <v>49</v>
      </c>
      <c r="L45" s="552">
        <v>435</v>
      </c>
      <c r="M45" s="552">
        <v>40</v>
      </c>
      <c r="N45" s="563">
        <f t="shared" si="2"/>
        <v>10.875</v>
      </c>
      <c r="O45" s="554" t="s">
        <v>132</v>
      </c>
      <c r="R45" s="317" t="s">
        <v>146</v>
      </c>
      <c r="S45" s="409">
        <v>1187</v>
      </c>
      <c r="T45" s="510" t="str">
        <f t="shared" si="0"/>
        <v>středisko Douglaska Praha</v>
      </c>
      <c r="V45" s="538" t="s">
        <v>131</v>
      </c>
      <c r="W45" s="534">
        <v>40</v>
      </c>
      <c r="X45" s="534">
        <v>47</v>
      </c>
      <c r="Y45" s="510" t="str">
        <f t="shared" si="1"/>
        <v>středisko Vatra Praha</v>
      </c>
    </row>
    <row r="46" spans="1:25" ht="15.75" hidden="1" customHeight="1">
      <c r="A46" s="541" t="s">
        <v>133</v>
      </c>
      <c r="B46" s="547">
        <v>0</v>
      </c>
      <c r="C46" s="551">
        <v>26</v>
      </c>
      <c r="D46" s="551">
        <v>250</v>
      </c>
      <c r="E46" s="551">
        <v>35</v>
      </c>
      <c r="F46" s="551">
        <v>214</v>
      </c>
      <c r="G46" s="551">
        <v>29</v>
      </c>
      <c r="H46" s="551"/>
      <c r="I46" s="551">
        <v>38</v>
      </c>
      <c r="J46" s="552">
        <v>609</v>
      </c>
      <c r="K46" s="552">
        <v>49</v>
      </c>
      <c r="L46" s="552">
        <v>753</v>
      </c>
      <c r="M46" s="552">
        <v>57</v>
      </c>
      <c r="N46" s="563">
        <f t="shared" si="2"/>
        <v>13.210526315789474</v>
      </c>
      <c r="O46" s="554" t="s">
        <v>134</v>
      </c>
      <c r="R46" s="317" t="s">
        <v>148</v>
      </c>
      <c r="S46" s="409">
        <v>3998</v>
      </c>
      <c r="T46" s="416" t="str">
        <f t="shared" si="0"/>
        <v>středisko Oheň Horní Počernice</v>
      </c>
      <c r="V46" s="538" t="s">
        <v>133</v>
      </c>
      <c r="W46" s="534">
        <v>57</v>
      </c>
      <c r="X46" s="534">
        <v>64</v>
      </c>
      <c r="Y46" s="510" t="str">
        <f t="shared" si="1"/>
        <v>středisko Ibis Odolena Voda</v>
      </c>
    </row>
    <row r="47" spans="1:25" ht="15.75" hidden="1" customHeight="1">
      <c r="A47" s="541" t="s">
        <v>135</v>
      </c>
      <c r="B47" s="547">
        <v>812</v>
      </c>
      <c r="C47" s="551">
        <v>62</v>
      </c>
      <c r="D47" s="551">
        <v>1043</v>
      </c>
      <c r="E47" s="551">
        <v>66</v>
      </c>
      <c r="F47" s="551">
        <v>987</v>
      </c>
      <c r="G47" s="551">
        <v>64</v>
      </c>
      <c r="H47" s="551">
        <v>806</v>
      </c>
      <c r="I47" s="551">
        <v>68</v>
      </c>
      <c r="J47" s="552">
        <v>837</v>
      </c>
      <c r="K47" s="552">
        <v>71</v>
      </c>
      <c r="L47" s="552">
        <v>960</v>
      </c>
      <c r="M47" s="552">
        <v>67</v>
      </c>
      <c r="N47" s="563">
        <f t="shared" si="2"/>
        <v>14.328358208955224</v>
      </c>
      <c r="O47" s="554" t="s">
        <v>136</v>
      </c>
      <c r="R47" s="317" t="s">
        <v>150</v>
      </c>
      <c r="S47" s="409">
        <v>1835</v>
      </c>
      <c r="T47" s="510" t="str">
        <f t="shared" si="0"/>
        <v>středisko Prosek Praha</v>
      </c>
      <c r="V47" s="538" t="s">
        <v>135</v>
      </c>
      <c r="W47" s="534">
        <v>67</v>
      </c>
      <c r="X47" s="534">
        <v>100</v>
      </c>
      <c r="Y47" s="510" t="str">
        <f t="shared" si="1"/>
        <v>středisko Silmaril Praha</v>
      </c>
    </row>
    <row r="48" spans="1:25" ht="15.75" hidden="1" customHeight="1">
      <c r="A48" s="541" t="s">
        <v>137</v>
      </c>
      <c r="B48" s="547">
        <v>643</v>
      </c>
      <c r="C48" s="551">
        <v>51</v>
      </c>
      <c r="D48" s="551">
        <v>777</v>
      </c>
      <c r="E48" s="551">
        <v>50</v>
      </c>
      <c r="F48" s="551">
        <v>788</v>
      </c>
      <c r="G48" s="551">
        <v>55</v>
      </c>
      <c r="H48" s="551">
        <v>649</v>
      </c>
      <c r="I48" s="551">
        <v>57</v>
      </c>
      <c r="J48" s="552">
        <v>741</v>
      </c>
      <c r="K48" s="552">
        <v>58</v>
      </c>
      <c r="L48" s="552">
        <v>740</v>
      </c>
      <c r="M48" s="552">
        <v>63</v>
      </c>
      <c r="N48" s="563">
        <f t="shared" si="2"/>
        <v>11.746031746031745</v>
      </c>
      <c r="O48" s="554" t="s">
        <v>138</v>
      </c>
      <c r="R48" s="317" t="s">
        <v>152</v>
      </c>
      <c r="S48" s="409">
        <v>866</v>
      </c>
      <c r="T48" s="416" t="str">
        <f t="shared" si="0"/>
        <v>středisko Kyje Praha</v>
      </c>
      <c r="V48" s="538" t="s">
        <v>137</v>
      </c>
      <c r="W48" s="534">
        <v>63</v>
      </c>
      <c r="X48" s="534">
        <v>95</v>
      </c>
      <c r="Y48" s="510" t="str">
        <f t="shared" si="1"/>
        <v>středisko Sfinx Praha</v>
      </c>
    </row>
    <row r="49" spans="1:25" ht="15.75" hidden="1" customHeight="1">
      <c r="A49" s="541" t="s">
        <v>139</v>
      </c>
      <c r="B49" s="547">
        <v>2563</v>
      </c>
      <c r="C49" s="551">
        <v>112</v>
      </c>
      <c r="D49" s="551">
        <v>2425</v>
      </c>
      <c r="E49" s="551">
        <v>121</v>
      </c>
      <c r="F49" s="551">
        <v>2051</v>
      </c>
      <c r="G49" s="551">
        <v>155</v>
      </c>
      <c r="H49" s="551">
        <v>1807</v>
      </c>
      <c r="I49" s="551">
        <v>157</v>
      </c>
      <c r="J49" s="552">
        <v>2011</v>
      </c>
      <c r="K49" s="552">
        <v>144</v>
      </c>
      <c r="L49" s="552">
        <v>2117</v>
      </c>
      <c r="M49" s="552">
        <v>142</v>
      </c>
      <c r="N49" s="563">
        <f t="shared" si="2"/>
        <v>14.908450704225352</v>
      </c>
      <c r="O49" s="554" t="s">
        <v>140</v>
      </c>
      <c r="R49" s="317" t="s">
        <v>156</v>
      </c>
      <c r="S49" s="409">
        <v>1965</v>
      </c>
      <c r="T49" s="510" t="str">
        <f t="shared" si="0"/>
        <v>středisko STOVKA Praha</v>
      </c>
      <c r="V49" s="538" t="s">
        <v>139</v>
      </c>
      <c r="W49" s="534">
        <v>142</v>
      </c>
      <c r="X49" s="534">
        <v>195</v>
      </c>
      <c r="Y49" s="510" t="str">
        <f t="shared" si="1"/>
        <v>středisko Stopaři Praha</v>
      </c>
    </row>
    <row r="50" spans="1:25" ht="15.75" hidden="1" customHeight="1">
      <c r="A50" s="541" t="s">
        <v>141</v>
      </c>
      <c r="B50" s="547">
        <v>1040</v>
      </c>
      <c r="C50" s="551">
        <v>78</v>
      </c>
      <c r="D50" s="551">
        <v>1132</v>
      </c>
      <c r="E50" s="551">
        <v>77</v>
      </c>
      <c r="F50" s="551">
        <v>946</v>
      </c>
      <c r="G50" s="551">
        <v>74</v>
      </c>
      <c r="H50" s="551">
        <v>1138</v>
      </c>
      <c r="I50" s="551">
        <v>79</v>
      </c>
      <c r="J50" s="552">
        <v>1450</v>
      </c>
      <c r="K50" s="552">
        <v>79</v>
      </c>
      <c r="L50" s="552">
        <v>993</v>
      </c>
      <c r="M50" s="552">
        <v>97</v>
      </c>
      <c r="N50" s="563">
        <f t="shared" si="2"/>
        <v>10.237113402061855</v>
      </c>
      <c r="O50" s="554" t="s">
        <v>142</v>
      </c>
      <c r="R50" s="317" t="s">
        <v>158</v>
      </c>
      <c r="S50" s="409">
        <v>960</v>
      </c>
      <c r="T50" s="416" t="str">
        <f t="shared" si="0"/>
        <v>středisko Pasát Praha</v>
      </c>
      <c r="V50" s="538" t="s">
        <v>141</v>
      </c>
      <c r="W50" s="534">
        <v>97</v>
      </c>
      <c r="X50" s="534">
        <v>166</v>
      </c>
      <c r="Y50" s="510" t="str">
        <f t="shared" si="1"/>
        <v>středisko 88 Radost Praha</v>
      </c>
    </row>
    <row r="51" spans="1:25" ht="15.75" customHeight="1">
      <c r="A51" s="541">
        <v>119</v>
      </c>
      <c r="B51" s="547">
        <v>6073</v>
      </c>
      <c r="C51" s="551">
        <v>499</v>
      </c>
      <c r="D51" s="551">
        <v>6298</v>
      </c>
      <c r="E51" s="551">
        <v>536</v>
      </c>
      <c r="F51" s="551">
        <v>6344</v>
      </c>
      <c r="G51" s="551">
        <v>611</v>
      </c>
      <c r="H51" s="551">
        <v>7960</v>
      </c>
      <c r="I51" s="551">
        <v>672</v>
      </c>
      <c r="J51" s="552">
        <v>8588</v>
      </c>
      <c r="K51" s="552">
        <v>712</v>
      </c>
      <c r="L51" s="552">
        <v>9782</v>
      </c>
      <c r="M51" s="552">
        <v>766</v>
      </c>
      <c r="N51" s="563">
        <f t="shared" si="2"/>
        <v>12.770234986945169</v>
      </c>
      <c r="O51" s="554" t="s">
        <v>143</v>
      </c>
      <c r="R51" s="317" t="s">
        <v>160</v>
      </c>
      <c r="S51" s="409">
        <v>1366</v>
      </c>
      <c r="T51" s="510" t="str">
        <f t="shared" si="0"/>
        <v>středisko J. Rady Praha</v>
      </c>
      <c r="V51" s="538">
        <v>119</v>
      </c>
      <c r="W51" s="534">
        <v>766</v>
      </c>
      <c r="X51" s="534">
        <v>1107</v>
      </c>
      <c r="Y51" s="510" t="str">
        <f t="shared" si="1"/>
        <v>okres Praha 9</v>
      </c>
    </row>
    <row r="52" spans="1:25" ht="15.75" hidden="1" customHeight="1">
      <c r="A52" s="541" t="s">
        <v>144</v>
      </c>
      <c r="B52" s="547">
        <v>1100</v>
      </c>
      <c r="C52" s="551">
        <v>92</v>
      </c>
      <c r="D52" s="551">
        <v>1178</v>
      </c>
      <c r="E52" s="551">
        <v>101</v>
      </c>
      <c r="F52" s="551">
        <v>1199</v>
      </c>
      <c r="G52" s="551">
        <v>118</v>
      </c>
      <c r="H52" s="551">
        <v>1427</v>
      </c>
      <c r="I52" s="551">
        <v>141</v>
      </c>
      <c r="J52" s="552">
        <v>1850</v>
      </c>
      <c r="K52" s="552">
        <v>146</v>
      </c>
      <c r="L52" s="552">
        <v>1896</v>
      </c>
      <c r="M52" s="552">
        <v>137</v>
      </c>
      <c r="N52" s="563">
        <f t="shared" si="2"/>
        <v>13.839416058394161</v>
      </c>
      <c r="O52" s="554" t="s">
        <v>145</v>
      </c>
      <c r="R52" s="317" t="s">
        <v>162</v>
      </c>
      <c r="S52" s="409">
        <v>615</v>
      </c>
      <c r="T52" s="416" t="str">
        <f t="shared" si="0"/>
        <v>středisko Sova Praha</v>
      </c>
      <c r="V52" s="538" t="s">
        <v>144</v>
      </c>
      <c r="W52" s="534">
        <v>137</v>
      </c>
      <c r="X52" s="534">
        <v>198</v>
      </c>
      <c r="Y52" s="510" t="str">
        <f t="shared" si="1"/>
        <v>středisko Athabaska Praha</v>
      </c>
    </row>
    <row r="53" spans="1:25" ht="15.75" hidden="1" customHeight="1">
      <c r="A53" s="541" t="s">
        <v>146</v>
      </c>
      <c r="B53" s="547">
        <v>683</v>
      </c>
      <c r="C53" s="551">
        <v>77</v>
      </c>
      <c r="D53" s="551">
        <v>557</v>
      </c>
      <c r="E53" s="551">
        <v>90</v>
      </c>
      <c r="F53" s="551">
        <v>817</v>
      </c>
      <c r="G53" s="551">
        <v>110</v>
      </c>
      <c r="H53" s="551">
        <v>855</v>
      </c>
      <c r="I53" s="551">
        <v>100</v>
      </c>
      <c r="J53" s="552">
        <v>882</v>
      </c>
      <c r="K53" s="552">
        <v>100</v>
      </c>
      <c r="L53" s="552">
        <v>1187</v>
      </c>
      <c r="M53" s="552">
        <v>116</v>
      </c>
      <c r="N53" s="563">
        <f t="shared" si="2"/>
        <v>10.232758620689655</v>
      </c>
      <c r="O53" s="554" t="s">
        <v>147</v>
      </c>
      <c r="R53" s="317" t="s">
        <v>164</v>
      </c>
      <c r="S53" s="409">
        <v>2986</v>
      </c>
      <c r="T53" s="510" t="str">
        <f t="shared" si="0"/>
        <v>středisko 77 ROD SOVY Praha</v>
      </c>
      <c r="V53" s="538" t="s">
        <v>146</v>
      </c>
      <c r="W53" s="534">
        <v>116</v>
      </c>
      <c r="X53" s="534">
        <v>145</v>
      </c>
      <c r="Y53" s="510" t="str">
        <f t="shared" si="1"/>
        <v>středisko Douglaska Praha</v>
      </c>
    </row>
    <row r="54" spans="1:25" ht="15.75" hidden="1" customHeight="1">
      <c r="A54" s="541" t="s">
        <v>148</v>
      </c>
      <c r="B54" s="547">
        <v>2358</v>
      </c>
      <c r="C54" s="551">
        <v>177</v>
      </c>
      <c r="D54" s="551">
        <v>2479</v>
      </c>
      <c r="E54" s="551">
        <v>180</v>
      </c>
      <c r="F54" s="551">
        <v>2360</v>
      </c>
      <c r="G54" s="551">
        <v>205</v>
      </c>
      <c r="H54" s="551">
        <v>3369</v>
      </c>
      <c r="I54" s="551">
        <v>255</v>
      </c>
      <c r="J54" s="552">
        <v>3360</v>
      </c>
      <c r="K54" s="552">
        <v>284</v>
      </c>
      <c r="L54" s="552">
        <v>3998</v>
      </c>
      <c r="M54" s="552">
        <v>298</v>
      </c>
      <c r="N54" s="563">
        <f t="shared" si="2"/>
        <v>13.416107382550335</v>
      </c>
      <c r="O54" s="554" t="s">
        <v>149</v>
      </c>
      <c r="R54" s="317" t="s">
        <v>166</v>
      </c>
      <c r="S54" s="409">
        <v>1909</v>
      </c>
      <c r="T54" s="416" t="str">
        <f t="shared" si="0"/>
        <v>středisko Šípů Praha</v>
      </c>
      <c r="V54" s="538" t="s">
        <v>148</v>
      </c>
      <c r="W54" s="534">
        <v>298</v>
      </c>
      <c r="X54" s="534">
        <v>442</v>
      </c>
      <c r="Y54" s="510" t="str">
        <f t="shared" si="1"/>
        <v>středisko Oheň Horní Počernice</v>
      </c>
    </row>
    <row r="55" spans="1:25" ht="15.75" hidden="1" customHeight="1">
      <c r="A55" s="541" t="s">
        <v>150</v>
      </c>
      <c r="B55" s="547">
        <v>1078</v>
      </c>
      <c r="C55" s="551">
        <v>93</v>
      </c>
      <c r="D55" s="551">
        <v>1272</v>
      </c>
      <c r="E55" s="551">
        <v>101</v>
      </c>
      <c r="F55" s="551">
        <v>1110</v>
      </c>
      <c r="G55" s="551">
        <v>110</v>
      </c>
      <c r="H55" s="551">
        <v>1480</v>
      </c>
      <c r="I55" s="551">
        <v>113</v>
      </c>
      <c r="J55" s="552">
        <v>1634</v>
      </c>
      <c r="K55" s="552">
        <v>121</v>
      </c>
      <c r="L55" s="552">
        <v>1835</v>
      </c>
      <c r="M55" s="552">
        <v>139</v>
      </c>
      <c r="N55" s="563">
        <f t="shared" si="2"/>
        <v>13.201438848920864</v>
      </c>
      <c r="O55" s="554" t="s">
        <v>151</v>
      </c>
      <c r="R55" s="317" t="s">
        <v>168</v>
      </c>
      <c r="S55" s="409">
        <v>985</v>
      </c>
      <c r="T55" s="510" t="str">
        <f t="shared" si="0"/>
        <v>středisko 93 Praha</v>
      </c>
      <c r="V55" s="538" t="s">
        <v>150</v>
      </c>
      <c r="W55" s="534">
        <v>139</v>
      </c>
      <c r="X55" s="534">
        <v>224</v>
      </c>
      <c r="Y55" s="510" t="str">
        <f t="shared" si="1"/>
        <v>středisko Prosek Praha</v>
      </c>
    </row>
    <row r="56" spans="1:25" ht="15.75" hidden="1" customHeight="1">
      <c r="A56" s="541" t="s">
        <v>152</v>
      </c>
      <c r="B56" s="547">
        <v>854</v>
      </c>
      <c r="C56" s="551">
        <v>60</v>
      </c>
      <c r="D56" s="551">
        <v>812</v>
      </c>
      <c r="E56" s="551">
        <v>64</v>
      </c>
      <c r="F56" s="551">
        <v>858</v>
      </c>
      <c r="G56" s="551">
        <v>68</v>
      </c>
      <c r="H56" s="551">
        <v>829</v>
      </c>
      <c r="I56" s="551">
        <v>63</v>
      </c>
      <c r="J56" s="552">
        <v>862</v>
      </c>
      <c r="K56" s="552">
        <v>61</v>
      </c>
      <c r="L56" s="552">
        <v>866</v>
      </c>
      <c r="M56" s="552">
        <v>76</v>
      </c>
      <c r="N56" s="563">
        <f t="shared" si="2"/>
        <v>11.394736842105264</v>
      </c>
      <c r="O56" s="554" t="s">
        <v>153</v>
      </c>
      <c r="R56" s="317" t="s">
        <v>170</v>
      </c>
      <c r="S56" s="409">
        <v>1006</v>
      </c>
      <c r="T56" s="416" t="str">
        <f t="shared" si="0"/>
        <v>středisko Scarabeus Praha</v>
      </c>
      <c r="V56" s="538" t="s">
        <v>152</v>
      </c>
      <c r="W56" s="534">
        <v>76</v>
      </c>
      <c r="X56" s="534">
        <v>98</v>
      </c>
      <c r="Y56" s="510" t="str">
        <f t="shared" si="1"/>
        <v>středisko Kyje Praha</v>
      </c>
    </row>
    <row r="57" spans="1:25" ht="15.75" customHeight="1">
      <c r="A57" s="541" t="s">
        <v>154</v>
      </c>
      <c r="B57" s="547">
        <v>8696</v>
      </c>
      <c r="C57" s="551">
        <v>597</v>
      </c>
      <c r="D57" s="551">
        <v>9512</v>
      </c>
      <c r="E57" s="551">
        <v>636</v>
      </c>
      <c r="F57" s="551">
        <v>9701</v>
      </c>
      <c r="G57" s="551">
        <v>679</v>
      </c>
      <c r="H57" s="551">
        <v>10359</v>
      </c>
      <c r="I57" s="551">
        <v>708</v>
      </c>
      <c r="J57" s="552">
        <v>11086</v>
      </c>
      <c r="K57" s="552">
        <v>729</v>
      </c>
      <c r="L57" s="552">
        <v>11792</v>
      </c>
      <c r="M57" s="552">
        <v>780</v>
      </c>
      <c r="N57" s="563">
        <f t="shared" si="2"/>
        <v>15.117948717948718</v>
      </c>
      <c r="O57" s="554" t="s">
        <v>155</v>
      </c>
      <c r="R57" s="317" t="s">
        <v>173</v>
      </c>
      <c r="S57" s="409">
        <v>1678</v>
      </c>
      <c r="T57" s="510" t="str">
        <f t="shared" si="0"/>
        <v>středisko Fr. Konáše Benešov</v>
      </c>
      <c r="V57" s="538" t="s">
        <v>154</v>
      </c>
      <c r="W57" s="534">
        <v>780</v>
      </c>
      <c r="X57" s="534">
        <v>1141</v>
      </c>
      <c r="Y57" s="510" t="str">
        <f t="shared" si="1"/>
        <v>okres Praha 10</v>
      </c>
    </row>
    <row r="58" spans="1:25" ht="15.75" hidden="1" customHeight="1">
      <c r="A58" s="541" t="s">
        <v>156</v>
      </c>
      <c r="B58" s="547">
        <v>1629</v>
      </c>
      <c r="C58" s="551">
        <v>92</v>
      </c>
      <c r="D58" s="551">
        <v>1568</v>
      </c>
      <c r="E58" s="551">
        <v>95</v>
      </c>
      <c r="F58" s="551">
        <v>1629</v>
      </c>
      <c r="G58" s="551">
        <v>99</v>
      </c>
      <c r="H58" s="551">
        <v>1513</v>
      </c>
      <c r="I58" s="551">
        <v>107</v>
      </c>
      <c r="J58" s="552">
        <v>1758</v>
      </c>
      <c r="K58" s="552">
        <v>107</v>
      </c>
      <c r="L58" s="552">
        <v>1965</v>
      </c>
      <c r="M58" s="552">
        <v>116</v>
      </c>
      <c r="N58" s="563">
        <f t="shared" si="2"/>
        <v>16.939655172413794</v>
      </c>
      <c r="O58" s="554" t="s">
        <v>157</v>
      </c>
      <c r="R58" s="317" t="s">
        <v>175</v>
      </c>
      <c r="S58" s="409">
        <v>898</v>
      </c>
      <c r="T58" s="416" t="str">
        <f t="shared" si="0"/>
        <v>středisko Vlašim</v>
      </c>
      <c r="V58" s="538" t="s">
        <v>156</v>
      </c>
      <c r="W58" s="534">
        <v>116</v>
      </c>
      <c r="X58" s="534">
        <v>165</v>
      </c>
      <c r="Y58" s="510" t="str">
        <f t="shared" si="1"/>
        <v>středisko STOVKA Praha</v>
      </c>
    </row>
    <row r="59" spans="1:25" ht="15.75" hidden="1" customHeight="1">
      <c r="A59" s="541" t="s">
        <v>158</v>
      </c>
      <c r="B59" s="547">
        <v>0</v>
      </c>
      <c r="C59" s="551">
        <v>69</v>
      </c>
      <c r="D59" s="551">
        <v>660</v>
      </c>
      <c r="E59" s="551">
        <v>66</v>
      </c>
      <c r="F59" s="551">
        <v>150</v>
      </c>
      <c r="G59" s="551">
        <v>67</v>
      </c>
      <c r="H59" s="551">
        <v>810</v>
      </c>
      <c r="I59" s="551">
        <v>74</v>
      </c>
      <c r="J59" s="552">
        <v>885</v>
      </c>
      <c r="K59" s="552">
        <v>73</v>
      </c>
      <c r="L59" s="552">
        <v>960</v>
      </c>
      <c r="M59" s="552">
        <v>78</v>
      </c>
      <c r="N59" s="563">
        <f t="shared" si="2"/>
        <v>12.307692307692308</v>
      </c>
      <c r="O59" s="554" t="s">
        <v>159</v>
      </c>
      <c r="R59" s="317" t="s">
        <v>177</v>
      </c>
      <c r="S59" s="409">
        <v>1854</v>
      </c>
      <c r="T59" s="510" t="str">
        <f t="shared" si="0"/>
        <v>středisko Kamenice</v>
      </c>
      <c r="V59" s="538" t="s">
        <v>158</v>
      </c>
      <c r="W59" s="534">
        <v>78</v>
      </c>
      <c r="X59" s="534">
        <v>94</v>
      </c>
      <c r="Y59" s="510" t="str">
        <f t="shared" si="1"/>
        <v>středisko Pasát Praha</v>
      </c>
    </row>
    <row r="60" spans="1:25" ht="15.75" hidden="1" customHeight="1">
      <c r="A60" s="541" t="s">
        <v>160</v>
      </c>
      <c r="B60" s="547">
        <v>859</v>
      </c>
      <c r="C60" s="551">
        <v>62</v>
      </c>
      <c r="D60" s="551">
        <v>992</v>
      </c>
      <c r="E60" s="551">
        <v>66</v>
      </c>
      <c r="F60" s="551">
        <v>1150</v>
      </c>
      <c r="G60" s="551">
        <v>81</v>
      </c>
      <c r="H60" s="551">
        <v>1326</v>
      </c>
      <c r="I60" s="551">
        <v>78</v>
      </c>
      <c r="J60" s="552">
        <v>1386</v>
      </c>
      <c r="K60" s="552">
        <v>75</v>
      </c>
      <c r="L60" s="552">
        <v>1366</v>
      </c>
      <c r="M60" s="552">
        <v>83</v>
      </c>
      <c r="N60" s="563">
        <f t="shared" si="2"/>
        <v>16.457831325301203</v>
      </c>
      <c r="O60" s="554" t="s">
        <v>161</v>
      </c>
      <c r="R60" s="317" t="s">
        <v>179</v>
      </c>
      <c r="S60" s="409">
        <v>770</v>
      </c>
      <c r="T60" s="416" t="str">
        <f t="shared" si="0"/>
        <v>středisko Úsvit Votice</v>
      </c>
      <c r="V60" s="538" t="s">
        <v>160</v>
      </c>
      <c r="W60" s="534">
        <v>83</v>
      </c>
      <c r="X60" s="534">
        <v>129</v>
      </c>
      <c r="Y60" s="510" t="str">
        <f t="shared" si="1"/>
        <v>středisko J. Rady Praha</v>
      </c>
    </row>
    <row r="61" spans="1:25" ht="15.75" hidden="1" customHeight="1">
      <c r="A61" s="541" t="s">
        <v>162</v>
      </c>
      <c r="B61" s="547">
        <v>770</v>
      </c>
      <c r="C61" s="551">
        <v>42</v>
      </c>
      <c r="D61" s="551">
        <v>770</v>
      </c>
      <c r="E61" s="551">
        <v>48</v>
      </c>
      <c r="F61" s="551">
        <v>748</v>
      </c>
      <c r="G61" s="551">
        <v>47</v>
      </c>
      <c r="H61" s="551">
        <v>770</v>
      </c>
      <c r="I61" s="551">
        <v>48</v>
      </c>
      <c r="J61" s="552">
        <v>880</v>
      </c>
      <c r="K61" s="552">
        <v>55</v>
      </c>
      <c r="L61" s="552">
        <v>615</v>
      </c>
      <c r="M61" s="552">
        <v>55</v>
      </c>
      <c r="N61" s="563">
        <f t="shared" si="2"/>
        <v>11.181818181818182</v>
      </c>
      <c r="O61" s="554" t="s">
        <v>163</v>
      </c>
      <c r="R61" s="317" t="s">
        <v>182</v>
      </c>
      <c r="S61" s="409">
        <v>1590</v>
      </c>
      <c r="T61" s="510" t="str">
        <f t="shared" si="0"/>
        <v>středisko 01 Beroun</v>
      </c>
      <c r="V61" s="538" t="s">
        <v>162</v>
      </c>
      <c r="W61" s="534">
        <v>55</v>
      </c>
      <c r="X61" s="534">
        <v>76</v>
      </c>
      <c r="Y61" s="510" t="str">
        <f t="shared" si="1"/>
        <v>středisko Sova Praha</v>
      </c>
    </row>
    <row r="62" spans="1:25" ht="15.75" hidden="1" customHeight="1">
      <c r="A62" s="541" t="s">
        <v>164</v>
      </c>
      <c r="B62" s="547">
        <v>2123</v>
      </c>
      <c r="C62" s="551">
        <v>135</v>
      </c>
      <c r="D62" s="551">
        <v>2009</v>
      </c>
      <c r="E62" s="551">
        <v>154</v>
      </c>
      <c r="F62" s="551">
        <v>2840</v>
      </c>
      <c r="G62" s="551">
        <v>169</v>
      </c>
      <c r="H62" s="551">
        <v>2368</v>
      </c>
      <c r="I62" s="551">
        <v>170</v>
      </c>
      <c r="J62" s="552">
        <v>2462</v>
      </c>
      <c r="K62" s="552">
        <v>167</v>
      </c>
      <c r="L62" s="552">
        <v>2986</v>
      </c>
      <c r="M62" s="552">
        <v>187</v>
      </c>
      <c r="N62" s="563">
        <f t="shared" si="2"/>
        <v>15.967914438502675</v>
      </c>
      <c r="O62" s="554" t="s">
        <v>165</v>
      </c>
      <c r="R62" s="317" t="s">
        <v>186</v>
      </c>
      <c r="S62" s="409">
        <v>1155</v>
      </c>
      <c r="T62" s="416" t="str">
        <f t="shared" si="0"/>
        <v>středisko Radost a Naděje Beroun</v>
      </c>
      <c r="V62" s="538" t="s">
        <v>164</v>
      </c>
      <c r="W62" s="534">
        <v>187</v>
      </c>
      <c r="X62" s="534">
        <v>287</v>
      </c>
      <c r="Y62" s="510" t="str">
        <f t="shared" si="1"/>
        <v>středisko 77 ROD SOVY Praha</v>
      </c>
    </row>
    <row r="63" spans="1:25" ht="15.75" hidden="1" customHeight="1">
      <c r="A63" s="541" t="s">
        <v>166</v>
      </c>
      <c r="B63" s="547">
        <v>1808</v>
      </c>
      <c r="C63" s="551">
        <v>110</v>
      </c>
      <c r="D63" s="551">
        <v>1754</v>
      </c>
      <c r="E63" s="551">
        <v>110</v>
      </c>
      <c r="F63" s="551">
        <v>1573</v>
      </c>
      <c r="G63" s="551">
        <v>118</v>
      </c>
      <c r="H63" s="551">
        <v>1661</v>
      </c>
      <c r="I63" s="551">
        <v>120</v>
      </c>
      <c r="J63" s="552">
        <v>1794</v>
      </c>
      <c r="K63" s="552">
        <v>125</v>
      </c>
      <c r="L63" s="552">
        <v>1909</v>
      </c>
      <c r="M63" s="552">
        <v>138</v>
      </c>
      <c r="N63" s="563">
        <f t="shared" si="2"/>
        <v>13.833333333333334</v>
      </c>
      <c r="O63" s="554" t="s">
        <v>167</v>
      </c>
      <c r="R63" s="317" t="s">
        <v>187</v>
      </c>
      <c r="S63" s="409">
        <v>733</v>
      </c>
      <c r="T63" s="510" t="str">
        <f t="shared" si="0"/>
        <v>středisko Balvan Rudná</v>
      </c>
      <c r="V63" s="538" t="s">
        <v>166</v>
      </c>
      <c r="W63" s="534">
        <v>138</v>
      </c>
      <c r="X63" s="534">
        <v>205</v>
      </c>
      <c r="Y63" s="510" t="str">
        <f t="shared" si="1"/>
        <v>středisko Šípů Praha</v>
      </c>
    </row>
    <row r="64" spans="1:25" ht="15.75" hidden="1" customHeight="1">
      <c r="A64" s="541" t="s">
        <v>168</v>
      </c>
      <c r="B64" s="547">
        <v>837</v>
      </c>
      <c r="C64" s="551">
        <v>47</v>
      </c>
      <c r="D64" s="551">
        <v>872</v>
      </c>
      <c r="E64" s="551">
        <v>52</v>
      </c>
      <c r="F64" s="551">
        <v>778</v>
      </c>
      <c r="G64" s="551">
        <v>49</v>
      </c>
      <c r="H64" s="551">
        <v>1070</v>
      </c>
      <c r="I64" s="551">
        <v>51</v>
      </c>
      <c r="J64" s="552">
        <v>1008</v>
      </c>
      <c r="K64" s="552">
        <v>59</v>
      </c>
      <c r="L64" s="552">
        <v>985</v>
      </c>
      <c r="M64" s="552">
        <v>51</v>
      </c>
      <c r="N64" s="563">
        <f t="shared" si="2"/>
        <v>19.313725490196077</v>
      </c>
      <c r="O64" s="554" t="s">
        <v>169</v>
      </c>
      <c r="R64" s="317" t="s">
        <v>189</v>
      </c>
      <c r="S64" s="409">
        <v>1155</v>
      </c>
      <c r="T64" s="416" t="str">
        <f t="shared" si="0"/>
        <v>středisko 08 Mořina</v>
      </c>
      <c r="V64" s="538" t="s">
        <v>168</v>
      </c>
      <c r="W64" s="534">
        <v>51</v>
      </c>
      <c r="X64" s="534">
        <v>70</v>
      </c>
      <c r="Y64" s="510" t="str">
        <f t="shared" si="1"/>
        <v>středisko 93 Praha</v>
      </c>
    </row>
    <row r="65" spans="1:25" ht="15.75" hidden="1" customHeight="1">
      <c r="A65" s="541" t="s">
        <v>170</v>
      </c>
      <c r="B65" s="547">
        <v>670</v>
      </c>
      <c r="C65" s="551">
        <v>40</v>
      </c>
      <c r="D65" s="551">
        <v>887</v>
      </c>
      <c r="E65" s="551">
        <v>45</v>
      </c>
      <c r="F65" s="551">
        <v>833</v>
      </c>
      <c r="G65" s="551">
        <v>49</v>
      </c>
      <c r="H65" s="551">
        <v>841</v>
      </c>
      <c r="I65" s="551">
        <v>60</v>
      </c>
      <c r="J65" s="552">
        <v>913</v>
      </c>
      <c r="K65" s="552">
        <v>68</v>
      </c>
      <c r="L65" s="552">
        <v>1006</v>
      </c>
      <c r="M65" s="552">
        <v>72</v>
      </c>
      <c r="N65" s="563">
        <f t="shared" si="2"/>
        <v>13.972222222222221</v>
      </c>
      <c r="O65" s="554" t="s">
        <v>171</v>
      </c>
      <c r="R65" s="317" t="s">
        <v>191</v>
      </c>
      <c r="S65" s="409">
        <v>975</v>
      </c>
      <c r="T65" s="510" t="str">
        <f t="shared" si="0"/>
        <v>středisko Mušketýři Nové Strašecí</v>
      </c>
      <c r="V65" s="538" t="s">
        <v>170</v>
      </c>
      <c r="W65" s="534">
        <v>72</v>
      </c>
      <c r="X65" s="534">
        <v>115</v>
      </c>
      <c r="Y65" s="510" t="str">
        <f t="shared" si="1"/>
        <v>středisko Scarabeus Praha</v>
      </c>
    </row>
    <row r="66" spans="1:25" ht="15.75" hidden="1" customHeight="1">
      <c r="A66" s="541">
        <v>210</v>
      </c>
      <c r="B66" s="547">
        <v>56229</v>
      </c>
      <c r="C66" s="551">
        <v>5386</v>
      </c>
      <c r="D66" s="551">
        <v>57790</v>
      </c>
      <c r="E66" s="551">
        <v>5615</v>
      </c>
      <c r="F66" s="551">
        <v>62951</v>
      </c>
      <c r="G66" s="551">
        <v>6192</v>
      </c>
      <c r="H66" s="551">
        <v>56493</v>
      </c>
      <c r="I66" s="551">
        <v>6467</v>
      </c>
      <c r="J66" s="552">
        <v>65398</v>
      </c>
      <c r="K66" s="552">
        <v>6423</v>
      </c>
      <c r="L66" s="552">
        <v>69351</v>
      </c>
      <c r="M66" s="552">
        <v>6750</v>
      </c>
      <c r="N66" s="563">
        <f t="shared" si="2"/>
        <v>10.274222222222223</v>
      </c>
      <c r="O66" s="554" t="s">
        <v>34</v>
      </c>
      <c r="R66" s="317" t="s">
        <v>194</v>
      </c>
      <c r="S66" s="409">
        <v>1627</v>
      </c>
      <c r="T66" s="416" t="str">
        <f t="shared" si="0"/>
        <v>středisko Orion Kladno</v>
      </c>
      <c r="V66" s="538">
        <v>210</v>
      </c>
      <c r="W66" s="534">
        <v>6750</v>
      </c>
      <c r="X66" s="534">
        <v>9787</v>
      </c>
      <c r="Y66" s="510" t="str">
        <f t="shared" si="1"/>
        <v>Středočeský kraj</v>
      </c>
    </row>
    <row r="67" spans="1:25" ht="15.75" customHeight="1">
      <c r="A67" s="541">
        <v>211</v>
      </c>
      <c r="B67" s="547">
        <v>3331</v>
      </c>
      <c r="C67" s="551">
        <v>350</v>
      </c>
      <c r="D67" s="551">
        <v>3132</v>
      </c>
      <c r="E67" s="551">
        <v>376</v>
      </c>
      <c r="F67" s="551">
        <v>3840</v>
      </c>
      <c r="G67" s="551">
        <v>412</v>
      </c>
      <c r="H67" s="551">
        <v>3868</v>
      </c>
      <c r="I67" s="551">
        <v>454</v>
      </c>
      <c r="J67" s="552">
        <v>4473</v>
      </c>
      <c r="K67" s="552">
        <v>457</v>
      </c>
      <c r="L67" s="552">
        <v>5200</v>
      </c>
      <c r="M67" s="552">
        <v>547</v>
      </c>
      <c r="N67" s="563">
        <f t="shared" si="2"/>
        <v>9.506398537477148</v>
      </c>
      <c r="O67" s="554" t="s">
        <v>172</v>
      </c>
      <c r="R67" s="317" t="s">
        <v>196</v>
      </c>
      <c r="S67" s="409">
        <v>642</v>
      </c>
      <c r="T67" s="510" t="str">
        <f t="shared" si="0"/>
        <v>středisko Stopa Kladno</v>
      </c>
      <c r="V67" s="538">
        <v>211</v>
      </c>
      <c r="W67" s="534">
        <v>547</v>
      </c>
      <c r="X67" s="534">
        <v>747</v>
      </c>
      <c r="Y67" s="510" t="str">
        <f t="shared" si="1"/>
        <v>okres Benešov</v>
      </c>
    </row>
    <row r="68" spans="1:25" ht="15.75" hidden="1" customHeight="1">
      <c r="A68" s="541" t="s">
        <v>173</v>
      </c>
      <c r="B68" s="547">
        <v>1003</v>
      </c>
      <c r="C68" s="551">
        <v>95</v>
      </c>
      <c r="D68" s="551">
        <v>1276</v>
      </c>
      <c r="E68" s="551">
        <v>110</v>
      </c>
      <c r="F68" s="551">
        <v>1378</v>
      </c>
      <c r="G68" s="551">
        <v>128</v>
      </c>
      <c r="H68" s="551">
        <v>1352</v>
      </c>
      <c r="I68" s="551">
        <v>166</v>
      </c>
      <c r="J68" s="552">
        <v>1179</v>
      </c>
      <c r="K68" s="552">
        <v>156</v>
      </c>
      <c r="L68" s="552">
        <v>1678</v>
      </c>
      <c r="M68" s="552">
        <v>162</v>
      </c>
      <c r="N68" s="563">
        <f t="shared" si="2"/>
        <v>10.358024691358025</v>
      </c>
      <c r="O68" s="554" t="s">
        <v>174</v>
      </c>
      <c r="R68" s="317" t="s">
        <v>200</v>
      </c>
      <c r="S68" s="409">
        <v>3894</v>
      </c>
      <c r="T68" s="416" t="str">
        <f t="shared" si="0"/>
        <v>středisko Mír Libušín</v>
      </c>
      <c r="V68" s="538" t="s">
        <v>173</v>
      </c>
      <c r="W68" s="534">
        <v>162</v>
      </c>
      <c r="X68" s="534">
        <v>215</v>
      </c>
      <c r="Y68" s="510" t="str">
        <f t="shared" si="1"/>
        <v>středisko Fr. Konáše Benešov</v>
      </c>
    </row>
    <row r="69" spans="1:25" ht="15.75" hidden="1" customHeight="1">
      <c r="A69" s="541" t="s">
        <v>175</v>
      </c>
      <c r="B69" s="547">
        <v>548</v>
      </c>
      <c r="C69" s="551">
        <v>78</v>
      </c>
      <c r="D69" s="551">
        <v>471</v>
      </c>
      <c r="E69" s="551">
        <v>70</v>
      </c>
      <c r="F69" s="551">
        <v>510</v>
      </c>
      <c r="G69" s="551">
        <v>72</v>
      </c>
      <c r="H69" s="551">
        <v>537</v>
      </c>
      <c r="I69" s="551">
        <v>69</v>
      </c>
      <c r="J69" s="552">
        <v>842</v>
      </c>
      <c r="K69" s="552">
        <v>88</v>
      </c>
      <c r="L69" s="552">
        <v>898</v>
      </c>
      <c r="M69" s="552">
        <v>101</v>
      </c>
      <c r="N69" s="563">
        <f t="shared" si="2"/>
        <v>8.8910891089108919</v>
      </c>
      <c r="O69" s="554" t="s">
        <v>176</v>
      </c>
      <c r="R69" s="317" t="s">
        <v>202</v>
      </c>
      <c r="S69" s="409">
        <v>1088</v>
      </c>
      <c r="T69" s="510" t="str">
        <f t="shared" si="0"/>
        <v>středisko Modrý Kruh Slaný</v>
      </c>
      <c r="V69" s="538" t="s">
        <v>175</v>
      </c>
      <c r="W69" s="534">
        <v>101</v>
      </c>
      <c r="X69" s="534">
        <v>148</v>
      </c>
      <c r="Y69" s="510" t="str">
        <f t="shared" si="1"/>
        <v>středisko Vlašim</v>
      </c>
    </row>
    <row r="70" spans="1:25" ht="15.75" hidden="1" customHeight="1">
      <c r="A70" s="541" t="s">
        <v>177</v>
      </c>
      <c r="B70" s="547">
        <v>1304</v>
      </c>
      <c r="C70" s="551">
        <v>119</v>
      </c>
      <c r="D70" s="551">
        <v>890</v>
      </c>
      <c r="E70" s="551">
        <v>130</v>
      </c>
      <c r="F70" s="551">
        <v>1427</v>
      </c>
      <c r="G70" s="551">
        <v>152</v>
      </c>
      <c r="H70" s="551">
        <v>1259</v>
      </c>
      <c r="I70" s="551">
        <v>157</v>
      </c>
      <c r="J70" s="552">
        <v>1738</v>
      </c>
      <c r="K70" s="552">
        <v>146</v>
      </c>
      <c r="L70" s="552">
        <v>1854</v>
      </c>
      <c r="M70" s="552">
        <v>198</v>
      </c>
      <c r="N70" s="563">
        <f t="shared" si="2"/>
        <v>9.3636363636363633</v>
      </c>
      <c r="O70" s="554" t="s">
        <v>178</v>
      </c>
      <c r="R70" s="317" t="s">
        <v>205</v>
      </c>
      <c r="S70" s="409">
        <v>622</v>
      </c>
      <c r="T70" s="416" t="str">
        <f t="shared" ref="T70:T133" si="3">VLOOKUP(R70,A:O,15,0)</f>
        <v>1. středisko Kolín</v>
      </c>
      <c r="V70" s="538" t="s">
        <v>177</v>
      </c>
      <c r="W70" s="534">
        <v>198</v>
      </c>
      <c r="X70" s="534">
        <v>254</v>
      </c>
      <c r="Y70" s="510" t="str">
        <f t="shared" ref="Y70:Y133" si="4">VLOOKUP(V70,A:O,15,0)</f>
        <v>středisko Kamenice</v>
      </c>
    </row>
    <row r="71" spans="1:25" ht="15.75" hidden="1" customHeight="1">
      <c r="A71" s="541" t="s">
        <v>179</v>
      </c>
      <c r="B71" s="547">
        <v>476</v>
      </c>
      <c r="C71" s="551">
        <v>58</v>
      </c>
      <c r="D71" s="551">
        <v>495</v>
      </c>
      <c r="E71" s="551">
        <v>66</v>
      </c>
      <c r="F71" s="551">
        <v>525</v>
      </c>
      <c r="G71" s="551">
        <v>60</v>
      </c>
      <c r="H71" s="551">
        <v>720</v>
      </c>
      <c r="I71" s="551">
        <v>62</v>
      </c>
      <c r="J71" s="552">
        <v>714</v>
      </c>
      <c r="K71" s="552">
        <v>67</v>
      </c>
      <c r="L71" s="552">
        <v>770</v>
      </c>
      <c r="M71" s="552">
        <v>86</v>
      </c>
      <c r="N71" s="563">
        <f t="shared" ref="N71:N78" si="5">IF(L71="","",L71/M71)</f>
        <v>8.9534883720930232</v>
      </c>
      <c r="O71" s="554" t="s">
        <v>180</v>
      </c>
      <c r="R71" s="317" t="s">
        <v>207</v>
      </c>
      <c r="S71" s="409">
        <v>797</v>
      </c>
      <c r="T71" s="510" t="str">
        <f t="shared" si="3"/>
        <v>přístav Poutníci Kolín</v>
      </c>
      <c r="V71" s="538" t="s">
        <v>179</v>
      </c>
      <c r="W71" s="534">
        <v>86</v>
      </c>
      <c r="X71" s="534">
        <v>130</v>
      </c>
      <c r="Y71" s="510" t="str">
        <f t="shared" si="4"/>
        <v>středisko Úsvit Votice</v>
      </c>
    </row>
    <row r="72" spans="1:25" ht="15.75" customHeight="1">
      <c r="A72" s="541">
        <v>212</v>
      </c>
      <c r="B72" s="547">
        <v>5977</v>
      </c>
      <c r="C72" s="551">
        <v>483</v>
      </c>
      <c r="D72" s="551">
        <v>6051</v>
      </c>
      <c r="E72" s="551">
        <v>490</v>
      </c>
      <c r="F72" s="551">
        <v>6846</v>
      </c>
      <c r="G72" s="551">
        <v>559</v>
      </c>
      <c r="H72" s="551">
        <v>3925</v>
      </c>
      <c r="I72" s="551">
        <v>549</v>
      </c>
      <c r="J72" s="552">
        <v>5729</v>
      </c>
      <c r="K72" s="552">
        <v>546</v>
      </c>
      <c r="L72" s="552">
        <v>5608</v>
      </c>
      <c r="M72" s="552">
        <v>538</v>
      </c>
      <c r="N72" s="563">
        <f t="shared" si="5"/>
        <v>10.423791821561338</v>
      </c>
      <c r="O72" s="554" t="s">
        <v>181</v>
      </c>
      <c r="R72" s="317" t="s">
        <v>209</v>
      </c>
      <c r="S72" s="409">
        <v>245</v>
      </c>
      <c r="T72" s="416" t="str">
        <f t="shared" si="3"/>
        <v>středisko Starý Kolín</v>
      </c>
      <c r="V72" s="538">
        <v>212</v>
      </c>
      <c r="W72" s="534">
        <v>538</v>
      </c>
      <c r="X72" s="534">
        <v>840</v>
      </c>
      <c r="Y72" s="510" t="str">
        <f t="shared" si="4"/>
        <v>okres Beroun</v>
      </c>
    </row>
    <row r="73" spans="1:25" ht="15.75" hidden="1" customHeight="1">
      <c r="A73" s="541" t="s">
        <v>182</v>
      </c>
      <c r="B73" s="547">
        <v>1648</v>
      </c>
      <c r="C73" s="551">
        <v>127</v>
      </c>
      <c r="D73" s="551">
        <v>1365</v>
      </c>
      <c r="E73" s="551">
        <v>103</v>
      </c>
      <c r="F73" s="551">
        <v>1620</v>
      </c>
      <c r="G73" s="551">
        <v>112</v>
      </c>
      <c r="H73" s="551">
        <v>1575</v>
      </c>
      <c r="I73" s="551">
        <v>114</v>
      </c>
      <c r="J73" s="552">
        <v>1620</v>
      </c>
      <c r="K73" s="552">
        <v>121</v>
      </c>
      <c r="L73" s="552">
        <v>1590</v>
      </c>
      <c r="M73" s="552">
        <v>133</v>
      </c>
      <c r="N73" s="563">
        <f t="shared" si="5"/>
        <v>11.954887218045112</v>
      </c>
      <c r="O73" s="554" t="s">
        <v>183</v>
      </c>
      <c r="R73" s="317" t="s">
        <v>211</v>
      </c>
      <c r="S73" s="409">
        <v>1797</v>
      </c>
      <c r="T73" s="510" t="str">
        <f t="shared" si="3"/>
        <v>středisko Červené Pečky</v>
      </c>
      <c r="V73" s="538" t="s">
        <v>182</v>
      </c>
      <c r="W73" s="534">
        <v>133</v>
      </c>
      <c r="X73" s="534">
        <v>188</v>
      </c>
      <c r="Y73" s="510" t="str">
        <f t="shared" si="4"/>
        <v>středisko 01 Beroun</v>
      </c>
    </row>
    <row r="74" spans="1:25" ht="15.75" hidden="1" customHeight="1">
      <c r="A74" s="541" t="s">
        <v>184</v>
      </c>
      <c r="B74" s="547">
        <v>255</v>
      </c>
      <c r="C74" s="551">
        <v>27</v>
      </c>
      <c r="D74" s="551">
        <v>405</v>
      </c>
      <c r="E74" s="551">
        <v>28</v>
      </c>
      <c r="F74" s="551">
        <v>284</v>
      </c>
      <c r="G74" s="551">
        <v>29</v>
      </c>
      <c r="H74" s="551"/>
      <c r="I74" s="551">
        <v>22</v>
      </c>
      <c r="J74" s="552"/>
      <c r="K74" s="552">
        <v>25</v>
      </c>
      <c r="L74" s="552"/>
      <c r="M74" s="552">
        <v>23</v>
      </c>
      <c r="N74" s="563" t="str">
        <f t="shared" si="5"/>
        <v/>
      </c>
      <c r="O74" s="554" t="s">
        <v>185</v>
      </c>
      <c r="R74" s="317" t="s">
        <v>213</v>
      </c>
      <c r="S74" s="409">
        <v>1089</v>
      </c>
      <c r="T74" s="416" t="str">
        <f t="shared" si="3"/>
        <v>středisko Ing. Ládi Nováka Český Brod</v>
      </c>
      <c r="V74" s="538" t="s">
        <v>184</v>
      </c>
      <c r="W74" s="534">
        <v>23</v>
      </c>
      <c r="X74" s="534">
        <v>45</v>
      </c>
      <c r="Y74" s="510" t="str">
        <f t="shared" si="4"/>
        <v>středisko 03 Králův Dvůr</v>
      </c>
    </row>
    <row r="75" spans="1:25" ht="15.75" hidden="1" customHeight="1">
      <c r="A75" s="541" t="s">
        <v>186</v>
      </c>
      <c r="B75" s="547">
        <v>1095</v>
      </c>
      <c r="C75" s="551">
        <v>110</v>
      </c>
      <c r="D75" s="551">
        <v>1191</v>
      </c>
      <c r="E75" s="551">
        <v>121</v>
      </c>
      <c r="F75" s="551">
        <v>1230</v>
      </c>
      <c r="G75" s="551">
        <v>138</v>
      </c>
      <c r="H75" s="551">
        <v>1236</v>
      </c>
      <c r="I75" s="551">
        <v>120</v>
      </c>
      <c r="J75" s="552">
        <v>1274</v>
      </c>
      <c r="K75" s="552">
        <v>123</v>
      </c>
      <c r="L75" s="552">
        <v>1155</v>
      </c>
      <c r="M75" s="552">
        <v>126</v>
      </c>
      <c r="N75" s="563">
        <f t="shared" si="5"/>
        <v>9.1666666666666661</v>
      </c>
      <c r="O75" s="554" t="s">
        <v>1093</v>
      </c>
      <c r="R75" s="317" t="s">
        <v>215</v>
      </c>
      <c r="S75" s="409">
        <v>611</v>
      </c>
      <c r="T75" s="510" t="str">
        <f t="shared" si="3"/>
        <v>přístav Slanečci Kolín</v>
      </c>
      <c r="V75" s="536" t="s">
        <v>186</v>
      </c>
      <c r="W75" s="534">
        <v>126</v>
      </c>
      <c r="X75" s="534">
        <v>195</v>
      </c>
      <c r="Y75" s="510" t="str">
        <f t="shared" si="4"/>
        <v>středisko Radost a Naděje Beroun</v>
      </c>
    </row>
    <row r="76" spans="1:25" ht="15.75" hidden="1" customHeight="1">
      <c r="A76" s="541" t="s">
        <v>187</v>
      </c>
      <c r="B76" s="547">
        <v>1051</v>
      </c>
      <c r="C76" s="551">
        <v>94</v>
      </c>
      <c r="D76" s="551">
        <v>1080</v>
      </c>
      <c r="E76" s="551">
        <v>102</v>
      </c>
      <c r="F76" s="551">
        <v>1131</v>
      </c>
      <c r="G76" s="551">
        <v>106</v>
      </c>
      <c r="H76" s="551"/>
      <c r="I76" s="551">
        <v>104</v>
      </c>
      <c r="J76" s="552">
        <v>960</v>
      </c>
      <c r="K76" s="552">
        <v>86</v>
      </c>
      <c r="L76" s="552">
        <v>733</v>
      </c>
      <c r="M76" s="552">
        <v>65</v>
      </c>
      <c r="N76" s="563">
        <f t="shared" si="5"/>
        <v>11.276923076923078</v>
      </c>
      <c r="O76" s="554" t="s">
        <v>188</v>
      </c>
      <c r="R76" s="317" t="s">
        <v>217</v>
      </c>
      <c r="S76" s="409">
        <v>455</v>
      </c>
      <c r="T76" s="416" t="str">
        <f t="shared" si="3"/>
        <v>středisko Kouřim</v>
      </c>
      <c r="V76" s="538" t="s">
        <v>187</v>
      </c>
      <c r="W76" s="534">
        <v>65</v>
      </c>
      <c r="X76" s="534">
        <v>144</v>
      </c>
      <c r="Y76" s="510" t="str">
        <f t="shared" si="4"/>
        <v>středisko Balvan Rudná</v>
      </c>
    </row>
    <row r="77" spans="1:25" ht="15.75" hidden="1" customHeight="1">
      <c r="A77" s="541" t="s">
        <v>189</v>
      </c>
      <c r="B77" s="547">
        <v>1148</v>
      </c>
      <c r="C77" s="551">
        <v>61</v>
      </c>
      <c r="D77" s="551">
        <v>1230</v>
      </c>
      <c r="E77" s="551">
        <v>75</v>
      </c>
      <c r="F77" s="551">
        <v>1327</v>
      </c>
      <c r="G77" s="551">
        <v>98</v>
      </c>
      <c r="H77" s="551">
        <v>229</v>
      </c>
      <c r="I77" s="551">
        <v>110</v>
      </c>
      <c r="J77" s="552">
        <v>855</v>
      </c>
      <c r="K77" s="552">
        <v>121</v>
      </c>
      <c r="L77" s="552">
        <v>1155</v>
      </c>
      <c r="M77" s="552">
        <v>122</v>
      </c>
      <c r="N77" s="563">
        <f t="shared" si="5"/>
        <v>9.4672131147540988</v>
      </c>
      <c r="O77" s="554" t="s">
        <v>190</v>
      </c>
      <c r="R77" s="317" t="s">
        <v>219</v>
      </c>
      <c r="S77" s="409">
        <v>647</v>
      </c>
      <c r="T77" s="510" t="str">
        <f t="shared" si="3"/>
        <v>středisko Modrá želva Ratboř</v>
      </c>
      <c r="V77" s="538" t="s">
        <v>189</v>
      </c>
      <c r="W77" s="534">
        <v>122</v>
      </c>
      <c r="X77" s="534">
        <v>160</v>
      </c>
      <c r="Y77" s="510" t="str">
        <f t="shared" si="4"/>
        <v>středisko 08 Mořina</v>
      </c>
    </row>
    <row r="78" spans="1:25" ht="15.75" hidden="1" customHeight="1">
      <c r="A78" s="541" t="s">
        <v>191</v>
      </c>
      <c r="B78" s="547">
        <v>780</v>
      </c>
      <c r="C78" s="551">
        <v>64</v>
      </c>
      <c r="D78" s="551">
        <v>780</v>
      </c>
      <c r="E78" s="551">
        <v>61</v>
      </c>
      <c r="F78" s="551">
        <v>1254</v>
      </c>
      <c r="G78" s="551">
        <v>76</v>
      </c>
      <c r="H78" s="551">
        <v>885</v>
      </c>
      <c r="I78" s="551">
        <v>79</v>
      </c>
      <c r="J78" s="552">
        <v>1020</v>
      </c>
      <c r="K78" s="552">
        <v>70</v>
      </c>
      <c r="L78" s="552">
        <v>975</v>
      </c>
      <c r="M78" s="552">
        <v>69</v>
      </c>
      <c r="N78" s="563">
        <f t="shared" si="5"/>
        <v>14.130434782608695</v>
      </c>
      <c r="O78" s="554" t="s">
        <v>192</v>
      </c>
      <c r="R78" s="317" t="s">
        <v>221</v>
      </c>
      <c r="S78" s="409">
        <v>1500</v>
      </c>
      <c r="T78" s="416" t="str">
        <f t="shared" si="3"/>
        <v>středisko Psohlavci Český Brod</v>
      </c>
      <c r="V78" s="538" t="s">
        <v>191</v>
      </c>
      <c r="W78" s="534">
        <v>69</v>
      </c>
      <c r="X78" s="534">
        <v>108</v>
      </c>
      <c r="Y78" s="510" t="str">
        <f t="shared" si="4"/>
        <v>středisko Mušketýři Nové Strašecí</v>
      </c>
    </row>
    <row r="79" spans="1:25" s="404" customFormat="1" ht="15.75" hidden="1" customHeight="1">
      <c r="A79" s="541" t="s">
        <v>1111</v>
      </c>
      <c r="B79" s="547"/>
      <c r="C79" s="551"/>
      <c r="D79" s="551"/>
      <c r="E79" s="551"/>
      <c r="F79" s="551"/>
      <c r="G79" s="551"/>
      <c r="H79" s="556"/>
      <c r="I79" s="556"/>
      <c r="J79" s="552"/>
      <c r="K79" s="552"/>
      <c r="L79" s="552"/>
      <c r="M79" s="552">
        <v>0</v>
      </c>
      <c r="N79" s="563" t="str">
        <f>IF(L79="","",L79/M79)</f>
        <v/>
      </c>
      <c r="O79" s="554" t="s">
        <v>1112</v>
      </c>
      <c r="Q79" s="510"/>
      <c r="R79" s="317" t="s">
        <v>223</v>
      </c>
      <c r="S79" s="409">
        <v>616</v>
      </c>
      <c r="T79" s="510" t="str">
        <f t="shared" si="3"/>
        <v>středisko Datel Kostelec nad Černými lesy</v>
      </c>
      <c r="V79" s="539" t="s">
        <v>1111</v>
      </c>
      <c r="W79" s="534"/>
      <c r="X79" s="534"/>
      <c r="Y79" s="510" t="str">
        <f t="shared" si="4"/>
        <v>středisko Fénix Rakovník</v>
      </c>
    </row>
    <row r="80" spans="1:25" ht="15.75" customHeight="1">
      <c r="A80" s="541">
        <v>213</v>
      </c>
      <c r="B80" s="547">
        <v>4655</v>
      </c>
      <c r="C80" s="551">
        <v>431</v>
      </c>
      <c r="D80" s="551">
        <v>4711</v>
      </c>
      <c r="E80" s="551">
        <v>462</v>
      </c>
      <c r="F80" s="551">
        <v>5363</v>
      </c>
      <c r="G80" s="551">
        <v>489</v>
      </c>
      <c r="H80" s="551">
        <v>4149</v>
      </c>
      <c r="I80" s="551">
        <v>491</v>
      </c>
      <c r="J80" s="552">
        <v>4794</v>
      </c>
      <c r="K80" s="552">
        <v>496</v>
      </c>
      <c r="L80" s="552">
        <v>7251</v>
      </c>
      <c r="M80" s="552">
        <v>479</v>
      </c>
      <c r="N80" s="563">
        <f t="shared" ref="N80:N143" si="6">IF(L80="","",L80/M80)</f>
        <v>15.137787056367433</v>
      </c>
      <c r="O80" s="554" t="s">
        <v>193</v>
      </c>
      <c r="R80" s="317" t="s">
        <v>225</v>
      </c>
      <c r="S80" s="409">
        <v>390</v>
      </c>
      <c r="T80" s="416" t="str">
        <f t="shared" si="3"/>
        <v>středisko Plaňany</v>
      </c>
      <c r="V80" s="538">
        <v>213</v>
      </c>
      <c r="W80" s="534">
        <v>479</v>
      </c>
      <c r="X80" s="534">
        <v>718</v>
      </c>
      <c r="Y80" s="510" t="str">
        <f t="shared" si="4"/>
        <v>okres Kladno</v>
      </c>
    </row>
    <row r="81" spans="1:25" ht="15.75" hidden="1" customHeight="1">
      <c r="A81" s="541" t="s">
        <v>194</v>
      </c>
      <c r="B81" s="547">
        <v>1408</v>
      </c>
      <c r="C81" s="551">
        <v>140</v>
      </c>
      <c r="D81" s="551">
        <v>1321</v>
      </c>
      <c r="E81" s="551">
        <v>150</v>
      </c>
      <c r="F81" s="551">
        <v>1308</v>
      </c>
      <c r="G81" s="551">
        <v>157</v>
      </c>
      <c r="H81" s="551">
        <v>1657</v>
      </c>
      <c r="I81" s="551">
        <v>165</v>
      </c>
      <c r="J81" s="552">
        <v>1594</v>
      </c>
      <c r="K81" s="552">
        <v>179</v>
      </c>
      <c r="L81" s="552">
        <v>1627</v>
      </c>
      <c r="M81" s="552">
        <v>164</v>
      </c>
      <c r="N81" s="563">
        <f t="shared" si="6"/>
        <v>9.9207317073170724</v>
      </c>
      <c r="O81" s="554" t="s">
        <v>195</v>
      </c>
      <c r="R81" s="317" t="s">
        <v>228</v>
      </c>
      <c r="S81" s="409">
        <v>1908</v>
      </c>
      <c r="T81" s="510" t="str">
        <f t="shared" si="3"/>
        <v>středisko Kutná Hora</v>
      </c>
      <c r="V81" s="538" t="s">
        <v>194</v>
      </c>
      <c r="W81" s="534">
        <v>164</v>
      </c>
      <c r="X81" s="534">
        <v>253</v>
      </c>
      <c r="Y81" s="510" t="str">
        <f t="shared" si="4"/>
        <v>středisko Orion Kladno</v>
      </c>
    </row>
    <row r="82" spans="1:25" ht="15.75" hidden="1" customHeight="1">
      <c r="A82" s="541" t="s">
        <v>196</v>
      </c>
      <c r="B82" s="547">
        <v>470</v>
      </c>
      <c r="C82" s="551">
        <v>77</v>
      </c>
      <c r="D82" s="551">
        <v>609</v>
      </c>
      <c r="E82" s="551">
        <v>72</v>
      </c>
      <c r="F82" s="551">
        <v>539</v>
      </c>
      <c r="G82" s="551">
        <v>72</v>
      </c>
      <c r="H82" s="551">
        <v>540</v>
      </c>
      <c r="I82" s="551">
        <v>63</v>
      </c>
      <c r="J82" s="552">
        <v>606</v>
      </c>
      <c r="K82" s="552">
        <v>57</v>
      </c>
      <c r="L82" s="552">
        <v>642</v>
      </c>
      <c r="M82" s="552">
        <v>67</v>
      </c>
      <c r="N82" s="563">
        <f t="shared" si="6"/>
        <v>9.5820895522388057</v>
      </c>
      <c r="O82" s="554" t="s">
        <v>197</v>
      </c>
      <c r="R82" s="317" t="s">
        <v>230</v>
      </c>
      <c r="S82" s="409">
        <v>482</v>
      </c>
      <c r="T82" s="416" t="str">
        <f t="shared" si="3"/>
        <v>středisko Čáslav</v>
      </c>
      <c r="V82" s="538" t="s">
        <v>196</v>
      </c>
      <c r="W82" s="534">
        <v>67</v>
      </c>
      <c r="X82" s="534">
        <v>80</v>
      </c>
      <c r="Y82" s="510" t="str">
        <f t="shared" si="4"/>
        <v>středisko Stopa Kladno</v>
      </c>
    </row>
    <row r="83" spans="1:25" ht="15.75" hidden="1" customHeight="1">
      <c r="A83" s="541" t="s">
        <v>198</v>
      </c>
      <c r="B83" s="547">
        <v>624</v>
      </c>
      <c r="C83" s="551">
        <v>56</v>
      </c>
      <c r="D83" s="551">
        <v>976</v>
      </c>
      <c r="E83" s="551">
        <v>63</v>
      </c>
      <c r="F83" s="551">
        <v>1152</v>
      </c>
      <c r="G83" s="551">
        <v>87</v>
      </c>
      <c r="H83" s="551"/>
      <c r="I83" s="551">
        <v>83</v>
      </c>
      <c r="J83" s="552">
        <v>476</v>
      </c>
      <c r="K83" s="552">
        <v>68</v>
      </c>
      <c r="L83" s="552"/>
      <c r="M83" s="552">
        <v>58</v>
      </c>
      <c r="N83" s="563" t="str">
        <f t="shared" si="6"/>
        <v/>
      </c>
      <c r="O83" s="554" t="s">
        <v>199</v>
      </c>
      <c r="R83" s="317" t="s">
        <v>232</v>
      </c>
      <c r="S83" s="409">
        <v>375</v>
      </c>
      <c r="T83" s="510" t="str">
        <f t="shared" si="3"/>
        <v>přístav Dobré naděje Kutná Hora</v>
      </c>
      <c r="V83" s="538" t="s">
        <v>198</v>
      </c>
      <c r="W83" s="534">
        <v>58</v>
      </c>
      <c r="X83" s="534">
        <v>103</v>
      </c>
      <c r="Y83" s="510" t="str">
        <f t="shared" si="4"/>
        <v>středisko Stráž Lidic Buštěhrad</v>
      </c>
    </row>
    <row r="84" spans="1:25" ht="15.75" hidden="1" customHeight="1">
      <c r="A84" s="541" t="s">
        <v>200</v>
      </c>
      <c r="B84" s="547">
        <v>1012</v>
      </c>
      <c r="C84" s="551">
        <v>67</v>
      </c>
      <c r="D84" s="551">
        <v>902</v>
      </c>
      <c r="E84" s="551">
        <v>68</v>
      </c>
      <c r="F84" s="551">
        <v>1034</v>
      </c>
      <c r="G84" s="551">
        <v>61</v>
      </c>
      <c r="H84" s="551">
        <v>1012</v>
      </c>
      <c r="I84" s="551">
        <v>67</v>
      </c>
      <c r="J84" s="552">
        <v>1034</v>
      </c>
      <c r="K84" s="552">
        <v>82</v>
      </c>
      <c r="L84" s="552">
        <v>3894</v>
      </c>
      <c r="M84" s="552">
        <v>80</v>
      </c>
      <c r="N84" s="563">
        <f t="shared" si="6"/>
        <v>48.674999999999997</v>
      </c>
      <c r="O84" s="554" t="s">
        <v>201</v>
      </c>
      <c r="R84" s="317" t="s">
        <v>234</v>
      </c>
      <c r="S84" s="409">
        <v>298</v>
      </c>
      <c r="T84" s="416" t="str">
        <f t="shared" si="3"/>
        <v>středisko Vrdy - Bučice</v>
      </c>
      <c r="V84" s="538" t="s">
        <v>200</v>
      </c>
      <c r="W84" s="534">
        <v>80</v>
      </c>
      <c r="X84" s="534">
        <v>129</v>
      </c>
      <c r="Y84" s="510" t="str">
        <f t="shared" si="4"/>
        <v>středisko Mír Libušín</v>
      </c>
    </row>
    <row r="85" spans="1:25" ht="15.75" hidden="1" customHeight="1">
      <c r="A85" s="541" t="s">
        <v>202</v>
      </c>
      <c r="B85" s="547">
        <v>1141</v>
      </c>
      <c r="C85" s="551">
        <v>91</v>
      </c>
      <c r="D85" s="551">
        <v>903</v>
      </c>
      <c r="E85" s="551">
        <v>109</v>
      </c>
      <c r="F85" s="551">
        <v>1330</v>
      </c>
      <c r="G85" s="551">
        <v>112</v>
      </c>
      <c r="H85" s="551">
        <v>940</v>
      </c>
      <c r="I85" s="551">
        <v>113</v>
      </c>
      <c r="J85" s="552">
        <v>1084</v>
      </c>
      <c r="K85" s="552">
        <v>110</v>
      </c>
      <c r="L85" s="552">
        <v>1088</v>
      </c>
      <c r="M85" s="552">
        <v>110</v>
      </c>
      <c r="N85" s="563">
        <f t="shared" si="6"/>
        <v>9.8909090909090907</v>
      </c>
      <c r="O85" s="554" t="s">
        <v>203</v>
      </c>
      <c r="R85" s="317" t="s">
        <v>236</v>
      </c>
      <c r="S85" s="409">
        <v>567</v>
      </c>
      <c r="T85" s="510" t="str">
        <f t="shared" si="3"/>
        <v>středisko Jana Roháče z Dubé a na Sioně Uhlířské Janovice</v>
      </c>
      <c r="V85" s="538" t="s">
        <v>202</v>
      </c>
      <c r="W85" s="534">
        <v>110</v>
      </c>
      <c r="X85" s="534">
        <v>153</v>
      </c>
      <c r="Y85" s="510" t="str">
        <f t="shared" si="4"/>
        <v>středisko Modrý Kruh Slaný</v>
      </c>
    </row>
    <row r="86" spans="1:25" ht="15.75" customHeight="1">
      <c r="A86" s="541">
        <v>214</v>
      </c>
      <c r="B86" s="547">
        <v>8905</v>
      </c>
      <c r="C86" s="551">
        <v>854</v>
      </c>
      <c r="D86" s="551">
        <v>9594</v>
      </c>
      <c r="E86" s="551">
        <v>886</v>
      </c>
      <c r="F86" s="551">
        <v>10433</v>
      </c>
      <c r="G86" s="551">
        <v>952</v>
      </c>
      <c r="H86" s="551">
        <v>8744</v>
      </c>
      <c r="I86" s="551">
        <v>927</v>
      </c>
      <c r="J86" s="552">
        <v>8809</v>
      </c>
      <c r="K86" s="552">
        <v>856</v>
      </c>
      <c r="L86" s="552">
        <v>8769</v>
      </c>
      <c r="M86" s="552">
        <v>880</v>
      </c>
      <c r="N86" s="563">
        <f t="shared" si="6"/>
        <v>9.9647727272727273</v>
      </c>
      <c r="O86" s="554" t="s">
        <v>204</v>
      </c>
      <c r="R86" s="317" t="s">
        <v>238</v>
      </c>
      <c r="S86" s="409">
        <v>189</v>
      </c>
      <c r="T86" s="416" t="str">
        <f t="shared" si="3"/>
        <v>středisko Doubrava Ronov nad Doubravou</v>
      </c>
      <c r="V86" s="538">
        <v>214</v>
      </c>
      <c r="W86" s="534">
        <v>880</v>
      </c>
      <c r="X86" s="534">
        <v>1361</v>
      </c>
      <c r="Y86" s="510" t="str">
        <f t="shared" si="4"/>
        <v>okres Kolín</v>
      </c>
    </row>
    <row r="87" spans="1:25" ht="15.75" hidden="1" customHeight="1">
      <c r="A87" s="541" t="s">
        <v>205</v>
      </c>
      <c r="B87" s="547">
        <v>750</v>
      </c>
      <c r="C87" s="551">
        <v>81</v>
      </c>
      <c r="D87" s="551">
        <v>769</v>
      </c>
      <c r="E87" s="551">
        <v>92</v>
      </c>
      <c r="F87" s="551">
        <v>794</v>
      </c>
      <c r="G87" s="551">
        <v>92</v>
      </c>
      <c r="H87" s="551">
        <v>708</v>
      </c>
      <c r="I87" s="551">
        <v>97</v>
      </c>
      <c r="J87" s="552">
        <v>706</v>
      </c>
      <c r="K87" s="552">
        <v>72</v>
      </c>
      <c r="L87" s="552">
        <v>622</v>
      </c>
      <c r="M87" s="552">
        <v>72</v>
      </c>
      <c r="N87" s="563">
        <f t="shared" si="6"/>
        <v>8.6388888888888893</v>
      </c>
      <c r="O87" s="554" t="s">
        <v>206</v>
      </c>
      <c r="R87" s="317" t="s">
        <v>241</v>
      </c>
      <c r="S87" s="409">
        <v>420</v>
      </c>
      <c r="T87" s="510" t="str">
        <f t="shared" si="3"/>
        <v>středisko Mělník</v>
      </c>
      <c r="V87" s="538" t="s">
        <v>205</v>
      </c>
      <c r="W87" s="534">
        <v>72</v>
      </c>
      <c r="X87" s="534">
        <v>117</v>
      </c>
      <c r="Y87" s="510" t="str">
        <f t="shared" si="4"/>
        <v>1. středisko Kolín</v>
      </c>
    </row>
    <row r="88" spans="1:25" ht="15.75" hidden="1" customHeight="1">
      <c r="A88" s="541" t="s">
        <v>207</v>
      </c>
      <c r="B88" s="547">
        <v>388</v>
      </c>
      <c r="C88" s="551">
        <v>46</v>
      </c>
      <c r="D88" s="551">
        <v>724</v>
      </c>
      <c r="E88" s="551">
        <v>61</v>
      </c>
      <c r="F88" s="551">
        <v>713</v>
      </c>
      <c r="G88" s="551">
        <v>70</v>
      </c>
      <c r="H88" s="551">
        <v>740</v>
      </c>
      <c r="I88" s="551">
        <v>71</v>
      </c>
      <c r="J88" s="552">
        <v>811</v>
      </c>
      <c r="K88" s="552">
        <v>73</v>
      </c>
      <c r="L88" s="552">
        <v>797</v>
      </c>
      <c r="M88" s="552">
        <v>75</v>
      </c>
      <c r="N88" s="563">
        <f t="shared" si="6"/>
        <v>10.626666666666667</v>
      </c>
      <c r="O88" s="554" t="s">
        <v>208</v>
      </c>
      <c r="R88" s="317" t="s">
        <v>243</v>
      </c>
      <c r="S88" s="409">
        <v>702</v>
      </c>
      <c r="T88" s="416" t="str">
        <f t="shared" si="3"/>
        <v>středisko Kostelec nad Labem</v>
      </c>
      <c r="V88" s="538" t="s">
        <v>207</v>
      </c>
      <c r="W88" s="534">
        <v>75</v>
      </c>
      <c r="X88" s="534">
        <v>109</v>
      </c>
      <c r="Y88" s="510" t="str">
        <f t="shared" si="4"/>
        <v>přístav Poutníci Kolín</v>
      </c>
    </row>
    <row r="89" spans="1:25" ht="15.75" hidden="1" customHeight="1">
      <c r="A89" s="541" t="s">
        <v>209</v>
      </c>
      <c r="B89" s="547">
        <v>202</v>
      </c>
      <c r="C89" s="551">
        <v>34</v>
      </c>
      <c r="D89" s="551">
        <v>231</v>
      </c>
      <c r="E89" s="551">
        <v>26</v>
      </c>
      <c r="F89" s="551">
        <v>261</v>
      </c>
      <c r="G89" s="551">
        <v>28</v>
      </c>
      <c r="H89" s="551">
        <v>367</v>
      </c>
      <c r="I89" s="551">
        <v>26</v>
      </c>
      <c r="J89" s="552">
        <v>233</v>
      </c>
      <c r="K89" s="552">
        <v>31</v>
      </c>
      <c r="L89" s="552">
        <v>245</v>
      </c>
      <c r="M89" s="552">
        <v>30</v>
      </c>
      <c r="N89" s="563">
        <f t="shared" si="6"/>
        <v>8.1666666666666661</v>
      </c>
      <c r="O89" s="554" t="s">
        <v>210</v>
      </c>
      <c r="R89" s="317" t="s">
        <v>245</v>
      </c>
      <c r="S89" s="409">
        <v>1313</v>
      </c>
      <c r="T89" s="510" t="str">
        <f t="shared" si="3"/>
        <v>středisko Lišák Neratovice</v>
      </c>
      <c r="V89" s="538" t="s">
        <v>209</v>
      </c>
      <c r="W89" s="534">
        <v>30</v>
      </c>
      <c r="X89" s="534">
        <v>50</v>
      </c>
      <c r="Y89" s="510" t="str">
        <f t="shared" si="4"/>
        <v>středisko Starý Kolín</v>
      </c>
    </row>
    <row r="90" spans="1:25" ht="15.75" hidden="1" customHeight="1">
      <c r="A90" s="541" t="s">
        <v>211</v>
      </c>
      <c r="B90" s="547">
        <v>1720</v>
      </c>
      <c r="C90" s="551">
        <v>157</v>
      </c>
      <c r="D90" s="551">
        <v>2200</v>
      </c>
      <c r="E90" s="551">
        <v>157</v>
      </c>
      <c r="F90" s="551">
        <v>2266</v>
      </c>
      <c r="G90" s="551">
        <v>185</v>
      </c>
      <c r="H90" s="551">
        <v>1936</v>
      </c>
      <c r="I90" s="551">
        <v>181</v>
      </c>
      <c r="J90" s="552">
        <v>2058</v>
      </c>
      <c r="K90" s="552">
        <v>185</v>
      </c>
      <c r="L90" s="552">
        <v>1797</v>
      </c>
      <c r="M90" s="552">
        <v>176</v>
      </c>
      <c r="N90" s="563">
        <f t="shared" si="6"/>
        <v>10.210227272727273</v>
      </c>
      <c r="O90" s="554" t="s">
        <v>212</v>
      </c>
      <c r="R90" s="317" t="s">
        <v>247</v>
      </c>
      <c r="S90" s="409">
        <v>355</v>
      </c>
      <c r="T90" s="416" t="str">
        <f t="shared" si="3"/>
        <v>přístav Modrá kotva Liběchov</v>
      </c>
      <c r="V90" s="538" t="s">
        <v>211</v>
      </c>
      <c r="W90" s="534">
        <v>176</v>
      </c>
      <c r="X90" s="534">
        <v>251</v>
      </c>
      <c r="Y90" s="510" t="str">
        <f t="shared" si="4"/>
        <v>středisko Červené Pečky</v>
      </c>
    </row>
    <row r="91" spans="1:25" ht="15.75" hidden="1" customHeight="1">
      <c r="A91" s="541" t="s">
        <v>213</v>
      </c>
      <c r="B91" s="547">
        <v>1099</v>
      </c>
      <c r="C91" s="551">
        <v>84</v>
      </c>
      <c r="D91" s="551">
        <v>895</v>
      </c>
      <c r="E91" s="551">
        <v>85</v>
      </c>
      <c r="F91" s="551">
        <v>1146</v>
      </c>
      <c r="G91" s="551">
        <v>92</v>
      </c>
      <c r="H91" s="551">
        <v>910</v>
      </c>
      <c r="I91" s="551">
        <v>78</v>
      </c>
      <c r="J91" s="552">
        <v>833</v>
      </c>
      <c r="K91" s="552">
        <v>71</v>
      </c>
      <c r="L91" s="552">
        <v>1089</v>
      </c>
      <c r="M91" s="552">
        <v>77</v>
      </c>
      <c r="N91" s="563">
        <f t="shared" si="6"/>
        <v>14.142857142857142</v>
      </c>
      <c r="O91" s="554" t="s">
        <v>214</v>
      </c>
      <c r="R91" s="317" t="s">
        <v>249</v>
      </c>
      <c r="S91" s="409">
        <v>1042</v>
      </c>
      <c r="T91" s="510" t="str">
        <f t="shared" si="3"/>
        <v>přístav Neratovice</v>
      </c>
      <c r="V91" s="538" t="s">
        <v>213</v>
      </c>
      <c r="W91" s="534">
        <v>77</v>
      </c>
      <c r="X91" s="534">
        <v>133</v>
      </c>
      <c r="Y91" s="510" t="str">
        <f t="shared" si="4"/>
        <v>středisko Ing. Ládi Nováka Český Brod</v>
      </c>
    </row>
    <row r="92" spans="1:25" ht="15.75" hidden="1" customHeight="1">
      <c r="A92" s="541" t="s">
        <v>215</v>
      </c>
      <c r="B92" s="547">
        <v>375</v>
      </c>
      <c r="C92" s="551">
        <v>51</v>
      </c>
      <c r="D92" s="551">
        <v>420</v>
      </c>
      <c r="E92" s="551">
        <v>57</v>
      </c>
      <c r="F92" s="551">
        <v>594</v>
      </c>
      <c r="G92" s="551">
        <v>52</v>
      </c>
      <c r="H92" s="551">
        <v>325</v>
      </c>
      <c r="I92" s="551">
        <v>46</v>
      </c>
      <c r="J92" s="552">
        <v>270</v>
      </c>
      <c r="K92" s="552">
        <v>47</v>
      </c>
      <c r="L92" s="552">
        <v>611</v>
      </c>
      <c r="M92" s="552">
        <v>54</v>
      </c>
      <c r="N92" s="563">
        <f t="shared" si="6"/>
        <v>11.314814814814815</v>
      </c>
      <c r="O92" s="554" t="s">
        <v>216</v>
      </c>
      <c r="R92" s="317" t="s">
        <v>252</v>
      </c>
      <c r="S92" s="409">
        <v>285</v>
      </c>
      <c r="T92" s="416" t="str">
        <f t="shared" si="3"/>
        <v>středisko Dakota Mladá Boleslav</v>
      </c>
      <c r="V92" s="538" t="s">
        <v>215</v>
      </c>
      <c r="W92" s="534">
        <v>54</v>
      </c>
      <c r="X92" s="534">
        <v>86</v>
      </c>
      <c r="Y92" s="510" t="str">
        <f t="shared" si="4"/>
        <v>přístav Slanečci Kolín</v>
      </c>
    </row>
    <row r="93" spans="1:25" ht="15.75" hidden="1" customHeight="1">
      <c r="A93" s="541" t="s">
        <v>217</v>
      </c>
      <c r="B93" s="547">
        <v>495</v>
      </c>
      <c r="C93" s="551">
        <v>54</v>
      </c>
      <c r="D93" s="551">
        <v>510</v>
      </c>
      <c r="E93" s="551">
        <v>50</v>
      </c>
      <c r="F93" s="551">
        <v>640</v>
      </c>
      <c r="G93" s="551">
        <v>54</v>
      </c>
      <c r="H93" s="551">
        <v>288</v>
      </c>
      <c r="I93" s="551">
        <v>51</v>
      </c>
      <c r="J93" s="552">
        <v>645</v>
      </c>
      <c r="K93" s="552">
        <v>53</v>
      </c>
      <c r="L93" s="552">
        <v>455</v>
      </c>
      <c r="M93" s="552">
        <v>60</v>
      </c>
      <c r="N93" s="563">
        <f t="shared" si="6"/>
        <v>7.583333333333333</v>
      </c>
      <c r="O93" s="554" t="s">
        <v>218</v>
      </c>
      <c r="R93" s="317" t="s">
        <v>254</v>
      </c>
      <c r="S93" s="409">
        <v>1939</v>
      </c>
      <c r="T93" s="510" t="str">
        <f t="shared" si="3"/>
        <v>středisko Povodeň Benátky nad Jizerou</v>
      </c>
      <c r="V93" s="538" t="s">
        <v>217</v>
      </c>
      <c r="W93" s="534">
        <v>60</v>
      </c>
      <c r="X93" s="534">
        <v>107</v>
      </c>
      <c r="Y93" s="510" t="str">
        <f t="shared" si="4"/>
        <v>středisko Kouřim</v>
      </c>
    </row>
    <row r="94" spans="1:25" ht="15.75" hidden="1" customHeight="1">
      <c r="A94" s="541" t="s">
        <v>219</v>
      </c>
      <c r="B94" s="547">
        <v>966</v>
      </c>
      <c r="C94" s="551">
        <v>74</v>
      </c>
      <c r="D94" s="551">
        <v>919</v>
      </c>
      <c r="E94" s="551">
        <v>69</v>
      </c>
      <c r="F94" s="551">
        <v>749</v>
      </c>
      <c r="G94" s="551">
        <v>67</v>
      </c>
      <c r="H94" s="551">
        <v>1107</v>
      </c>
      <c r="I94" s="551">
        <v>76</v>
      </c>
      <c r="J94" s="552">
        <v>658</v>
      </c>
      <c r="K94" s="552">
        <v>65</v>
      </c>
      <c r="L94" s="552">
        <v>647</v>
      </c>
      <c r="M94" s="552">
        <v>63</v>
      </c>
      <c r="N94" s="563">
        <f t="shared" si="6"/>
        <v>10.269841269841271</v>
      </c>
      <c r="O94" s="554" t="s">
        <v>220</v>
      </c>
      <c r="R94" s="317" t="s">
        <v>256</v>
      </c>
      <c r="S94" s="409">
        <v>784</v>
      </c>
      <c r="T94" s="416" t="str">
        <f t="shared" si="3"/>
        <v>středisko Mnichovo Hradiště</v>
      </c>
      <c r="V94" s="538" t="s">
        <v>219</v>
      </c>
      <c r="W94" s="534">
        <v>63</v>
      </c>
      <c r="X94" s="534">
        <v>105</v>
      </c>
      <c r="Y94" s="510" t="str">
        <f t="shared" si="4"/>
        <v>středisko Modrá želva Ratboř</v>
      </c>
    </row>
    <row r="95" spans="1:25" ht="15.75" hidden="1" customHeight="1">
      <c r="A95" s="541" t="s">
        <v>221</v>
      </c>
      <c r="B95" s="547">
        <v>1365</v>
      </c>
      <c r="C95" s="551">
        <v>133</v>
      </c>
      <c r="D95" s="551">
        <v>1350</v>
      </c>
      <c r="E95" s="551">
        <v>137</v>
      </c>
      <c r="F95" s="551">
        <v>1545</v>
      </c>
      <c r="G95" s="551">
        <v>150</v>
      </c>
      <c r="H95" s="551">
        <v>1173</v>
      </c>
      <c r="I95" s="551">
        <v>152</v>
      </c>
      <c r="J95" s="552">
        <v>1455</v>
      </c>
      <c r="K95" s="552">
        <v>130</v>
      </c>
      <c r="L95" s="552">
        <v>1500</v>
      </c>
      <c r="M95" s="552">
        <v>148</v>
      </c>
      <c r="N95" s="563">
        <f t="shared" si="6"/>
        <v>10.135135135135135</v>
      </c>
      <c r="O95" s="554" t="s">
        <v>222</v>
      </c>
      <c r="R95" s="317" t="s">
        <v>260</v>
      </c>
      <c r="S95" s="409">
        <v>300</v>
      </c>
      <c r="T95" s="510" t="str">
        <f t="shared" si="3"/>
        <v>středisko Svornost Bělá pod Bezdězem</v>
      </c>
      <c r="V95" s="538" t="s">
        <v>221</v>
      </c>
      <c r="W95" s="534">
        <v>148</v>
      </c>
      <c r="X95" s="534">
        <v>197</v>
      </c>
      <c r="Y95" s="510" t="str">
        <f t="shared" si="4"/>
        <v>středisko Psohlavci Český Brod</v>
      </c>
    </row>
    <row r="96" spans="1:25" ht="15.75" hidden="1" customHeight="1">
      <c r="A96" s="541" t="s">
        <v>223</v>
      </c>
      <c r="B96" s="547">
        <v>855</v>
      </c>
      <c r="C96" s="551">
        <v>77</v>
      </c>
      <c r="D96" s="551">
        <v>870</v>
      </c>
      <c r="E96" s="551">
        <v>78</v>
      </c>
      <c r="F96" s="551">
        <v>900</v>
      </c>
      <c r="G96" s="551">
        <v>86</v>
      </c>
      <c r="H96" s="551">
        <v>680</v>
      </c>
      <c r="I96" s="551">
        <v>82</v>
      </c>
      <c r="J96" s="552">
        <v>660</v>
      </c>
      <c r="K96" s="552">
        <v>75</v>
      </c>
      <c r="L96" s="552">
        <v>616</v>
      </c>
      <c r="M96" s="552">
        <v>72</v>
      </c>
      <c r="N96" s="563">
        <f t="shared" si="6"/>
        <v>8.5555555555555554</v>
      </c>
      <c r="O96" s="554" t="s">
        <v>224</v>
      </c>
      <c r="R96" s="317" t="s">
        <v>263</v>
      </c>
      <c r="S96" s="409">
        <v>1120</v>
      </c>
      <c r="T96" s="416" t="str">
        <f t="shared" si="3"/>
        <v>středisko Cefeus Nymburk</v>
      </c>
      <c r="V96" s="538" t="s">
        <v>223</v>
      </c>
      <c r="W96" s="534">
        <v>72</v>
      </c>
      <c r="X96" s="534">
        <v>102</v>
      </c>
      <c r="Y96" s="510" t="str">
        <f t="shared" si="4"/>
        <v>středisko Datel Kostelec nad Černými lesy</v>
      </c>
    </row>
    <row r="97" spans="1:25" ht="15.75" hidden="1" customHeight="1">
      <c r="A97" s="541" t="s">
        <v>225</v>
      </c>
      <c r="B97" s="547">
        <v>690</v>
      </c>
      <c r="C97" s="551">
        <v>63</v>
      </c>
      <c r="D97" s="551">
        <v>706</v>
      </c>
      <c r="E97" s="551">
        <v>74</v>
      </c>
      <c r="F97" s="551">
        <v>825</v>
      </c>
      <c r="G97" s="551">
        <v>76</v>
      </c>
      <c r="H97" s="551">
        <v>510</v>
      </c>
      <c r="I97" s="551">
        <v>67</v>
      </c>
      <c r="J97" s="552">
        <v>480</v>
      </c>
      <c r="K97" s="552">
        <v>54</v>
      </c>
      <c r="L97" s="552">
        <v>390</v>
      </c>
      <c r="M97" s="552">
        <v>53</v>
      </c>
      <c r="N97" s="563">
        <f t="shared" si="6"/>
        <v>7.3584905660377355</v>
      </c>
      <c r="O97" s="554" t="s">
        <v>226</v>
      </c>
      <c r="R97" s="317" t="s">
        <v>265</v>
      </c>
      <c r="S97" s="409">
        <v>792</v>
      </c>
      <c r="T97" s="510" t="str">
        <f t="shared" si="3"/>
        <v>přístav Modrá flotila Nymburk</v>
      </c>
      <c r="V97" s="538" t="s">
        <v>225</v>
      </c>
      <c r="W97" s="534">
        <v>53</v>
      </c>
      <c r="X97" s="534">
        <v>104</v>
      </c>
      <c r="Y97" s="510" t="str">
        <f t="shared" si="4"/>
        <v>středisko Plaňany</v>
      </c>
    </row>
    <row r="98" spans="1:25" ht="15.75" customHeight="1">
      <c r="A98" s="541">
        <v>215</v>
      </c>
      <c r="B98" s="547">
        <v>3500</v>
      </c>
      <c r="C98" s="551">
        <v>349</v>
      </c>
      <c r="D98" s="551">
        <v>3466</v>
      </c>
      <c r="E98" s="551">
        <v>331</v>
      </c>
      <c r="F98" s="551">
        <v>3438</v>
      </c>
      <c r="G98" s="551">
        <v>401</v>
      </c>
      <c r="H98" s="551">
        <v>2996</v>
      </c>
      <c r="I98" s="551">
        <v>413</v>
      </c>
      <c r="J98" s="552">
        <v>3715</v>
      </c>
      <c r="K98" s="552">
        <v>397</v>
      </c>
      <c r="L98" s="552">
        <v>3819</v>
      </c>
      <c r="M98" s="552">
        <v>428</v>
      </c>
      <c r="N98" s="563">
        <f t="shared" si="6"/>
        <v>8.9228971962616814</v>
      </c>
      <c r="O98" s="554" t="s">
        <v>227</v>
      </c>
      <c r="R98" s="317" t="s">
        <v>267</v>
      </c>
      <c r="S98" s="409">
        <v>1104</v>
      </c>
      <c r="T98" s="416" t="str">
        <f t="shared" si="3"/>
        <v>středisko Lysá nad Labem</v>
      </c>
      <c r="V98" s="538">
        <v>215</v>
      </c>
      <c r="W98" s="534">
        <v>428</v>
      </c>
      <c r="X98" s="534">
        <v>648</v>
      </c>
      <c r="Y98" s="510" t="str">
        <f t="shared" si="4"/>
        <v>okres Kutná Hora</v>
      </c>
    </row>
    <row r="99" spans="1:25" ht="15.75" hidden="1" customHeight="1">
      <c r="A99" s="541" t="s">
        <v>228</v>
      </c>
      <c r="B99" s="547">
        <v>1679</v>
      </c>
      <c r="C99" s="551">
        <v>122</v>
      </c>
      <c r="D99" s="551">
        <v>1670</v>
      </c>
      <c r="E99" s="551">
        <v>125</v>
      </c>
      <c r="F99" s="551">
        <v>1688</v>
      </c>
      <c r="G99" s="551">
        <v>135</v>
      </c>
      <c r="H99" s="551">
        <v>1497</v>
      </c>
      <c r="I99" s="551">
        <v>128</v>
      </c>
      <c r="J99" s="552">
        <v>1869</v>
      </c>
      <c r="K99" s="552">
        <v>130</v>
      </c>
      <c r="L99" s="552">
        <v>1908</v>
      </c>
      <c r="M99" s="552">
        <v>148</v>
      </c>
      <c r="N99" s="563">
        <f t="shared" si="6"/>
        <v>12.891891891891891</v>
      </c>
      <c r="O99" s="554" t="s">
        <v>229</v>
      </c>
      <c r="R99" s="317" t="s">
        <v>269</v>
      </c>
      <c r="S99" s="409">
        <v>848</v>
      </c>
      <c r="T99" s="510" t="str">
        <f t="shared" si="3"/>
        <v>středisko Městec Králové</v>
      </c>
      <c r="V99" s="538" t="s">
        <v>228</v>
      </c>
      <c r="W99" s="534">
        <v>148</v>
      </c>
      <c r="X99" s="534">
        <v>223</v>
      </c>
      <c r="Y99" s="510" t="str">
        <f t="shared" si="4"/>
        <v>středisko Kutná Hora</v>
      </c>
    </row>
    <row r="100" spans="1:25" ht="15.75" hidden="1" customHeight="1">
      <c r="A100" s="541" t="s">
        <v>230</v>
      </c>
      <c r="B100" s="547">
        <v>396</v>
      </c>
      <c r="C100" s="551">
        <v>62</v>
      </c>
      <c r="D100" s="551">
        <v>569</v>
      </c>
      <c r="E100" s="551">
        <v>60</v>
      </c>
      <c r="F100" s="551">
        <v>589</v>
      </c>
      <c r="G100" s="551">
        <v>82</v>
      </c>
      <c r="H100" s="551">
        <v>246</v>
      </c>
      <c r="I100" s="551">
        <v>77</v>
      </c>
      <c r="J100" s="552">
        <v>429</v>
      </c>
      <c r="K100" s="552">
        <v>62</v>
      </c>
      <c r="L100" s="552">
        <v>482</v>
      </c>
      <c r="M100" s="552">
        <v>84</v>
      </c>
      <c r="N100" s="563">
        <f t="shared" si="6"/>
        <v>5.7380952380952381</v>
      </c>
      <c r="O100" s="554" t="s">
        <v>231</v>
      </c>
      <c r="R100" s="317" t="s">
        <v>271</v>
      </c>
      <c r="S100" s="409">
        <v>1018</v>
      </c>
      <c r="T100" s="416" t="str">
        <f t="shared" si="3"/>
        <v>středisko Krále Jiřího Poděbrady</v>
      </c>
      <c r="V100" s="538" t="s">
        <v>230</v>
      </c>
      <c r="W100" s="534">
        <v>84</v>
      </c>
      <c r="X100" s="534">
        <v>108</v>
      </c>
      <c r="Y100" s="510" t="str">
        <f t="shared" si="4"/>
        <v>středisko Čáslav</v>
      </c>
    </row>
    <row r="101" spans="1:25" ht="15.75" hidden="1" customHeight="1">
      <c r="A101" s="541" t="s">
        <v>232</v>
      </c>
      <c r="B101" s="547">
        <v>390</v>
      </c>
      <c r="C101" s="551">
        <v>40</v>
      </c>
      <c r="D101" s="551">
        <v>420</v>
      </c>
      <c r="E101" s="551">
        <v>39</v>
      </c>
      <c r="F101" s="551">
        <v>416</v>
      </c>
      <c r="G101" s="551">
        <v>59</v>
      </c>
      <c r="H101" s="551">
        <v>390</v>
      </c>
      <c r="I101" s="551">
        <v>53</v>
      </c>
      <c r="J101" s="552">
        <v>405</v>
      </c>
      <c r="K101" s="552">
        <v>54</v>
      </c>
      <c r="L101" s="552">
        <v>375</v>
      </c>
      <c r="M101" s="552">
        <v>40</v>
      </c>
      <c r="N101" s="563">
        <f t="shared" si="6"/>
        <v>9.375</v>
      </c>
      <c r="O101" s="554" t="s">
        <v>233</v>
      </c>
      <c r="R101" s="317" t="s">
        <v>275</v>
      </c>
      <c r="S101" s="409">
        <v>405</v>
      </c>
      <c r="T101" s="510" t="str">
        <f t="shared" si="3"/>
        <v>středisko Krahujec Nymburk</v>
      </c>
      <c r="V101" s="538" t="s">
        <v>232</v>
      </c>
      <c r="W101" s="534">
        <v>40</v>
      </c>
      <c r="X101" s="534">
        <v>73</v>
      </c>
      <c r="Y101" s="510" t="str">
        <f t="shared" si="4"/>
        <v>přístav Dobré naděje Kutná Hora</v>
      </c>
    </row>
    <row r="102" spans="1:25" ht="15.75" hidden="1" customHeight="1">
      <c r="A102" s="541" t="s">
        <v>234</v>
      </c>
      <c r="B102" s="547">
        <v>522</v>
      </c>
      <c r="C102" s="551">
        <v>46</v>
      </c>
      <c r="D102" s="551">
        <v>315</v>
      </c>
      <c r="E102" s="551">
        <v>36</v>
      </c>
      <c r="F102" s="551">
        <v>300</v>
      </c>
      <c r="G102" s="551">
        <v>34</v>
      </c>
      <c r="H102" s="551">
        <v>376</v>
      </c>
      <c r="I102" s="551">
        <v>47</v>
      </c>
      <c r="J102" s="552">
        <v>442</v>
      </c>
      <c r="K102" s="552">
        <v>41</v>
      </c>
      <c r="L102" s="552">
        <v>298</v>
      </c>
      <c r="M102" s="552">
        <v>34</v>
      </c>
      <c r="N102" s="563">
        <f t="shared" si="6"/>
        <v>8.764705882352942</v>
      </c>
      <c r="O102" s="554" t="s">
        <v>235</v>
      </c>
      <c r="R102" s="317" t="s">
        <v>278</v>
      </c>
      <c r="S102" s="409">
        <v>462</v>
      </c>
      <c r="T102" s="416" t="str">
        <f t="shared" si="3"/>
        <v>středisko VJAS Brandýs n. L.</v>
      </c>
      <c r="V102" s="538" t="s">
        <v>234</v>
      </c>
      <c r="W102" s="534">
        <v>34</v>
      </c>
      <c r="X102" s="534">
        <v>84</v>
      </c>
      <c r="Y102" s="510" t="str">
        <f t="shared" si="4"/>
        <v>středisko Vrdy - Bučice</v>
      </c>
    </row>
    <row r="103" spans="1:25" ht="15.75" hidden="1" customHeight="1">
      <c r="A103" s="541" t="s">
        <v>236</v>
      </c>
      <c r="B103" s="547">
        <v>360</v>
      </c>
      <c r="C103" s="551">
        <v>54</v>
      </c>
      <c r="D103" s="551">
        <v>348</v>
      </c>
      <c r="E103" s="551">
        <v>46</v>
      </c>
      <c r="F103" s="551">
        <v>445</v>
      </c>
      <c r="G103" s="551">
        <v>62</v>
      </c>
      <c r="H103" s="551">
        <v>487</v>
      </c>
      <c r="I103" s="551">
        <v>77</v>
      </c>
      <c r="J103" s="552">
        <v>570</v>
      </c>
      <c r="K103" s="552">
        <v>79</v>
      </c>
      <c r="L103" s="552">
        <v>567</v>
      </c>
      <c r="M103" s="552">
        <v>97</v>
      </c>
      <c r="N103" s="563">
        <f t="shared" si="6"/>
        <v>5.8453608247422677</v>
      </c>
      <c r="O103" s="554" t="s">
        <v>237</v>
      </c>
      <c r="R103" s="317" t="s">
        <v>280</v>
      </c>
      <c r="S103" s="409">
        <v>868</v>
      </c>
      <c r="T103" s="510" t="str">
        <f t="shared" si="3"/>
        <v>středisko Br. Fandy Antoše Jirny</v>
      </c>
      <c r="V103" s="538" t="s">
        <v>236</v>
      </c>
      <c r="W103" s="534">
        <v>97</v>
      </c>
      <c r="X103" s="534">
        <v>126</v>
      </c>
      <c r="Y103" s="510" t="str">
        <f t="shared" si="4"/>
        <v>středisko Jana Roháče z Dubé a na Sioně Uhlířské Janovice</v>
      </c>
    </row>
    <row r="104" spans="1:25" ht="15.75" hidden="1" customHeight="1">
      <c r="A104" s="541" t="s">
        <v>238</v>
      </c>
      <c r="B104" s="547">
        <v>153</v>
      </c>
      <c r="C104" s="551">
        <v>25</v>
      </c>
      <c r="D104" s="551">
        <v>144</v>
      </c>
      <c r="E104" s="551">
        <v>25</v>
      </c>
      <c r="F104" s="551"/>
      <c r="G104" s="551">
        <v>29</v>
      </c>
      <c r="H104" s="551"/>
      <c r="I104" s="551">
        <v>31</v>
      </c>
      <c r="J104" s="552"/>
      <c r="K104" s="552">
        <v>31</v>
      </c>
      <c r="L104" s="552">
        <v>189</v>
      </c>
      <c r="M104" s="552">
        <v>25</v>
      </c>
      <c r="N104" s="563">
        <f t="shared" si="6"/>
        <v>7.56</v>
      </c>
      <c r="O104" s="554" t="s">
        <v>239</v>
      </c>
      <c r="R104" s="317" t="s">
        <v>282</v>
      </c>
      <c r="S104" s="409">
        <v>1170</v>
      </c>
      <c r="T104" s="416" t="str">
        <f t="shared" si="3"/>
        <v>středisko Havran Klecany</v>
      </c>
      <c r="V104" s="538" t="s">
        <v>238</v>
      </c>
      <c r="W104" s="534">
        <v>25</v>
      </c>
      <c r="X104" s="534">
        <v>34</v>
      </c>
      <c r="Y104" s="510" t="str">
        <f t="shared" si="4"/>
        <v>středisko Doubrava Ronov nad Doubravou</v>
      </c>
    </row>
    <row r="105" spans="1:25" ht="15.75" customHeight="1">
      <c r="A105" s="541">
        <v>216</v>
      </c>
      <c r="B105" s="547">
        <v>3084</v>
      </c>
      <c r="C105" s="551">
        <v>279</v>
      </c>
      <c r="D105" s="551">
        <v>3146</v>
      </c>
      <c r="E105" s="551">
        <v>319</v>
      </c>
      <c r="F105" s="551">
        <v>3564</v>
      </c>
      <c r="G105" s="551">
        <v>350</v>
      </c>
      <c r="H105" s="551">
        <v>2744</v>
      </c>
      <c r="I105" s="551">
        <v>343</v>
      </c>
      <c r="J105" s="552">
        <v>3174</v>
      </c>
      <c r="K105" s="552">
        <v>331</v>
      </c>
      <c r="L105" s="552">
        <v>3832</v>
      </c>
      <c r="M105" s="552">
        <v>363</v>
      </c>
      <c r="N105" s="563">
        <f t="shared" si="6"/>
        <v>10.556473829201101</v>
      </c>
      <c r="O105" s="554" t="s">
        <v>240</v>
      </c>
      <c r="R105" s="317" t="s">
        <v>284</v>
      </c>
      <c r="S105" s="409">
        <v>1933</v>
      </c>
      <c r="T105" s="510" t="str">
        <f t="shared" si="3"/>
        <v>středisko Willi Líbeznice</v>
      </c>
      <c r="V105" s="538">
        <v>216</v>
      </c>
      <c r="W105" s="534">
        <v>363</v>
      </c>
      <c r="X105" s="534">
        <v>548</v>
      </c>
      <c r="Y105" s="510" t="str">
        <f t="shared" si="4"/>
        <v>okres Mělník</v>
      </c>
    </row>
    <row r="106" spans="1:25" ht="15.75" hidden="1" customHeight="1">
      <c r="A106" s="541" t="s">
        <v>241</v>
      </c>
      <c r="B106" s="547">
        <v>476</v>
      </c>
      <c r="C106" s="551">
        <v>39</v>
      </c>
      <c r="D106" s="551">
        <v>494</v>
      </c>
      <c r="E106" s="551">
        <v>53</v>
      </c>
      <c r="F106" s="551">
        <v>452</v>
      </c>
      <c r="G106" s="551">
        <v>43</v>
      </c>
      <c r="H106" s="551"/>
      <c r="I106" s="551">
        <v>45</v>
      </c>
      <c r="J106" s="552">
        <v>390</v>
      </c>
      <c r="K106" s="552">
        <v>43</v>
      </c>
      <c r="L106" s="552">
        <v>420</v>
      </c>
      <c r="M106" s="552">
        <v>44</v>
      </c>
      <c r="N106" s="563">
        <f t="shared" si="6"/>
        <v>9.545454545454545</v>
      </c>
      <c r="O106" s="554" t="s">
        <v>242</v>
      </c>
      <c r="R106" s="317" t="s">
        <v>286</v>
      </c>
      <c r="S106" s="409">
        <v>936</v>
      </c>
      <c r="T106" s="416" t="str">
        <f t="shared" si="3"/>
        <v>středisko Čelákovice</v>
      </c>
      <c r="V106" s="538" t="s">
        <v>241</v>
      </c>
      <c r="W106" s="534">
        <v>44</v>
      </c>
      <c r="X106" s="534">
        <v>62</v>
      </c>
      <c r="Y106" s="510" t="str">
        <f t="shared" si="4"/>
        <v>středisko Mělník</v>
      </c>
    </row>
    <row r="107" spans="1:25" ht="15.75" hidden="1" customHeight="1">
      <c r="A107" s="541" t="s">
        <v>243</v>
      </c>
      <c r="B107" s="547">
        <v>418</v>
      </c>
      <c r="C107" s="551">
        <v>42</v>
      </c>
      <c r="D107" s="551">
        <v>476</v>
      </c>
      <c r="E107" s="551">
        <v>52</v>
      </c>
      <c r="F107" s="551">
        <v>495</v>
      </c>
      <c r="G107" s="551">
        <v>64</v>
      </c>
      <c r="H107" s="551">
        <v>564</v>
      </c>
      <c r="I107" s="551">
        <v>65</v>
      </c>
      <c r="J107" s="552">
        <v>665</v>
      </c>
      <c r="K107" s="552">
        <v>66</v>
      </c>
      <c r="L107" s="552">
        <v>702</v>
      </c>
      <c r="M107" s="552">
        <v>76</v>
      </c>
      <c r="N107" s="563">
        <f t="shared" si="6"/>
        <v>9.2368421052631575</v>
      </c>
      <c r="O107" s="554" t="s">
        <v>244</v>
      </c>
      <c r="R107" s="317" t="s">
        <v>288</v>
      </c>
      <c r="S107" s="409">
        <v>1837</v>
      </c>
      <c r="T107" s="510" t="str">
        <f t="shared" si="3"/>
        <v>středisko Lípa Říčany</v>
      </c>
      <c r="V107" s="538" t="s">
        <v>243</v>
      </c>
      <c r="W107" s="534">
        <v>76</v>
      </c>
      <c r="X107" s="534">
        <v>103</v>
      </c>
      <c r="Y107" s="510" t="str">
        <f t="shared" si="4"/>
        <v>středisko Kostelec nad Labem</v>
      </c>
    </row>
    <row r="108" spans="1:25" ht="15.75" hidden="1" customHeight="1">
      <c r="A108" s="541" t="s">
        <v>245</v>
      </c>
      <c r="B108" s="547">
        <v>928</v>
      </c>
      <c r="C108" s="551">
        <v>89</v>
      </c>
      <c r="D108" s="551">
        <v>1060</v>
      </c>
      <c r="E108" s="551">
        <v>96</v>
      </c>
      <c r="F108" s="551">
        <v>1267</v>
      </c>
      <c r="G108" s="551">
        <v>133</v>
      </c>
      <c r="H108" s="551">
        <v>1278</v>
      </c>
      <c r="I108" s="551">
        <v>131</v>
      </c>
      <c r="J108" s="552">
        <v>1334</v>
      </c>
      <c r="K108" s="552">
        <v>124</v>
      </c>
      <c r="L108" s="552">
        <v>1313</v>
      </c>
      <c r="M108" s="552">
        <v>130</v>
      </c>
      <c r="N108" s="563">
        <f t="shared" si="6"/>
        <v>10.1</v>
      </c>
      <c r="O108" s="554" t="s">
        <v>246</v>
      </c>
      <c r="R108" s="317" t="s">
        <v>290</v>
      </c>
      <c r="S108" s="409">
        <v>1196</v>
      </c>
      <c r="T108" s="416" t="str">
        <f t="shared" si="3"/>
        <v>středisko Jiřího Bubáka Úvaly</v>
      </c>
      <c r="V108" s="538" t="s">
        <v>245</v>
      </c>
      <c r="W108" s="534">
        <v>130</v>
      </c>
      <c r="X108" s="534">
        <v>182</v>
      </c>
      <c r="Y108" s="510" t="str">
        <f t="shared" si="4"/>
        <v>středisko Lišák Neratovice</v>
      </c>
    </row>
    <row r="109" spans="1:25" ht="15.75" hidden="1" customHeight="1">
      <c r="A109" s="541" t="s">
        <v>247</v>
      </c>
      <c r="B109" s="547">
        <v>323</v>
      </c>
      <c r="C109" s="551">
        <v>41</v>
      </c>
      <c r="D109" s="551">
        <v>148</v>
      </c>
      <c r="E109" s="551">
        <v>40</v>
      </c>
      <c r="F109" s="551">
        <v>201</v>
      </c>
      <c r="G109" s="551">
        <v>33</v>
      </c>
      <c r="H109" s="551">
        <v>152</v>
      </c>
      <c r="I109" s="551">
        <v>36</v>
      </c>
      <c r="J109" s="552">
        <v>275</v>
      </c>
      <c r="K109" s="552">
        <v>37</v>
      </c>
      <c r="L109" s="552">
        <v>355</v>
      </c>
      <c r="M109" s="552">
        <v>43</v>
      </c>
      <c r="N109" s="563">
        <f t="shared" si="6"/>
        <v>8.2558139534883725</v>
      </c>
      <c r="O109" s="554" t="s">
        <v>248</v>
      </c>
      <c r="R109" s="317" t="s">
        <v>292</v>
      </c>
      <c r="S109" s="409">
        <v>1287</v>
      </c>
      <c r="T109" s="510" t="str">
        <f t="shared" si="3"/>
        <v>středisko Stará Boleslav</v>
      </c>
      <c r="V109" s="538" t="s">
        <v>247</v>
      </c>
      <c r="W109" s="534">
        <v>43</v>
      </c>
      <c r="X109" s="534">
        <v>67</v>
      </c>
      <c r="Y109" s="510" t="str">
        <f t="shared" si="4"/>
        <v>přístav Modrá kotva Liběchov</v>
      </c>
    </row>
    <row r="110" spans="1:25" ht="15.75" hidden="1" customHeight="1">
      <c r="A110" s="541" t="s">
        <v>249</v>
      </c>
      <c r="B110" s="547">
        <v>939</v>
      </c>
      <c r="C110" s="551">
        <v>68</v>
      </c>
      <c r="D110" s="551">
        <v>968</v>
      </c>
      <c r="E110" s="551">
        <v>78</v>
      </c>
      <c r="F110" s="551">
        <v>1149</v>
      </c>
      <c r="G110" s="551">
        <v>77</v>
      </c>
      <c r="H110" s="551">
        <v>750</v>
      </c>
      <c r="I110" s="551">
        <v>66</v>
      </c>
      <c r="J110" s="552">
        <v>510</v>
      </c>
      <c r="K110" s="552">
        <v>61</v>
      </c>
      <c r="L110" s="552">
        <v>1042</v>
      </c>
      <c r="M110" s="552">
        <v>70</v>
      </c>
      <c r="N110" s="563">
        <f t="shared" si="6"/>
        <v>14.885714285714286</v>
      </c>
      <c r="O110" s="554" t="s">
        <v>250</v>
      </c>
      <c r="R110" s="317" t="s">
        <v>294</v>
      </c>
      <c r="S110" s="409">
        <v>420</v>
      </c>
      <c r="T110" s="416" t="str">
        <f t="shared" si="3"/>
        <v>přístav RETRA Brandýs nad Labem</v>
      </c>
      <c r="V110" s="538" t="s">
        <v>249</v>
      </c>
      <c r="W110" s="534">
        <v>70</v>
      </c>
      <c r="X110" s="534">
        <v>134</v>
      </c>
      <c r="Y110" s="510" t="str">
        <f t="shared" si="4"/>
        <v>přístav Neratovice</v>
      </c>
    </row>
    <row r="111" spans="1:25" ht="15.75" customHeight="1">
      <c r="A111" s="541">
        <v>217</v>
      </c>
      <c r="B111" s="547">
        <v>3592</v>
      </c>
      <c r="C111" s="551">
        <v>396</v>
      </c>
      <c r="D111" s="551">
        <v>3511</v>
      </c>
      <c r="E111" s="551">
        <v>377</v>
      </c>
      <c r="F111" s="551">
        <v>3123</v>
      </c>
      <c r="G111" s="551">
        <v>378</v>
      </c>
      <c r="H111" s="551">
        <v>2985</v>
      </c>
      <c r="I111" s="551">
        <v>419</v>
      </c>
      <c r="J111" s="552">
        <v>3056</v>
      </c>
      <c r="K111" s="552">
        <v>399</v>
      </c>
      <c r="L111" s="552">
        <v>3308</v>
      </c>
      <c r="M111" s="552">
        <v>396</v>
      </c>
      <c r="N111" s="563">
        <f t="shared" si="6"/>
        <v>8.3535353535353529</v>
      </c>
      <c r="O111" s="554" t="s">
        <v>251</v>
      </c>
      <c r="R111" s="317" t="s">
        <v>296</v>
      </c>
      <c r="S111" s="409">
        <v>461</v>
      </c>
      <c r="T111" s="510" t="str">
        <f t="shared" si="3"/>
        <v>středisko ZáZemí Zápy a Zeleneč</v>
      </c>
      <c r="V111" s="538">
        <v>217</v>
      </c>
      <c r="W111" s="534">
        <v>396</v>
      </c>
      <c r="X111" s="534">
        <v>557</v>
      </c>
      <c r="Y111" s="510" t="str">
        <f t="shared" si="4"/>
        <v>okres Mladá Boleslav</v>
      </c>
    </row>
    <row r="112" spans="1:25" ht="15.75" hidden="1" customHeight="1">
      <c r="A112" s="541" t="s">
        <v>252</v>
      </c>
      <c r="B112" s="547">
        <v>557</v>
      </c>
      <c r="C112" s="551">
        <v>65</v>
      </c>
      <c r="D112" s="551">
        <v>562</v>
      </c>
      <c r="E112" s="551">
        <v>59</v>
      </c>
      <c r="F112" s="551">
        <v>300</v>
      </c>
      <c r="G112" s="551">
        <v>55</v>
      </c>
      <c r="H112" s="551">
        <v>526</v>
      </c>
      <c r="I112" s="551">
        <v>60</v>
      </c>
      <c r="J112" s="552">
        <v>404</v>
      </c>
      <c r="K112" s="552">
        <v>44</v>
      </c>
      <c r="L112" s="552">
        <v>285</v>
      </c>
      <c r="M112" s="552">
        <v>39</v>
      </c>
      <c r="N112" s="563">
        <f t="shared" si="6"/>
        <v>7.3076923076923075</v>
      </c>
      <c r="O112" s="554" t="s">
        <v>253</v>
      </c>
      <c r="R112" s="317" t="s">
        <v>1095</v>
      </c>
      <c r="S112" s="409">
        <v>1155</v>
      </c>
      <c r="T112" s="416" t="str">
        <f t="shared" si="3"/>
        <v>středisko Modrý květ Mnichovice</v>
      </c>
      <c r="V112" s="538" t="s">
        <v>252</v>
      </c>
      <c r="W112" s="534">
        <v>39</v>
      </c>
      <c r="X112" s="534">
        <v>59</v>
      </c>
      <c r="Y112" s="510" t="str">
        <f t="shared" si="4"/>
        <v>středisko Dakota Mladá Boleslav</v>
      </c>
    </row>
    <row r="113" spans="1:25" ht="15.75" hidden="1" customHeight="1">
      <c r="A113" s="541" t="s">
        <v>254</v>
      </c>
      <c r="B113" s="547">
        <v>1020</v>
      </c>
      <c r="C113" s="551">
        <v>110</v>
      </c>
      <c r="D113" s="551">
        <v>1508</v>
      </c>
      <c r="E113" s="551">
        <v>126</v>
      </c>
      <c r="F113" s="551">
        <v>1588</v>
      </c>
      <c r="G113" s="551">
        <v>140</v>
      </c>
      <c r="H113" s="551">
        <v>1631</v>
      </c>
      <c r="I113" s="551">
        <v>155</v>
      </c>
      <c r="J113" s="552">
        <v>1624</v>
      </c>
      <c r="K113" s="552">
        <v>185</v>
      </c>
      <c r="L113" s="552">
        <v>1939</v>
      </c>
      <c r="M113" s="552">
        <v>197</v>
      </c>
      <c r="N113" s="563">
        <f t="shared" si="6"/>
        <v>9.8426395939086291</v>
      </c>
      <c r="O113" s="554" t="s">
        <v>255</v>
      </c>
      <c r="R113" s="317" t="s">
        <v>299</v>
      </c>
      <c r="S113" s="409">
        <v>1057</v>
      </c>
      <c r="T113" s="510" t="str">
        <f t="shared" si="3"/>
        <v>středisko Skalka Mníšek pod Brdy</v>
      </c>
      <c r="V113" s="538" t="s">
        <v>254</v>
      </c>
      <c r="W113" s="534">
        <v>197</v>
      </c>
      <c r="X113" s="534">
        <v>254</v>
      </c>
      <c r="Y113" s="510" t="str">
        <f t="shared" si="4"/>
        <v>středisko Povodeň Benátky nad Jizerou</v>
      </c>
    </row>
    <row r="114" spans="1:25" ht="15.75" hidden="1" customHeight="1">
      <c r="A114" s="541" t="s">
        <v>256</v>
      </c>
      <c r="B114" s="547">
        <v>1095</v>
      </c>
      <c r="C114" s="551">
        <v>133</v>
      </c>
      <c r="D114" s="551">
        <v>934</v>
      </c>
      <c r="E114" s="551">
        <v>118</v>
      </c>
      <c r="F114" s="551">
        <v>802</v>
      </c>
      <c r="G114" s="551">
        <v>109</v>
      </c>
      <c r="H114" s="551">
        <v>476</v>
      </c>
      <c r="I114" s="551">
        <v>106</v>
      </c>
      <c r="J114" s="552">
        <v>612</v>
      </c>
      <c r="K114" s="552">
        <v>91</v>
      </c>
      <c r="L114" s="552">
        <v>784</v>
      </c>
      <c r="M114" s="552">
        <v>83</v>
      </c>
      <c r="N114" s="563">
        <f t="shared" si="6"/>
        <v>9.4457831325301207</v>
      </c>
      <c r="O114" s="554" t="s">
        <v>257</v>
      </c>
      <c r="R114" s="317" t="s">
        <v>301</v>
      </c>
      <c r="S114" s="409">
        <v>1914</v>
      </c>
      <c r="T114" s="416" t="str">
        <f t="shared" si="3"/>
        <v>středisko Lesní Moudrost Dobřichovice</v>
      </c>
      <c r="V114" s="538" t="s">
        <v>256</v>
      </c>
      <c r="W114" s="534">
        <v>83</v>
      </c>
      <c r="X114" s="534">
        <v>124</v>
      </c>
      <c r="Y114" s="510" t="str">
        <f t="shared" si="4"/>
        <v>středisko Mnichovo Hradiště</v>
      </c>
    </row>
    <row r="115" spans="1:25" ht="15.75" hidden="1" customHeight="1">
      <c r="A115" s="541" t="s">
        <v>258</v>
      </c>
      <c r="B115" s="547">
        <v>497</v>
      </c>
      <c r="C115" s="551">
        <v>41</v>
      </c>
      <c r="D115" s="551">
        <v>150</v>
      </c>
      <c r="E115" s="551">
        <v>31</v>
      </c>
      <c r="F115" s="551">
        <v>74</v>
      </c>
      <c r="G115" s="551">
        <v>24</v>
      </c>
      <c r="H115" s="551">
        <v>352</v>
      </c>
      <c r="I115" s="551">
        <v>34</v>
      </c>
      <c r="J115" s="552"/>
      <c r="K115" s="552">
        <v>27</v>
      </c>
      <c r="L115" s="552"/>
      <c r="M115" s="552">
        <v>30</v>
      </c>
      <c r="N115" s="563" t="str">
        <f t="shared" si="6"/>
        <v/>
      </c>
      <c r="O115" s="554" t="s">
        <v>259</v>
      </c>
      <c r="R115" s="317" t="s">
        <v>303</v>
      </c>
      <c r="S115" s="409">
        <v>1489</v>
      </c>
      <c r="T115" s="510" t="str">
        <f t="shared" si="3"/>
        <v>středisko Vltava Vrané nad Vltavou</v>
      </c>
      <c r="V115" s="538" t="s">
        <v>258</v>
      </c>
      <c r="W115" s="534">
        <v>30</v>
      </c>
      <c r="X115" s="534">
        <v>47</v>
      </c>
      <c r="Y115" s="510" t="str">
        <f t="shared" si="4"/>
        <v>přístav Mladá Boleslav</v>
      </c>
    </row>
    <row r="116" spans="1:25" ht="15.75" hidden="1" customHeight="1">
      <c r="A116" s="541" t="s">
        <v>260</v>
      </c>
      <c r="B116" s="547">
        <v>423</v>
      </c>
      <c r="C116" s="551">
        <v>47</v>
      </c>
      <c r="D116" s="551">
        <v>357</v>
      </c>
      <c r="E116" s="551">
        <v>43</v>
      </c>
      <c r="F116" s="551">
        <v>359</v>
      </c>
      <c r="G116" s="551">
        <v>50</v>
      </c>
      <c r="H116" s="551"/>
      <c r="I116" s="551">
        <v>64</v>
      </c>
      <c r="J116" s="552">
        <v>416</v>
      </c>
      <c r="K116" s="552">
        <v>52</v>
      </c>
      <c r="L116" s="552">
        <v>300</v>
      </c>
      <c r="M116" s="552">
        <v>47</v>
      </c>
      <c r="N116" s="563">
        <f t="shared" si="6"/>
        <v>6.3829787234042552</v>
      </c>
      <c r="O116" s="554" t="s">
        <v>261</v>
      </c>
      <c r="R116" s="317" t="s">
        <v>305</v>
      </c>
      <c r="S116" s="409">
        <v>431</v>
      </c>
      <c r="T116" s="416" t="str">
        <f t="shared" si="3"/>
        <v>přístav Dub Všenory</v>
      </c>
      <c r="V116" s="538" t="s">
        <v>260</v>
      </c>
      <c r="W116" s="534">
        <v>47</v>
      </c>
      <c r="X116" s="534">
        <v>73</v>
      </c>
      <c r="Y116" s="510" t="str">
        <f t="shared" si="4"/>
        <v>středisko Svornost Bělá pod Bezdězem</v>
      </c>
    </row>
    <row r="117" spans="1:25" ht="15.75" customHeight="1">
      <c r="A117" s="541">
        <v>218</v>
      </c>
      <c r="B117" s="547">
        <v>3955</v>
      </c>
      <c r="C117" s="551">
        <v>456</v>
      </c>
      <c r="D117" s="551">
        <v>3942</v>
      </c>
      <c r="E117" s="551">
        <v>498</v>
      </c>
      <c r="F117" s="551">
        <v>4707</v>
      </c>
      <c r="G117" s="551">
        <v>547</v>
      </c>
      <c r="H117" s="551">
        <v>4612</v>
      </c>
      <c r="I117" s="551">
        <v>574</v>
      </c>
      <c r="J117" s="552">
        <v>5843</v>
      </c>
      <c r="K117" s="552">
        <v>562</v>
      </c>
      <c r="L117" s="552">
        <v>5287</v>
      </c>
      <c r="M117" s="552">
        <v>629</v>
      </c>
      <c r="N117" s="563">
        <f t="shared" si="6"/>
        <v>8.4054054054054053</v>
      </c>
      <c r="O117" s="554" t="s">
        <v>262</v>
      </c>
      <c r="R117" s="317" t="s">
        <v>307</v>
      </c>
      <c r="S117" s="409">
        <v>2655</v>
      </c>
      <c r="T117" s="510" t="str">
        <f t="shared" si="3"/>
        <v>středisko Uragan Zbraslav</v>
      </c>
      <c r="V117" s="538">
        <v>218</v>
      </c>
      <c r="W117" s="534">
        <v>629</v>
      </c>
      <c r="X117" s="534">
        <v>895</v>
      </c>
      <c r="Y117" s="510" t="str">
        <f t="shared" si="4"/>
        <v>okres Nymburk</v>
      </c>
    </row>
    <row r="118" spans="1:25" ht="15.75" hidden="1" customHeight="1">
      <c r="A118" s="541" t="s">
        <v>263</v>
      </c>
      <c r="B118" s="547">
        <v>768</v>
      </c>
      <c r="C118" s="551">
        <v>62</v>
      </c>
      <c r="D118" s="551">
        <v>976</v>
      </c>
      <c r="E118" s="551">
        <v>64</v>
      </c>
      <c r="F118" s="551">
        <v>1047</v>
      </c>
      <c r="G118" s="551">
        <v>59</v>
      </c>
      <c r="H118" s="551">
        <v>1080</v>
      </c>
      <c r="I118" s="551">
        <v>72</v>
      </c>
      <c r="J118" s="552">
        <v>903</v>
      </c>
      <c r="K118" s="552">
        <v>73</v>
      </c>
      <c r="L118" s="552">
        <v>1120</v>
      </c>
      <c r="M118" s="552">
        <v>93</v>
      </c>
      <c r="N118" s="563">
        <f t="shared" si="6"/>
        <v>12.043010752688172</v>
      </c>
      <c r="O118" s="554" t="s">
        <v>264</v>
      </c>
      <c r="R118" s="317" t="s">
        <v>309</v>
      </c>
      <c r="S118" s="409">
        <v>915</v>
      </c>
      <c r="T118" s="416" t="str">
        <f t="shared" si="3"/>
        <v>středisko Černošice</v>
      </c>
      <c r="V118" s="538" t="s">
        <v>263</v>
      </c>
      <c r="W118" s="534">
        <v>93</v>
      </c>
      <c r="X118" s="534">
        <v>115</v>
      </c>
      <c r="Y118" s="510" t="str">
        <f t="shared" si="4"/>
        <v>středisko Cefeus Nymburk</v>
      </c>
    </row>
    <row r="119" spans="1:25" ht="15.75" hidden="1" customHeight="1">
      <c r="A119" s="541" t="s">
        <v>265</v>
      </c>
      <c r="B119" s="547">
        <v>604</v>
      </c>
      <c r="C119" s="551">
        <v>73</v>
      </c>
      <c r="D119" s="551">
        <v>742</v>
      </c>
      <c r="E119" s="551">
        <v>69</v>
      </c>
      <c r="F119" s="551">
        <v>735</v>
      </c>
      <c r="G119" s="551">
        <v>92</v>
      </c>
      <c r="H119" s="551">
        <v>750</v>
      </c>
      <c r="I119" s="551">
        <v>85</v>
      </c>
      <c r="J119" s="552">
        <v>726</v>
      </c>
      <c r="K119" s="552">
        <v>69</v>
      </c>
      <c r="L119" s="552">
        <v>792</v>
      </c>
      <c r="M119" s="552">
        <v>71</v>
      </c>
      <c r="N119" s="563">
        <f t="shared" si="6"/>
        <v>11.154929577464788</v>
      </c>
      <c r="O119" s="554" t="s">
        <v>266</v>
      </c>
      <c r="R119" s="317" t="s">
        <v>313</v>
      </c>
      <c r="S119" s="409">
        <v>1648</v>
      </c>
      <c r="T119" s="510" t="str">
        <f t="shared" si="3"/>
        <v>středisko Hiawatha Příbram</v>
      </c>
      <c r="V119" s="538" t="s">
        <v>265</v>
      </c>
      <c r="W119" s="534">
        <v>71</v>
      </c>
      <c r="X119" s="534">
        <v>99</v>
      </c>
      <c r="Y119" s="510" t="str">
        <f t="shared" si="4"/>
        <v>přístav Modrá flotila Nymburk</v>
      </c>
    </row>
    <row r="120" spans="1:25" ht="15.75" hidden="1" customHeight="1">
      <c r="A120" s="541" t="s">
        <v>267</v>
      </c>
      <c r="B120" s="547">
        <v>480</v>
      </c>
      <c r="C120" s="551">
        <v>109</v>
      </c>
      <c r="D120" s="551">
        <v>0</v>
      </c>
      <c r="E120" s="551">
        <v>129</v>
      </c>
      <c r="F120" s="551">
        <v>735</v>
      </c>
      <c r="G120" s="551">
        <v>136</v>
      </c>
      <c r="H120" s="551">
        <v>626</v>
      </c>
      <c r="I120" s="551">
        <v>133</v>
      </c>
      <c r="J120" s="552">
        <v>1455</v>
      </c>
      <c r="K120" s="552">
        <v>132</v>
      </c>
      <c r="L120" s="552">
        <v>1104</v>
      </c>
      <c r="M120" s="552">
        <v>146</v>
      </c>
      <c r="N120" s="563">
        <f t="shared" si="6"/>
        <v>7.5616438356164384</v>
      </c>
      <c r="O120" s="554" t="s">
        <v>268</v>
      </c>
      <c r="R120" s="317" t="s">
        <v>315</v>
      </c>
      <c r="S120" s="409">
        <v>838</v>
      </c>
      <c r="T120" s="416" t="str">
        <f t="shared" si="3"/>
        <v>středisko Clan Hiawatha Příbram</v>
      </c>
      <c r="V120" s="538" t="s">
        <v>267</v>
      </c>
      <c r="W120" s="534">
        <v>146</v>
      </c>
      <c r="X120" s="534">
        <v>178</v>
      </c>
      <c r="Y120" s="510" t="str">
        <f t="shared" si="4"/>
        <v>středisko Lysá nad Labem</v>
      </c>
    </row>
    <row r="121" spans="1:25" ht="15.75" hidden="1" customHeight="1">
      <c r="A121" s="541" t="s">
        <v>269</v>
      </c>
      <c r="B121" s="547">
        <v>513</v>
      </c>
      <c r="C121" s="551">
        <v>62</v>
      </c>
      <c r="D121" s="551">
        <v>584</v>
      </c>
      <c r="E121" s="551">
        <v>62</v>
      </c>
      <c r="F121" s="551">
        <v>576</v>
      </c>
      <c r="G121" s="551">
        <v>79</v>
      </c>
      <c r="H121" s="551">
        <v>784</v>
      </c>
      <c r="I121" s="551">
        <v>91</v>
      </c>
      <c r="J121" s="552">
        <v>864</v>
      </c>
      <c r="K121" s="552">
        <v>98</v>
      </c>
      <c r="L121" s="552">
        <v>848</v>
      </c>
      <c r="M121" s="552">
        <v>125</v>
      </c>
      <c r="N121" s="563">
        <f t="shared" si="6"/>
        <v>6.7839999999999998</v>
      </c>
      <c r="O121" s="554" t="s">
        <v>270</v>
      </c>
      <c r="R121" s="317" t="s">
        <v>317</v>
      </c>
      <c r="S121" s="409">
        <v>1065</v>
      </c>
      <c r="T121" s="510" t="str">
        <f t="shared" si="3"/>
        <v>středisko Rožmitál p. Tř.</v>
      </c>
      <c r="V121" s="538" t="s">
        <v>269</v>
      </c>
      <c r="W121" s="534">
        <v>125</v>
      </c>
      <c r="X121" s="534">
        <v>182</v>
      </c>
      <c r="Y121" s="510" t="str">
        <f t="shared" si="4"/>
        <v>středisko Městec Králové</v>
      </c>
    </row>
    <row r="122" spans="1:25" ht="15.75" hidden="1" customHeight="1">
      <c r="A122" s="541" t="s">
        <v>271</v>
      </c>
      <c r="B122" s="547">
        <v>825</v>
      </c>
      <c r="C122" s="551">
        <v>64</v>
      </c>
      <c r="D122" s="551">
        <v>785</v>
      </c>
      <c r="E122" s="551">
        <v>79</v>
      </c>
      <c r="F122" s="551">
        <v>849</v>
      </c>
      <c r="G122" s="551">
        <v>70</v>
      </c>
      <c r="H122" s="551">
        <v>892</v>
      </c>
      <c r="I122" s="551">
        <v>88</v>
      </c>
      <c r="J122" s="552">
        <v>920</v>
      </c>
      <c r="K122" s="552">
        <v>82</v>
      </c>
      <c r="L122" s="552">
        <v>1018</v>
      </c>
      <c r="M122" s="552">
        <v>91</v>
      </c>
      <c r="N122" s="563">
        <f t="shared" si="6"/>
        <v>11.186813186813186</v>
      </c>
      <c r="O122" s="554" t="s">
        <v>272</v>
      </c>
      <c r="R122" s="317" t="s">
        <v>319</v>
      </c>
      <c r="S122" s="409">
        <v>615</v>
      </c>
      <c r="T122" s="416" t="str">
        <f t="shared" si="3"/>
        <v>středisko Sedlčany</v>
      </c>
      <c r="V122" s="538" t="s">
        <v>271</v>
      </c>
      <c r="W122" s="534">
        <v>91</v>
      </c>
      <c r="X122" s="534">
        <v>145</v>
      </c>
      <c r="Y122" s="510" t="str">
        <f t="shared" si="4"/>
        <v>středisko Krále Jiřího Poděbrady</v>
      </c>
    </row>
    <row r="123" spans="1:25" ht="15.75" hidden="1" customHeight="1">
      <c r="A123" s="541" t="s">
        <v>273</v>
      </c>
      <c r="B123" s="547">
        <v>0</v>
      </c>
      <c r="C123" s="551">
        <v>21</v>
      </c>
      <c r="D123" s="551">
        <v>0</v>
      </c>
      <c r="E123" s="551">
        <v>20</v>
      </c>
      <c r="F123" s="551"/>
      <c r="G123" s="551">
        <v>26</v>
      </c>
      <c r="H123" s="551"/>
      <c r="I123" s="551">
        <v>24</v>
      </c>
      <c r="J123" s="552"/>
      <c r="K123" s="552">
        <v>22</v>
      </c>
      <c r="L123" s="552"/>
      <c r="M123" s="552">
        <v>24</v>
      </c>
      <c r="N123" s="563" t="str">
        <f t="shared" si="6"/>
        <v/>
      </c>
      <c r="O123" s="554" t="s">
        <v>274</v>
      </c>
      <c r="R123" s="317" t="s">
        <v>321</v>
      </c>
      <c r="S123" s="409">
        <v>1925</v>
      </c>
      <c r="T123" s="510" t="str">
        <f t="shared" si="3"/>
        <v>středisko pro. Oliče Dobříš</v>
      </c>
      <c r="V123" s="538" t="s">
        <v>273</v>
      </c>
      <c r="W123" s="534">
        <v>24</v>
      </c>
      <c r="X123" s="534">
        <v>36</v>
      </c>
      <c r="Y123" s="510" t="str">
        <f t="shared" si="4"/>
        <v>středisko Sadská</v>
      </c>
    </row>
    <row r="124" spans="1:25" ht="15.75" hidden="1" customHeight="1">
      <c r="A124" s="541" t="s">
        <v>275</v>
      </c>
      <c r="B124" s="547">
        <v>765</v>
      </c>
      <c r="C124" s="551">
        <v>65</v>
      </c>
      <c r="D124" s="551">
        <v>855</v>
      </c>
      <c r="E124" s="551">
        <v>75</v>
      </c>
      <c r="F124" s="551">
        <v>765</v>
      </c>
      <c r="G124" s="551">
        <v>85</v>
      </c>
      <c r="H124" s="551">
        <v>480</v>
      </c>
      <c r="I124" s="551">
        <v>81</v>
      </c>
      <c r="J124" s="552">
        <v>975</v>
      </c>
      <c r="K124" s="552">
        <v>86</v>
      </c>
      <c r="L124" s="552">
        <v>405</v>
      </c>
      <c r="M124" s="552">
        <v>79</v>
      </c>
      <c r="N124" s="563">
        <f t="shared" si="6"/>
        <v>5.1265822784810124</v>
      </c>
      <c r="O124" s="554" t="s">
        <v>276</v>
      </c>
      <c r="R124" s="317" t="s">
        <v>323</v>
      </c>
      <c r="S124" s="409">
        <v>1523</v>
      </c>
      <c r="T124" s="416" t="str">
        <f t="shared" si="3"/>
        <v>středisko Zlatá Růže Jindřichův Hradec</v>
      </c>
      <c r="V124" s="538" t="s">
        <v>275</v>
      </c>
      <c r="W124" s="534">
        <v>79</v>
      </c>
      <c r="X124" s="534">
        <v>140</v>
      </c>
      <c r="Y124" s="510" t="str">
        <f t="shared" si="4"/>
        <v>středisko Krahujec Nymburk</v>
      </c>
    </row>
    <row r="125" spans="1:25" ht="15.75" customHeight="1">
      <c r="A125" s="541">
        <v>219</v>
      </c>
      <c r="B125" s="547">
        <v>8087</v>
      </c>
      <c r="C125" s="551">
        <v>810</v>
      </c>
      <c r="D125" s="551">
        <v>9389</v>
      </c>
      <c r="E125" s="551">
        <v>874</v>
      </c>
      <c r="F125" s="551">
        <v>9207</v>
      </c>
      <c r="G125" s="551">
        <v>999</v>
      </c>
      <c r="H125" s="551">
        <v>10577</v>
      </c>
      <c r="I125" s="551">
        <v>1084</v>
      </c>
      <c r="J125" s="552">
        <v>11724</v>
      </c>
      <c r="K125" s="552">
        <v>1142</v>
      </c>
      <c r="L125" s="552">
        <v>11725</v>
      </c>
      <c r="M125" s="552">
        <v>1163</v>
      </c>
      <c r="N125" s="563">
        <f t="shared" si="6"/>
        <v>10.081685296646604</v>
      </c>
      <c r="O125" s="554" t="s">
        <v>277</v>
      </c>
      <c r="R125" s="317" t="s">
        <v>325</v>
      </c>
      <c r="S125" s="409">
        <v>1195</v>
      </c>
      <c r="T125" s="510" t="str">
        <f t="shared" si="3"/>
        <v>středisko Rožmberská růže Třeboň</v>
      </c>
      <c r="V125" s="538">
        <v>219</v>
      </c>
      <c r="W125" s="534">
        <v>1163</v>
      </c>
      <c r="X125" s="534">
        <v>1621</v>
      </c>
      <c r="Y125" s="510" t="str">
        <f t="shared" si="4"/>
        <v>okres Praha-východ</v>
      </c>
    </row>
    <row r="126" spans="1:25" ht="15.75" hidden="1" customHeight="1">
      <c r="A126" s="541" t="s">
        <v>278</v>
      </c>
      <c r="B126" s="547">
        <v>391</v>
      </c>
      <c r="C126" s="551">
        <v>53</v>
      </c>
      <c r="D126" s="551">
        <v>465</v>
      </c>
      <c r="E126" s="551">
        <v>68</v>
      </c>
      <c r="F126" s="551">
        <v>509</v>
      </c>
      <c r="G126" s="551">
        <v>79</v>
      </c>
      <c r="H126" s="551">
        <v>465</v>
      </c>
      <c r="I126" s="551">
        <v>85</v>
      </c>
      <c r="J126" s="552">
        <v>365</v>
      </c>
      <c r="K126" s="552">
        <v>81</v>
      </c>
      <c r="L126" s="552">
        <v>462</v>
      </c>
      <c r="M126" s="552">
        <v>78</v>
      </c>
      <c r="N126" s="563">
        <f t="shared" si="6"/>
        <v>5.9230769230769234</v>
      </c>
      <c r="O126" s="554" t="s">
        <v>279</v>
      </c>
      <c r="R126" s="317" t="s">
        <v>327</v>
      </c>
      <c r="S126" s="409">
        <v>507</v>
      </c>
      <c r="T126" s="416" t="str">
        <f t="shared" si="3"/>
        <v>středisko Gáhál Písek</v>
      </c>
      <c r="V126" s="538" t="s">
        <v>278</v>
      </c>
      <c r="W126" s="534">
        <v>78</v>
      </c>
      <c r="X126" s="534">
        <v>106</v>
      </c>
      <c r="Y126" s="510" t="str">
        <f t="shared" si="4"/>
        <v>středisko VJAS Brandýs n. L.</v>
      </c>
    </row>
    <row r="127" spans="1:25" ht="15.75" hidden="1" customHeight="1">
      <c r="A127" s="541" t="s">
        <v>280</v>
      </c>
      <c r="B127" s="547">
        <v>616</v>
      </c>
      <c r="C127" s="551">
        <v>69</v>
      </c>
      <c r="D127" s="551">
        <v>658</v>
      </c>
      <c r="E127" s="551">
        <v>68</v>
      </c>
      <c r="F127" s="551">
        <v>700</v>
      </c>
      <c r="G127" s="551">
        <v>67</v>
      </c>
      <c r="H127" s="551">
        <v>980</v>
      </c>
      <c r="I127" s="551">
        <v>90</v>
      </c>
      <c r="J127" s="552">
        <v>1064</v>
      </c>
      <c r="K127" s="552">
        <v>95</v>
      </c>
      <c r="L127" s="552">
        <v>868</v>
      </c>
      <c r="M127" s="552">
        <v>80</v>
      </c>
      <c r="N127" s="563">
        <f t="shared" si="6"/>
        <v>10.85</v>
      </c>
      <c r="O127" s="554" t="s">
        <v>281</v>
      </c>
      <c r="R127" s="317" t="s">
        <v>329</v>
      </c>
      <c r="S127" s="409">
        <v>488</v>
      </c>
      <c r="T127" s="510" t="str">
        <f t="shared" si="3"/>
        <v>středisko Zlatá stezka Prachatice</v>
      </c>
      <c r="V127" s="538" t="s">
        <v>280</v>
      </c>
      <c r="W127" s="534">
        <v>80</v>
      </c>
      <c r="X127" s="534">
        <v>113</v>
      </c>
      <c r="Y127" s="510" t="str">
        <f t="shared" si="4"/>
        <v>středisko Br. Fandy Antoše Jirny</v>
      </c>
    </row>
    <row r="128" spans="1:25" ht="15.75" hidden="1" customHeight="1">
      <c r="A128" s="541" t="s">
        <v>282</v>
      </c>
      <c r="B128" s="547">
        <v>831</v>
      </c>
      <c r="C128" s="551">
        <v>82</v>
      </c>
      <c r="D128" s="551">
        <v>930</v>
      </c>
      <c r="E128" s="551">
        <v>88</v>
      </c>
      <c r="F128" s="551">
        <v>1080</v>
      </c>
      <c r="G128" s="551">
        <v>97</v>
      </c>
      <c r="H128" s="551">
        <v>752</v>
      </c>
      <c r="I128" s="551">
        <v>100</v>
      </c>
      <c r="J128" s="552">
        <v>1215</v>
      </c>
      <c r="K128" s="552">
        <v>108</v>
      </c>
      <c r="L128" s="552">
        <v>1170</v>
      </c>
      <c r="M128" s="552">
        <v>103</v>
      </c>
      <c r="N128" s="563">
        <f t="shared" si="6"/>
        <v>11.359223300970873</v>
      </c>
      <c r="O128" s="554" t="s">
        <v>283</v>
      </c>
      <c r="R128" s="317" t="s">
        <v>331</v>
      </c>
      <c r="S128" s="409">
        <v>331</v>
      </c>
      <c r="T128" s="416" t="str">
        <f t="shared" si="3"/>
        <v>středisko Vimperk</v>
      </c>
      <c r="V128" s="538" t="s">
        <v>282</v>
      </c>
      <c r="W128" s="534">
        <v>103</v>
      </c>
      <c r="X128" s="534">
        <v>147</v>
      </c>
      <c r="Y128" s="510" t="str">
        <f t="shared" si="4"/>
        <v>středisko Havran Klecany</v>
      </c>
    </row>
    <row r="129" spans="1:25" ht="15.75" hidden="1" customHeight="1">
      <c r="A129" s="541" t="s">
        <v>284</v>
      </c>
      <c r="B129" s="547">
        <v>1049</v>
      </c>
      <c r="C129" s="551">
        <v>110</v>
      </c>
      <c r="D129" s="551">
        <v>1847</v>
      </c>
      <c r="E129" s="551">
        <v>125</v>
      </c>
      <c r="F129" s="551">
        <v>1652</v>
      </c>
      <c r="G129" s="551">
        <v>148</v>
      </c>
      <c r="H129" s="551">
        <v>2022</v>
      </c>
      <c r="I129" s="551">
        <v>167</v>
      </c>
      <c r="J129" s="552">
        <v>1992</v>
      </c>
      <c r="K129" s="552">
        <v>181</v>
      </c>
      <c r="L129" s="552">
        <v>1933</v>
      </c>
      <c r="M129" s="552">
        <v>188</v>
      </c>
      <c r="N129" s="563">
        <f t="shared" si="6"/>
        <v>10.281914893617021</v>
      </c>
      <c r="O129" s="554" t="s">
        <v>285</v>
      </c>
      <c r="R129" s="317" t="s">
        <v>333</v>
      </c>
      <c r="S129" s="409">
        <v>3022</v>
      </c>
      <c r="T129" s="510" t="str">
        <f t="shared" si="3"/>
        <v>středisko Walden České Budějovice</v>
      </c>
      <c r="V129" s="538" t="s">
        <v>284</v>
      </c>
      <c r="W129" s="534">
        <v>188</v>
      </c>
      <c r="X129" s="534">
        <v>249</v>
      </c>
      <c r="Y129" s="510" t="str">
        <f t="shared" si="4"/>
        <v>středisko Willi Líbeznice</v>
      </c>
    </row>
    <row r="130" spans="1:25" ht="15.75" hidden="1" customHeight="1">
      <c r="A130" s="541" t="s">
        <v>286</v>
      </c>
      <c r="B130" s="547">
        <v>1005</v>
      </c>
      <c r="C130" s="551">
        <v>79</v>
      </c>
      <c r="D130" s="551">
        <v>874</v>
      </c>
      <c r="E130" s="551">
        <v>71</v>
      </c>
      <c r="F130" s="551">
        <v>896</v>
      </c>
      <c r="G130" s="551">
        <v>75</v>
      </c>
      <c r="H130" s="551">
        <v>1062</v>
      </c>
      <c r="I130" s="551">
        <v>87</v>
      </c>
      <c r="J130" s="552">
        <v>835</v>
      </c>
      <c r="K130" s="552">
        <v>89</v>
      </c>
      <c r="L130" s="552">
        <v>936</v>
      </c>
      <c r="M130" s="552">
        <v>86</v>
      </c>
      <c r="N130" s="563">
        <f t="shared" si="6"/>
        <v>10.883720930232558</v>
      </c>
      <c r="O130" s="554" t="s">
        <v>287</v>
      </c>
      <c r="R130" s="317" t="s">
        <v>335</v>
      </c>
      <c r="S130" s="409">
        <v>3431</v>
      </c>
      <c r="T130" s="416" t="str">
        <f t="shared" si="3"/>
        <v>středisko VAVÉHA České Budějovice</v>
      </c>
      <c r="V130" s="538" t="s">
        <v>286</v>
      </c>
      <c r="W130" s="534">
        <v>86</v>
      </c>
      <c r="X130" s="534">
        <v>133</v>
      </c>
      <c r="Y130" s="510" t="str">
        <f t="shared" si="4"/>
        <v>středisko Čelákovice</v>
      </c>
    </row>
    <row r="131" spans="1:25" ht="15.75" hidden="1" customHeight="1">
      <c r="A131" s="541" t="s">
        <v>288</v>
      </c>
      <c r="B131" s="547">
        <v>1173</v>
      </c>
      <c r="C131" s="551">
        <v>136</v>
      </c>
      <c r="D131" s="551">
        <v>1742</v>
      </c>
      <c r="E131" s="551">
        <v>158</v>
      </c>
      <c r="F131" s="551">
        <v>2027</v>
      </c>
      <c r="G131" s="551">
        <v>225</v>
      </c>
      <c r="H131" s="551">
        <v>2538</v>
      </c>
      <c r="I131" s="551">
        <v>236</v>
      </c>
      <c r="J131" s="552">
        <v>2829</v>
      </c>
      <c r="K131" s="552">
        <v>259</v>
      </c>
      <c r="L131" s="552">
        <v>1837</v>
      </c>
      <c r="M131" s="552">
        <v>212</v>
      </c>
      <c r="N131" s="563">
        <f t="shared" si="6"/>
        <v>8.665094339622641</v>
      </c>
      <c r="O131" s="554" t="s">
        <v>289</v>
      </c>
      <c r="R131" s="317" t="s">
        <v>337</v>
      </c>
      <c r="S131" s="409">
        <v>588</v>
      </c>
      <c r="T131" s="510" t="str">
        <f t="shared" si="3"/>
        <v>středisko Týn nad Vltavou</v>
      </c>
      <c r="V131" s="538" t="s">
        <v>288</v>
      </c>
      <c r="W131" s="534">
        <v>212</v>
      </c>
      <c r="X131" s="534">
        <v>320</v>
      </c>
      <c r="Y131" s="510" t="str">
        <f t="shared" si="4"/>
        <v>středisko Lípa Říčany</v>
      </c>
    </row>
    <row r="132" spans="1:25" ht="15.75" hidden="1" customHeight="1">
      <c r="A132" s="541" t="s">
        <v>290</v>
      </c>
      <c r="B132" s="547">
        <v>864</v>
      </c>
      <c r="C132" s="551">
        <v>84</v>
      </c>
      <c r="D132" s="551">
        <v>1037</v>
      </c>
      <c r="E132" s="551">
        <v>94</v>
      </c>
      <c r="F132" s="551">
        <v>895</v>
      </c>
      <c r="G132" s="551">
        <v>82</v>
      </c>
      <c r="H132" s="551">
        <v>577</v>
      </c>
      <c r="I132" s="551">
        <v>93</v>
      </c>
      <c r="J132" s="552">
        <v>1200</v>
      </c>
      <c r="K132" s="552">
        <v>117</v>
      </c>
      <c r="L132" s="552">
        <v>1196</v>
      </c>
      <c r="M132" s="552">
        <v>118</v>
      </c>
      <c r="N132" s="563">
        <f t="shared" si="6"/>
        <v>10.135593220338983</v>
      </c>
      <c r="O132" s="554" t="s">
        <v>291</v>
      </c>
      <c r="R132" s="317" t="s">
        <v>339</v>
      </c>
      <c r="S132" s="409">
        <v>70</v>
      </c>
      <c r="T132" s="416" t="str">
        <f t="shared" si="3"/>
        <v>středisko Jantar Kaplice</v>
      </c>
      <c r="V132" s="538" t="s">
        <v>290</v>
      </c>
      <c r="W132" s="534">
        <v>118</v>
      </c>
      <c r="X132" s="534">
        <v>163</v>
      </c>
      <c r="Y132" s="510" t="str">
        <f t="shared" si="4"/>
        <v>středisko Jiřího Bubáka Úvaly</v>
      </c>
    </row>
    <row r="133" spans="1:25" ht="15.75" hidden="1" customHeight="1">
      <c r="A133" s="541" t="s">
        <v>292</v>
      </c>
      <c r="B133" s="547">
        <v>1008</v>
      </c>
      <c r="C133" s="551">
        <v>92</v>
      </c>
      <c r="D133" s="551">
        <v>1039</v>
      </c>
      <c r="E133" s="551">
        <v>102</v>
      </c>
      <c r="F133" s="551">
        <v>914</v>
      </c>
      <c r="G133" s="551">
        <v>120</v>
      </c>
      <c r="H133" s="551">
        <v>1159</v>
      </c>
      <c r="I133" s="551">
        <v>121</v>
      </c>
      <c r="J133" s="552">
        <v>1166</v>
      </c>
      <c r="K133" s="552">
        <v>111</v>
      </c>
      <c r="L133" s="552">
        <v>1287</v>
      </c>
      <c r="M133" s="552">
        <v>121</v>
      </c>
      <c r="N133" s="563">
        <f t="shared" si="6"/>
        <v>10.636363636363637</v>
      </c>
      <c r="O133" s="554" t="s">
        <v>293</v>
      </c>
      <c r="R133" s="317" t="s">
        <v>341</v>
      </c>
      <c r="S133" s="409">
        <v>2607</v>
      </c>
      <c r="T133" s="510" t="str">
        <f t="shared" si="3"/>
        <v>středisko Pod Kletí Holubov</v>
      </c>
      <c r="V133" s="538" t="s">
        <v>292</v>
      </c>
      <c r="W133" s="534">
        <v>121</v>
      </c>
      <c r="X133" s="534">
        <v>162</v>
      </c>
      <c r="Y133" s="510" t="str">
        <f t="shared" si="4"/>
        <v>středisko Stará Boleslav</v>
      </c>
    </row>
    <row r="134" spans="1:25" ht="15.75" hidden="1" customHeight="1">
      <c r="A134" s="541" t="s">
        <v>294</v>
      </c>
      <c r="B134" s="547">
        <v>700</v>
      </c>
      <c r="C134" s="551">
        <v>54</v>
      </c>
      <c r="D134" s="551">
        <v>405</v>
      </c>
      <c r="E134" s="551">
        <v>53</v>
      </c>
      <c r="F134" s="551">
        <v>130</v>
      </c>
      <c r="G134" s="551">
        <v>54</v>
      </c>
      <c r="H134" s="551">
        <v>454</v>
      </c>
      <c r="I134" s="551">
        <v>55</v>
      </c>
      <c r="J134" s="552">
        <v>518</v>
      </c>
      <c r="K134" s="552">
        <v>47</v>
      </c>
      <c r="L134" s="552">
        <v>420</v>
      </c>
      <c r="M134" s="552">
        <v>39</v>
      </c>
      <c r="N134" s="563">
        <f t="shared" si="6"/>
        <v>10.76923076923077</v>
      </c>
      <c r="O134" s="554" t="s">
        <v>295</v>
      </c>
      <c r="R134" s="317" t="s">
        <v>345</v>
      </c>
      <c r="S134" s="409">
        <v>385</v>
      </c>
      <c r="T134" s="416" t="str">
        <f t="shared" ref="T134:T197" si="7">VLOOKUP(R134,A:O,15,0)</f>
        <v>středisko Slavonice</v>
      </c>
      <c r="V134" s="538" t="s">
        <v>294</v>
      </c>
      <c r="W134" s="534">
        <v>39</v>
      </c>
      <c r="X134" s="534">
        <v>62</v>
      </c>
      <c r="Y134" s="510" t="str">
        <f t="shared" ref="Y134:Y197" si="8">VLOOKUP(V134,A:O,15,0)</f>
        <v>přístav RETRA Brandýs nad Labem</v>
      </c>
    </row>
    <row r="135" spans="1:25" ht="15.75" hidden="1" customHeight="1">
      <c r="A135" s="541" t="s">
        <v>296</v>
      </c>
      <c r="B135" s="547">
        <v>450</v>
      </c>
      <c r="C135" s="551">
        <v>51</v>
      </c>
      <c r="D135" s="551">
        <v>392</v>
      </c>
      <c r="E135" s="551">
        <v>47</v>
      </c>
      <c r="F135" s="551">
        <v>404</v>
      </c>
      <c r="G135" s="551">
        <v>52</v>
      </c>
      <c r="H135" s="551">
        <v>568</v>
      </c>
      <c r="I135" s="551">
        <v>50</v>
      </c>
      <c r="J135" s="552">
        <v>540</v>
      </c>
      <c r="K135" s="552">
        <v>54</v>
      </c>
      <c r="L135" s="552">
        <v>461</v>
      </c>
      <c r="M135" s="552">
        <v>58</v>
      </c>
      <c r="N135" s="563">
        <f t="shared" si="6"/>
        <v>7.9482758620689653</v>
      </c>
      <c r="O135" s="557" t="s">
        <v>1094</v>
      </c>
      <c r="R135" s="317" t="s">
        <v>347</v>
      </c>
      <c r="S135" s="409">
        <v>527</v>
      </c>
      <c r="T135" s="510" t="str">
        <f t="shared" si="7"/>
        <v>středisko 13 klíčů Lomnice nad Lužnicí</v>
      </c>
      <c r="V135" s="538" t="s">
        <v>296</v>
      </c>
      <c r="W135" s="534">
        <v>58</v>
      </c>
      <c r="X135" s="534">
        <v>73</v>
      </c>
      <c r="Y135" s="510" t="str">
        <f t="shared" si="8"/>
        <v>středisko ZáZemí Zápy a Zeleneč</v>
      </c>
    </row>
    <row r="136" spans="1:25" s="316" customFormat="1" ht="15.75" hidden="1" customHeight="1">
      <c r="A136" s="541" t="s">
        <v>1095</v>
      </c>
      <c r="B136" s="547"/>
      <c r="C136" s="551"/>
      <c r="D136" s="551"/>
      <c r="E136" s="551"/>
      <c r="F136" s="551"/>
      <c r="G136" s="551"/>
      <c r="H136" s="556"/>
      <c r="I136" s="556"/>
      <c r="J136" s="552"/>
      <c r="K136" s="552">
        <v>0</v>
      </c>
      <c r="L136" s="552">
        <v>1155</v>
      </c>
      <c r="M136" s="552">
        <v>80</v>
      </c>
      <c r="N136" s="563">
        <f t="shared" si="6"/>
        <v>14.4375</v>
      </c>
      <c r="O136" s="557" t="s">
        <v>1096</v>
      </c>
      <c r="Q136" s="510"/>
      <c r="R136" s="317" t="s">
        <v>349</v>
      </c>
      <c r="S136" s="409">
        <v>1028</v>
      </c>
      <c r="T136" s="416" t="str">
        <f t="shared" si="7"/>
        <v>středisko Fidelis et Fortis Kamenice nad Lipou</v>
      </c>
      <c r="U136" s="404"/>
      <c r="V136" s="538" t="s">
        <v>1095</v>
      </c>
      <c r="W136" s="534">
        <v>80</v>
      </c>
      <c r="X136" s="534">
        <v>93</v>
      </c>
      <c r="Y136" s="510" t="str">
        <f t="shared" si="8"/>
        <v>středisko Modrý květ Mnichovice</v>
      </c>
    </row>
    <row r="137" spans="1:25" ht="15.75" customHeight="1">
      <c r="A137" s="541" t="s">
        <v>297</v>
      </c>
      <c r="B137" s="547">
        <v>5953</v>
      </c>
      <c r="C137" s="551">
        <v>526</v>
      </c>
      <c r="D137" s="551">
        <v>5857</v>
      </c>
      <c r="E137" s="551">
        <v>532</v>
      </c>
      <c r="F137" s="551">
        <v>6633</v>
      </c>
      <c r="G137" s="551">
        <v>566</v>
      </c>
      <c r="H137" s="551">
        <v>5886</v>
      </c>
      <c r="I137" s="551">
        <v>622</v>
      </c>
      <c r="J137" s="552">
        <v>8040</v>
      </c>
      <c r="K137" s="552">
        <v>656</v>
      </c>
      <c r="L137" s="552">
        <v>8461</v>
      </c>
      <c r="M137" s="552">
        <v>701</v>
      </c>
      <c r="N137" s="563">
        <f t="shared" si="6"/>
        <v>12.069900142653353</v>
      </c>
      <c r="O137" s="554" t="s">
        <v>298</v>
      </c>
      <c r="R137" s="317" t="s">
        <v>351</v>
      </c>
      <c r="S137" s="409">
        <v>801</v>
      </c>
      <c r="T137" s="510" t="str">
        <f t="shared" si="7"/>
        <v>středisko Šipka Písek</v>
      </c>
      <c r="V137" s="538" t="s">
        <v>297</v>
      </c>
      <c r="W137" s="534">
        <v>701</v>
      </c>
      <c r="X137" s="534">
        <v>959</v>
      </c>
      <c r="Y137" s="510" t="str">
        <f t="shared" si="8"/>
        <v>okres Praha-západ</v>
      </c>
    </row>
    <row r="138" spans="1:25" ht="15.75" hidden="1" customHeight="1">
      <c r="A138" s="541" t="s">
        <v>299</v>
      </c>
      <c r="B138" s="547">
        <v>750</v>
      </c>
      <c r="C138" s="551">
        <v>96</v>
      </c>
      <c r="D138" s="551">
        <v>686</v>
      </c>
      <c r="E138" s="551">
        <v>98</v>
      </c>
      <c r="F138" s="551">
        <v>690</v>
      </c>
      <c r="G138" s="551">
        <v>100</v>
      </c>
      <c r="H138" s="551">
        <v>630</v>
      </c>
      <c r="I138" s="551">
        <v>114</v>
      </c>
      <c r="J138" s="552">
        <v>875</v>
      </c>
      <c r="K138" s="552">
        <v>126</v>
      </c>
      <c r="L138" s="552">
        <v>1057</v>
      </c>
      <c r="M138" s="552">
        <v>142</v>
      </c>
      <c r="N138" s="563">
        <f t="shared" si="6"/>
        <v>7.443661971830986</v>
      </c>
      <c r="O138" s="554" t="s">
        <v>300</v>
      </c>
      <c r="R138" s="317" t="s">
        <v>353</v>
      </c>
      <c r="S138" s="409">
        <v>471</v>
      </c>
      <c r="T138" s="416" t="str">
        <f t="shared" si="7"/>
        <v>středisko Oheň života Písek</v>
      </c>
      <c r="V138" s="538" t="s">
        <v>299</v>
      </c>
      <c r="W138" s="534">
        <v>142</v>
      </c>
      <c r="X138" s="534">
        <v>183</v>
      </c>
      <c r="Y138" s="510" t="str">
        <f t="shared" si="8"/>
        <v>středisko Skalka Mníšek pod Brdy</v>
      </c>
    </row>
    <row r="139" spans="1:25" ht="15.75" hidden="1" customHeight="1">
      <c r="A139" s="541" t="s">
        <v>301</v>
      </c>
      <c r="B139" s="547">
        <v>1266</v>
      </c>
      <c r="C139" s="551">
        <v>104</v>
      </c>
      <c r="D139" s="551">
        <v>1518</v>
      </c>
      <c r="E139" s="551">
        <v>109</v>
      </c>
      <c r="F139" s="551">
        <v>1364</v>
      </c>
      <c r="G139" s="551">
        <v>108</v>
      </c>
      <c r="H139" s="551">
        <v>1650</v>
      </c>
      <c r="I139" s="551">
        <v>109</v>
      </c>
      <c r="J139" s="552">
        <v>2046</v>
      </c>
      <c r="K139" s="552">
        <v>125</v>
      </c>
      <c r="L139" s="552">
        <v>1914</v>
      </c>
      <c r="M139" s="552">
        <v>127</v>
      </c>
      <c r="N139" s="563">
        <f t="shared" si="6"/>
        <v>15.070866141732283</v>
      </c>
      <c r="O139" s="554" t="s">
        <v>302</v>
      </c>
      <c r="R139" s="317" t="s">
        <v>355</v>
      </c>
      <c r="S139" s="409">
        <v>705</v>
      </c>
      <c r="T139" s="510" t="str">
        <f t="shared" si="7"/>
        <v>středisko Stínadla Písek</v>
      </c>
      <c r="V139" s="538" t="s">
        <v>301</v>
      </c>
      <c r="W139" s="534">
        <v>127</v>
      </c>
      <c r="X139" s="534">
        <v>163</v>
      </c>
      <c r="Y139" s="510" t="str">
        <f t="shared" si="8"/>
        <v>středisko Lesní Moudrost Dobřichovice</v>
      </c>
    </row>
    <row r="140" spans="1:25" ht="15.75" hidden="1" customHeight="1">
      <c r="A140" s="541" t="s">
        <v>303</v>
      </c>
      <c r="B140" s="547">
        <v>754</v>
      </c>
      <c r="C140" s="551">
        <v>52</v>
      </c>
      <c r="D140" s="551">
        <v>816</v>
      </c>
      <c r="E140" s="551">
        <v>65</v>
      </c>
      <c r="F140" s="551">
        <v>894</v>
      </c>
      <c r="G140" s="551">
        <v>82</v>
      </c>
      <c r="H140" s="551">
        <v>1037</v>
      </c>
      <c r="I140" s="551">
        <v>110</v>
      </c>
      <c r="J140" s="552">
        <v>1162</v>
      </c>
      <c r="K140" s="552">
        <v>114</v>
      </c>
      <c r="L140" s="552">
        <v>1489</v>
      </c>
      <c r="M140" s="552">
        <v>143</v>
      </c>
      <c r="N140" s="563">
        <f t="shared" si="6"/>
        <v>10.412587412587413</v>
      </c>
      <c r="O140" s="554" t="s">
        <v>304</v>
      </c>
      <c r="R140" s="317" t="s">
        <v>357</v>
      </c>
      <c r="S140" s="409">
        <v>750</v>
      </c>
      <c r="T140" s="416" t="str">
        <f t="shared" si="7"/>
        <v>středisko Sedmička Milevsko</v>
      </c>
      <c r="V140" s="538" t="s">
        <v>303</v>
      </c>
      <c r="W140" s="534">
        <v>143</v>
      </c>
      <c r="X140" s="534">
        <v>187</v>
      </c>
      <c r="Y140" s="510" t="str">
        <f t="shared" si="8"/>
        <v>středisko Vltava Vrané nad Vltavou</v>
      </c>
    </row>
    <row r="141" spans="1:25" ht="15.75" hidden="1" customHeight="1">
      <c r="A141" s="541" t="s">
        <v>305</v>
      </c>
      <c r="B141" s="547">
        <v>285</v>
      </c>
      <c r="C141" s="551">
        <v>25</v>
      </c>
      <c r="D141" s="551">
        <v>0</v>
      </c>
      <c r="E141" s="551">
        <v>24</v>
      </c>
      <c r="F141" s="551">
        <v>315</v>
      </c>
      <c r="G141" s="551">
        <v>28</v>
      </c>
      <c r="H141" s="551">
        <v>292</v>
      </c>
      <c r="I141" s="551">
        <v>24</v>
      </c>
      <c r="J141" s="552">
        <v>405</v>
      </c>
      <c r="K141" s="552">
        <v>24</v>
      </c>
      <c r="L141" s="552">
        <v>431</v>
      </c>
      <c r="M141" s="552">
        <v>25</v>
      </c>
      <c r="N141" s="563">
        <f t="shared" si="6"/>
        <v>17.239999999999998</v>
      </c>
      <c r="O141" s="554" t="s">
        <v>306</v>
      </c>
      <c r="R141" s="317" t="s">
        <v>359</v>
      </c>
      <c r="S141" s="409">
        <v>499</v>
      </c>
      <c r="T141" s="510" t="str">
        <f t="shared" si="7"/>
        <v>středisko Blanice Protivín</v>
      </c>
      <c r="V141" s="538" t="s">
        <v>305</v>
      </c>
      <c r="W141" s="534">
        <v>25</v>
      </c>
      <c r="X141" s="534">
        <v>36</v>
      </c>
      <c r="Y141" s="510" t="str">
        <f t="shared" si="8"/>
        <v>přístav Dub Všenory</v>
      </c>
    </row>
    <row r="142" spans="1:25" ht="15.75" hidden="1" customHeight="1">
      <c r="A142" s="541" t="s">
        <v>307</v>
      </c>
      <c r="B142" s="547">
        <v>2039</v>
      </c>
      <c r="C142" s="551">
        <v>179</v>
      </c>
      <c r="D142" s="551">
        <v>1899</v>
      </c>
      <c r="E142" s="551">
        <v>162</v>
      </c>
      <c r="F142" s="551">
        <v>2410</v>
      </c>
      <c r="G142" s="551">
        <v>168</v>
      </c>
      <c r="H142" s="551">
        <v>1362</v>
      </c>
      <c r="I142" s="551">
        <v>180</v>
      </c>
      <c r="J142" s="552">
        <v>2489</v>
      </c>
      <c r="K142" s="552">
        <v>181</v>
      </c>
      <c r="L142" s="552">
        <v>2655</v>
      </c>
      <c r="M142" s="552">
        <v>180</v>
      </c>
      <c r="N142" s="563">
        <f t="shared" si="6"/>
        <v>14.75</v>
      </c>
      <c r="O142" s="554" t="s">
        <v>308</v>
      </c>
      <c r="R142" s="317" t="s">
        <v>361</v>
      </c>
      <c r="S142" s="409">
        <v>950</v>
      </c>
      <c r="T142" s="416" t="str">
        <f t="shared" si="7"/>
        <v>středisko Strakonice</v>
      </c>
      <c r="V142" s="538" t="s">
        <v>307</v>
      </c>
      <c r="W142" s="534">
        <v>180</v>
      </c>
      <c r="X142" s="534">
        <v>262</v>
      </c>
      <c r="Y142" s="510" t="str">
        <f t="shared" si="8"/>
        <v>středisko Uragan Zbraslav</v>
      </c>
    </row>
    <row r="143" spans="1:25" ht="15.75" hidden="1" customHeight="1">
      <c r="A143" s="541" t="s">
        <v>309</v>
      </c>
      <c r="B143" s="547">
        <v>859</v>
      </c>
      <c r="C143" s="551">
        <v>70</v>
      </c>
      <c r="D143" s="551">
        <v>938</v>
      </c>
      <c r="E143" s="551">
        <v>74</v>
      </c>
      <c r="F143" s="551">
        <v>960</v>
      </c>
      <c r="G143" s="551">
        <v>80</v>
      </c>
      <c r="H143" s="551">
        <v>915</v>
      </c>
      <c r="I143" s="551">
        <v>85</v>
      </c>
      <c r="J143" s="552">
        <v>1063</v>
      </c>
      <c r="K143" s="552">
        <v>86</v>
      </c>
      <c r="L143" s="552">
        <v>915</v>
      </c>
      <c r="M143" s="552">
        <v>84</v>
      </c>
      <c r="N143" s="563">
        <f t="shared" si="6"/>
        <v>10.892857142857142</v>
      </c>
      <c r="O143" s="554" t="s">
        <v>310</v>
      </c>
      <c r="R143" s="317" t="s">
        <v>363</v>
      </c>
      <c r="S143" s="409">
        <v>735</v>
      </c>
      <c r="T143" s="510" t="str">
        <f t="shared" si="7"/>
        <v>středisko RNDr. Rudolfa Plajnera Volyně</v>
      </c>
      <c r="V143" s="538" t="s">
        <v>309</v>
      </c>
      <c r="W143" s="534">
        <v>84</v>
      </c>
      <c r="X143" s="534">
        <v>128</v>
      </c>
      <c r="Y143" s="510" t="str">
        <f t="shared" si="8"/>
        <v>středisko Černošice</v>
      </c>
    </row>
    <row r="144" spans="1:25" ht="15.75" customHeight="1">
      <c r="A144" s="541" t="s">
        <v>311</v>
      </c>
      <c r="B144" s="547">
        <v>5190</v>
      </c>
      <c r="C144" s="551">
        <v>452</v>
      </c>
      <c r="D144" s="551">
        <v>4991</v>
      </c>
      <c r="E144" s="551">
        <v>470</v>
      </c>
      <c r="F144" s="551">
        <v>5797</v>
      </c>
      <c r="G144" s="551">
        <v>539</v>
      </c>
      <c r="H144" s="551">
        <v>6007</v>
      </c>
      <c r="I144" s="551">
        <v>591</v>
      </c>
      <c r="J144" s="552">
        <v>6041</v>
      </c>
      <c r="K144" s="552">
        <v>581</v>
      </c>
      <c r="L144" s="552">
        <v>6091</v>
      </c>
      <c r="M144" s="552">
        <v>626</v>
      </c>
      <c r="N144" s="563">
        <f t="shared" ref="N144:N207" si="9">IF(L144="","",L144/M144)</f>
        <v>9.7300319488817895</v>
      </c>
      <c r="O144" s="554" t="s">
        <v>312</v>
      </c>
      <c r="R144" s="317" t="s">
        <v>365</v>
      </c>
      <c r="S144" s="409">
        <v>582</v>
      </c>
      <c r="T144" s="416" t="str">
        <f t="shared" si="7"/>
        <v>středisko Vodňany</v>
      </c>
      <c r="V144" s="538" t="s">
        <v>311</v>
      </c>
      <c r="W144" s="534">
        <v>626</v>
      </c>
      <c r="X144" s="534">
        <v>893</v>
      </c>
      <c r="Y144" s="510" t="str">
        <f t="shared" si="8"/>
        <v>okres Příbram</v>
      </c>
    </row>
    <row r="145" spans="1:25" ht="15.75" hidden="1" customHeight="1">
      <c r="A145" s="541" t="s">
        <v>313</v>
      </c>
      <c r="B145" s="547">
        <v>1567</v>
      </c>
      <c r="C145" s="551">
        <v>152</v>
      </c>
      <c r="D145" s="551">
        <v>1571</v>
      </c>
      <c r="E145" s="551">
        <v>149</v>
      </c>
      <c r="F145" s="551">
        <v>1646</v>
      </c>
      <c r="G145" s="551">
        <v>166</v>
      </c>
      <c r="H145" s="551">
        <v>1355</v>
      </c>
      <c r="I145" s="551">
        <v>191</v>
      </c>
      <c r="J145" s="552">
        <v>1444</v>
      </c>
      <c r="K145" s="552">
        <v>174</v>
      </c>
      <c r="L145" s="552">
        <v>1648</v>
      </c>
      <c r="M145" s="552">
        <v>179</v>
      </c>
      <c r="N145" s="563">
        <f t="shared" si="9"/>
        <v>9.2067039106145252</v>
      </c>
      <c r="O145" s="554" t="s">
        <v>314</v>
      </c>
      <c r="R145" s="317" t="s">
        <v>368</v>
      </c>
      <c r="S145" s="409">
        <v>3235</v>
      </c>
      <c r="T145" s="510" t="str">
        <f t="shared" si="7"/>
        <v>středisko Kalich Tábor</v>
      </c>
      <c r="V145" s="538" t="s">
        <v>313</v>
      </c>
      <c r="W145" s="534">
        <v>179</v>
      </c>
      <c r="X145" s="534">
        <v>233</v>
      </c>
      <c r="Y145" s="510" t="str">
        <f t="shared" si="8"/>
        <v>středisko Hiawatha Příbram</v>
      </c>
    </row>
    <row r="146" spans="1:25" ht="15.75" hidden="1" customHeight="1">
      <c r="A146" s="541" t="s">
        <v>315</v>
      </c>
      <c r="B146" s="547">
        <v>818</v>
      </c>
      <c r="C146" s="551">
        <v>54</v>
      </c>
      <c r="D146" s="551">
        <v>530</v>
      </c>
      <c r="E146" s="551">
        <v>53</v>
      </c>
      <c r="F146" s="551">
        <v>904</v>
      </c>
      <c r="G146" s="551">
        <v>62</v>
      </c>
      <c r="H146" s="551">
        <v>1176</v>
      </c>
      <c r="I146" s="551">
        <v>74</v>
      </c>
      <c r="J146" s="552">
        <v>934</v>
      </c>
      <c r="K146" s="552">
        <v>70</v>
      </c>
      <c r="L146" s="552">
        <v>838</v>
      </c>
      <c r="M146" s="552">
        <v>77</v>
      </c>
      <c r="N146" s="563">
        <f t="shared" si="9"/>
        <v>10.883116883116884</v>
      </c>
      <c r="O146" s="554" t="s">
        <v>316</v>
      </c>
      <c r="R146" s="317" t="s">
        <v>370</v>
      </c>
      <c r="S146" s="409">
        <v>915</v>
      </c>
      <c r="T146" s="416" t="str">
        <f t="shared" si="7"/>
        <v>středisko Černá růže Sezimovo Ústí</v>
      </c>
      <c r="V146" s="538" t="s">
        <v>315</v>
      </c>
      <c r="W146" s="534">
        <v>77</v>
      </c>
      <c r="X146" s="534">
        <v>136</v>
      </c>
      <c r="Y146" s="510" t="str">
        <f t="shared" si="8"/>
        <v>středisko Clan Hiawatha Příbram</v>
      </c>
    </row>
    <row r="147" spans="1:25" ht="15.75" hidden="1" customHeight="1">
      <c r="A147" s="541" t="s">
        <v>317</v>
      </c>
      <c r="B147" s="547">
        <v>1170</v>
      </c>
      <c r="C147" s="551">
        <v>86</v>
      </c>
      <c r="D147" s="551">
        <v>1110</v>
      </c>
      <c r="E147" s="551">
        <v>89</v>
      </c>
      <c r="F147" s="551">
        <v>1050</v>
      </c>
      <c r="G147" s="551">
        <v>96</v>
      </c>
      <c r="H147" s="551">
        <v>1050</v>
      </c>
      <c r="I147" s="551">
        <v>94</v>
      </c>
      <c r="J147" s="552">
        <v>1050</v>
      </c>
      <c r="K147" s="552">
        <v>86</v>
      </c>
      <c r="L147" s="552">
        <v>1065</v>
      </c>
      <c r="M147" s="552">
        <v>101</v>
      </c>
      <c r="N147" s="563">
        <f t="shared" si="9"/>
        <v>10.544554455445544</v>
      </c>
      <c r="O147" s="554" t="s">
        <v>318</v>
      </c>
      <c r="R147" s="317" t="s">
        <v>374</v>
      </c>
      <c r="S147" s="409">
        <v>497</v>
      </c>
      <c r="T147" s="510" t="str">
        <f t="shared" si="7"/>
        <v>středisko Racek Veselí nad Lužnicí</v>
      </c>
      <c r="V147" s="538" t="s">
        <v>317</v>
      </c>
      <c r="W147" s="534">
        <v>101</v>
      </c>
      <c r="X147" s="534">
        <v>159</v>
      </c>
      <c r="Y147" s="510" t="str">
        <f t="shared" si="8"/>
        <v>středisko Rožmitál p. Tř.</v>
      </c>
    </row>
    <row r="148" spans="1:25" ht="15.75" hidden="1" customHeight="1">
      <c r="A148" s="541" t="s">
        <v>319</v>
      </c>
      <c r="B148" s="547">
        <v>615</v>
      </c>
      <c r="C148" s="551">
        <v>61</v>
      </c>
      <c r="D148" s="551">
        <v>540</v>
      </c>
      <c r="E148" s="551">
        <v>53</v>
      </c>
      <c r="F148" s="551">
        <v>570</v>
      </c>
      <c r="G148" s="551">
        <v>55</v>
      </c>
      <c r="H148" s="551">
        <v>615</v>
      </c>
      <c r="I148" s="551">
        <v>63</v>
      </c>
      <c r="J148" s="552">
        <v>690</v>
      </c>
      <c r="K148" s="552">
        <v>70</v>
      </c>
      <c r="L148" s="552">
        <v>615</v>
      </c>
      <c r="M148" s="552">
        <v>80</v>
      </c>
      <c r="N148" s="563">
        <f t="shared" si="9"/>
        <v>7.6875</v>
      </c>
      <c r="O148" s="554" t="s">
        <v>320</v>
      </c>
      <c r="R148" s="317" t="s">
        <v>376</v>
      </c>
      <c r="S148" s="409">
        <v>525</v>
      </c>
      <c r="T148" s="416" t="str">
        <f t="shared" si="7"/>
        <v>středisko Borotín</v>
      </c>
      <c r="V148" s="538" t="s">
        <v>319</v>
      </c>
      <c r="W148" s="534">
        <v>80</v>
      </c>
      <c r="X148" s="534">
        <v>118</v>
      </c>
      <c r="Y148" s="510" t="str">
        <f t="shared" si="8"/>
        <v>středisko Sedlčany</v>
      </c>
    </row>
    <row r="149" spans="1:25" ht="15.75" hidden="1" customHeight="1">
      <c r="A149" s="541" t="s">
        <v>321</v>
      </c>
      <c r="B149" s="547">
        <v>1020</v>
      </c>
      <c r="C149" s="551">
        <v>99</v>
      </c>
      <c r="D149" s="551">
        <v>1240</v>
      </c>
      <c r="E149" s="551">
        <v>126</v>
      </c>
      <c r="F149" s="551">
        <v>1627</v>
      </c>
      <c r="G149" s="551">
        <v>160</v>
      </c>
      <c r="H149" s="551">
        <v>1811</v>
      </c>
      <c r="I149" s="551">
        <v>169</v>
      </c>
      <c r="J149" s="552">
        <v>1923</v>
      </c>
      <c r="K149" s="552">
        <v>181</v>
      </c>
      <c r="L149" s="552">
        <v>1925</v>
      </c>
      <c r="M149" s="552">
        <v>189</v>
      </c>
      <c r="N149" s="563">
        <f t="shared" si="9"/>
        <v>10.185185185185185</v>
      </c>
      <c r="O149" s="554" t="s">
        <v>1086</v>
      </c>
      <c r="R149" s="317" t="s">
        <v>378</v>
      </c>
      <c r="S149" s="409">
        <v>825</v>
      </c>
      <c r="T149" s="510" t="str">
        <f t="shared" si="7"/>
        <v>středisko Planá nad Lužnicí</v>
      </c>
      <c r="V149" s="538" t="s">
        <v>321</v>
      </c>
      <c r="W149" s="534">
        <v>189</v>
      </c>
      <c r="X149" s="534">
        <v>247</v>
      </c>
      <c r="Y149" s="510" t="str">
        <f t="shared" si="8"/>
        <v>středisko pro. Oliče Dobříš</v>
      </c>
    </row>
    <row r="150" spans="1:25" ht="15.75" hidden="1" customHeight="1">
      <c r="A150" s="541">
        <v>310</v>
      </c>
      <c r="B150" s="547">
        <v>23558</v>
      </c>
      <c r="C150" s="551">
        <v>2451</v>
      </c>
      <c r="D150" s="551">
        <v>24514</v>
      </c>
      <c r="E150" s="551">
        <v>2518</v>
      </c>
      <c r="F150" s="551">
        <v>25894</v>
      </c>
      <c r="G150" s="551">
        <v>2620</v>
      </c>
      <c r="H150" s="551">
        <v>24899</v>
      </c>
      <c r="I150" s="551">
        <v>2767</v>
      </c>
      <c r="J150" s="552">
        <v>27285</v>
      </c>
      <c r="K150" s="552">
        <v>2741</v>
      </c>
      <c r="L150" s="552">
        <v>28336</v>
      </c>
      <c r="M150" s="552">
        <v>2946</v>
      </c>
      <c r="N150" s="563">
        <f t="shared" si="9"/>
        <v>9.6184657162253906</v>
      </c>
      <c r="O150" s="554" t="s">
        <v>35</v>
      </c>
      <c r="R150" s="317" t="s">
        <v>380</v>
      </c>
      <c r="S150" s="409">
        <v>1144</v>
      </c>
      <c r="T150" s="416" t="str">
        <f t="shared" si="7"/>
        <v>přístav Třináctka Opařany</v>
      </c>
      <c r="V150" s="538">
        <v>310</v>
      </c>
      <c r="W150" s="534">
        <v>2946</v>
      </c>
      <c r="X150" s="534">
        <v>4346</v>
      </c>
      <c r="Y150" s="510" t="str">
        <f t="shared" si="8"/>
        <v>Jihočeský kraj</v>
      </c>
    </row>
    <row r="151" spans="1:25" ht="15.75" hidden="1" customHeight="1">
      <c r="A151" s="541" t="s">
        <v>323</v>
      </c>
      <c r="B151" s="547">
        <v>875</v>
      </c>
      <c r="C151" s="551">
        <v>116</v>
      </c>
      <c r="D151" s="551">
        <v>1173</v>
      </c>
      <c r="E151" s="551">
        <v>120</v>
      </c>
      <c r="F151" s="551">
        <v>1162</v>
      </c>
      <c r="G151" s="551">
        <v>117</v>
      </c>
      <c r="H151" s="551">
        <v>1145</v>
      </c>
      <c r="I151" s="551">
        <v>143</v>
      </c>
      <c r="J151" s="552">
        <v>1395</v>
      </c>
      <c r="K151" s="552">
        <v>162</v>
      </c>
      <c r="L151" s="552">
        <v>1523</v>
      </c>
      <c r="M151" s="552">
        <v>170</v>
      </c>
      <c r="N151" s="563">
        <f t="shared" si="9"/>
        <v>8.9588235294117649</v>
      </c>
      <c r="O151" s="554" t="s">
        <v>324</v>
      </c>
      <c r="R151" s="317" t="s">
        <v>383</v>
      </c>
      <c r="S151" s="409">
        <v>1125</v>
      </c>
      <c r="T151" s="510" t="str">
        <f t="shared" si="7"/>
        <v>středisko Jiřinky Paroubkové Domažlice</v>
      </c>
      <c r="V151" s="538" t="s">
        <v>323</v>
      </c>
      <c r="W151" s="534">
        <v>170</v>
      </c>
      <c r="X151" s="534">
        <v>248</v>
      </c>
      <c r="Y151" s="510" t="str">
        <f t="shared" si="8"/>
        <v>středisko Zlatá Růže Jindřichův Hradec</v>
      </c>
    </row>
    <row r="152" spans="1:25" ht="15.75" hidden="1" customHeight="1">
      <c r="A152" s="541" t="s">
        <v>325</v>
      </c>
      <c r="B152" s="547">
        <v>812</v>
      </c>
      <c r="C152" s="551">
        <v>102</v>
      </c>
      <c r="D152" s="551">
        <v>860</v>
      </c>
      <c r="E152" s="551">
        <v>90</v>
      </c>
      <c r="F152" s="551">
        <v>755</v>
      </c>
      <c r="G152" s="551">
        <v>97</v>
      </c>
      <c r="H152" s="551">
        <v>817</v>
      </c>
      <c r="I152" s="551">
        <v>79</v>
      </c>
      <c r="J152" s="552">
        <v>1039</v>
      </c>
      <c r="K152" s="552">
        <v>79</v>
      </c>
      <c r="L152" s="552">
        <v>1195</v>
      </c>
      <c r="M152" s="552">
        <v>115</v>
      </c>
      <c r="N152" s="563">
        <f t="shared" si="9"/>
        <v>10.391304347826088</v>
      </c>
      <c r="O152" s="554" t="s">
        <v>326</v>
      </c>
      <c r="R152" s="317" t="s">
        <v>385</v>
      </c>
      <c r="S152" s="409">
        <v>832</v>
      </c>
      <c r="T152" s="416" t="str">
        <f t="shared" si="7"/>
        <v>středisko A.B.S. Holýšov</v>
      </c>
      <c r="V152" s="538" t="s">
        <v>325</v>
      </c>
      <c r="W152" s="534">
        <v>115</v>
      </c>
      <c r="X152" s="534">
        <v>157</v>
      </c>
      <c r="Y152" s="510" t="str">
        <f t="shared" si="8"/>
        <v>středisko Rožmberská růže Třeboň</v>
      </c>
    </row>
    <row r="153" spans="1:25" ht="15.75" hidden="1" customHeight="1">
      <c r="A153" s="541" t="s">
        <v>327</v>
      </c>
      <c r="B153" s="547">
        <v>505</v>
      </c>
      <c r="C153" s="551">
        <v>53</v>
      </c>
      <c r="D153" s="551">
        <v>422</v>
      </c>
      <c r="E153" s="551">
        <v>55</v>
      </c>
      <c r="F153" s="551">
        <v>840</v>
      </c>
      <c r="G153" s="551">
        <v>64</v>
      </c>
      <c r="H153" s="551">
        <v>72</v>
      </c>
      <c r="I153" s="551">
        <v>59</v>
      </c>
      <c r="J153" s="552">
        <v>423</v>
      </c>
      <c r="K153" s="552">
        <v>54</v>
      </c>
      <c r="L153" s="552">
        <v>507</v>
      </c>
      <c r="M153" s="552">
        <v>64</v>
      </c>
      <c r="N153" s="563">
        <f t="shared" si="9"/>
        <v>7.921875</v>
      </c>
      <c r="O153" s="554" t="s">
        <v>328</v>
      </c>
      <c r="R153" s="317" t="s">
        <v>387</v>
      </c>
      <c r="S153" s="409">
        <v>522</v>
      </c>
      <c r="T153" s="510" t="str">
        <f t="shared" si="7"/>
        <v>středisko Lípa Prapořiště</v>
      </c>
      <c r="V153" s="538" t="s">
        <v>327</v>
      </c>
      <c r="W153" s="534">
        <v>64</v>
      </c>
      <c r="X153" s="534">
        <v>103</v>
      </c>
      <c r="Y153" s="510" t="str">
        <f t="shared" si="8"/>
        <v>středisko Gáhál Písek</v>
      </c>
    </row>
    <row r="154" spans="1:25" ht="15.75" hidden="1" customHeight="1">
      <c r="A154" s="541" t="s">
        <v>329</v>
      </c>
      <c r="B154" s="547">
        <v>488</v>
      </c>
      <c r="C154" s="551">
        <v>45</v>
      </c>
      <c r="D154" s="551">
        <v>433</v>
      </c>
      <c r="E154" s="551">
        <v>49</v>
      </c>
      <c r="F154" s="551">
        <v>530</v>
      </c>
      <c r="G154" s="551">
        <v>55</v>
      </c>
      <c r="H154" s="551">
        <v>484</v>
      </c>
      <c r="I154" s="551">
        <v>50</v>
      </c>
      <c r="J154" s="552">
        <v>501</v>
      </c>
      <c r="K154" s="552">
        <v>52</v>
      </c>
      <c r="L154" s="552">
        <v>488</v>
      </c>
      <c r="M154" s="552">
        <v>49</v>
      </c>
      <c r="N154" s="563">
        <f t="shared" si="9"/>
        <v>9.9591836734693882</v>
      </c>
      <c r="O154" s="554" t="s">
        <v>330</v>
      </c>
      <c r="R154" s="317" t="s">
        <v>389</v>
      </c>
      <c r="S154" s="409">
        <v>685</v>
      </c>
      <c r="T154" s="416" t="str">
        <f t="shared" si="7"/>
        <v>středisko Tajfun Tachov</v>
      </c>
      <c r="V154" s="538" t="s">
        <v>329</v>
      </c>
      <c r="W154" s="534">
        <v>49</v>
      </c>
      <c r="X154" s="534">
        <v>68</v>
      </c>
      <c r="Y154" s="510" t="str">
        <f t="shared" si="8"/>
        <v>středisko Zlatá stezka Prachatice</v>
      </c>
    </row>
    <row r="155" spans="1:25" ht="15.75" hidden="1" customHeight="1">
      <c r="A155" s="541" t="s">
        <v>331</v>
      </c>
      <c r="B155" s="547">
        <v>114</v>
      </c>
      <c r="C155" s="551">
        <v>38</v>
      </c>
      <c r="D155" s="551">
        <v>336</v>
      </c>
      <c r="E155" s="551">
        <v>39</v>
      </c>
      <c r="F155" s="551">
        <v>349</v>
      </c>
      <c r="G155" s="551">
        <v>36</v>
      </c>
      <c r="H155" s="551">
        <v>90</v>
      </c>
      <c r="I155" s="551">
        <v>56</v>
      </c>
      <c r="J155" s="552">
        <v>544</v>
      </c>
      <c r="K155" s="552">
        <v>55</v>
      </c>
      <c r="L155" s="552">
        <v>331</v>
      </c>
      <c r="M155" s="552">
        <v>48</v>
      </c>
      <c r="N155" s="563">
        <f t="shared" si="9"/>
        <v>6.895833333333333</v>
      </c>
      <c r="O155" s="554" t="s">
        <v>332</v>
      </c>
      <c r="R155" s="317" t="s">
        <v>392</v>
      </c>
      <c r="S155" s="409">
        <v>1814</v>
      </c>
      <c r="T155" s="510" t="str">
        <f t="shared" si="7"/>
        <v>středisko Královák Klatovy</v>
      </c>
      <c r="V155" s="538" t="s">
        <v>331</v>
      </c>
      <c r="W155" s="534">
        <v>48</v>
      </c>
      <c r="X155" s="534">
        <v>66</v>
      </c>
      <c r="Y155" s="510" t="str">
        <f t="shared" si="8"/>
        <v>středisko Vimperk</v>
      </c>
    </row>
    <row r="156" spans="1:25" ht="15.75" hidden="1" customHeight="1">
      <c r="A156" s="541" t="s">
        <v>333</v>
      </c>
      <c r="B156" s="547">
        <v>2750</v>
      </c>
      <c r="C156" s="551">
        <v>272</v>
      </c>
      <c r="D156" s="551">
        <v>2861</v>
      </c>
      <c r="E156" s="551">
        <v>269</v>
      </c>
      <c r="F156" s="551">
        <v>2980</v>
      </c>
      <c r="G156" s="551">
        <v>283</v>
      </c>
      <c r="H156" s="551">
        <v>2802</v>
      </c>
      <c r="I156" s="551">
        <v>300</v>
      </c>
      <c r="J156" s="552">
        <v>2965</v>
      </c>
      <c r="K156" s="552">
        <v>298</v>
      </c>
      <c r="L156" s="552">
        <v>3022</v>
      </c>
      <c r="M156" s="552">
        <v>291</v>
      </c>
      <c r="N156" s="563">
        <f t="shared" si="9"/>
        <v>10.384879725085911</v>
      </c>
      <c r="O156" s="554" t="s">
        <v>334</v>
      </c>
      <c r="R156" s="317" t="s">
        <v>394</v>
      </c>
      <c r="S156" s="409">
        <v>340</v>
      </c>
      <c r="T156" s="416" t="str">
        <f t="shared" si="7"/>
        <v>středisko Prácheň</v>
      </c>
      <c r="V156" s="538" t="s">
        <v>333</v>
      </c>
      <c r="W156" s="534">
        <v>291</v>
      </c>
      <c r="X156" s="534">
        <v>470</v>
      </c>
      <c r="Y156" s="510" t="str">
        <f t="shared" si="8"/>
        <v>středisko Walden České Budějovice</v>
      </c>
    </row>
    <row r="157" spans="1:25" ht="15.75" hidden="1" customHeight="1">
      <c r="A157" s="541" t="s">
        <v>335</v>
      </c>
      <c r="B157" s="547">
        <v>3168</v>
      </c>
      <c r="C157" s="551">
        <v>311</v>
      </c>
      <c r="D157" s="551">
        <v>3498</v>
      </c>
      <c r="E157" s="551">
        <v>333</v>
      </c>
      <c r="F157" s="551">
        <v>3841</v>
      </c>
      <c r="G157" s="551">
        <v>360</v>
      </c>
      <c r="H157" s="551">
        <v>3485</v>
      </c>
      <c r="I157" s="551">
        <v>361</v>
      </c>
      <c r="J157" s="552">
        <v>3253</v>
      </c>
      <c r="K157" s="552">
        <v>360</v>
      </c>
      <c r="L157" s="552">
        <v>3431</v>
      </c>
      <c r="M157" s="552">
        <v>382</v>
      </c>
      <c r="N157" s="563">
        <f t="shared" si="9"/>
        <v>8.9816753926701569</v>
      </c>
      <c r="O157" s="554" t="s">
        <v>336</v>
      </c>
      <c r="R157" s="317" t="s">
        <v>396</v>
      </c>
      <c r="S157" s="409">
        <v>1561</v>
      </c>
      <c r="T157" s="510" t="str">
        <f t="shared" si="7"/>
        <v>středisko Vydří stopa Sušice</v>
      </c>
      <c r="V157" s="538" t="s">
        <v>335</v>
      </c>
      <c r="W157" s="534">
        <v>382</v>
      </c>
      <c r="X157" s="534">
        <v>537</v>
      </c>
      <c r="Y157" s="510" t="str">
        <f t="shared" si="8"/>
        <v>středisko VAVÉHA České Budějovice</v>
      </c>
    </row>
    <row r="158" spans="1:25" ht="15.75" hidden="1" customHeight="1">
      <c r="A158" s="541" t="s">
        <v>337</v>
      </c>
      <c r="B158" s="547">
        <v>392</v>
      </c>
      <c r="C158" s="551">
        <v>52</v>
      </c>
      <c r="D158" s="551">
        <v>448</v>
      </c>
      <c r="E158" s="551">
        <v>74</v>
      </c>
      <c r="F158" s="551">
        <v>644</v>
      </c>
      <c r="G158" s="551">
        <v>58</v>
      </c>
      <c r="H158" s="551">
        <v>588</v>
      </c>
      <c r="I158" s="551">
        <v>76</v>
      </c>
      <c r="J158" s="552">
        <v>451</v>
      </c>
      <c r="K158" s="552">
        <v>69</v>
      </c>
      <c r="L158" s="552">
        <v>588</v>
      </c>
      <c r="M158" s="552">
        <v>65</v>
      </c>
      <c r="N158" s="563">
        <f t="shared" si="9"/>
        <v>9.046153846153846</v>
      </c>
      <c r="O158" s="554" t="s">
        <v>338</v>
      </c>
      <c r="R158" s="317" t="s">
        <v>398</v>
      </c>
      <c r="S158" s="409">
        <v>264</v>
      </c>
      <c r="T158" s="416" t="str">
        <f t="shared" si="7"/>
        <v>středisko Jestřáb Pačejov</v>
      </c>
      <c r="V158" s="538" t="s">
        <v>337</v>
      </c>
      <c r="W158" s="534">
        <v>65</v>
      </c>
      <c r="X158" s="534">
        <v>101</v>
      </c>
      <c r="Y158" s="510" t="str">
        <f t="shared" si="8"/>
        <v>středisko Týn nad Vltavou</v>
      </c>
    </row>
    <row r="159" spans="1:25" ht="15.75" hidden="1" customHeight="1">
      <c r="A159" s="541" t="s">
        <v>339</v>
      </c>
      <c r="B159" s="547">
        <v>70</v>
      </c>
      <c r="C159" s="551">
        <v>16</v>
      </c>
      <c r="D159" s="551">
        <v>63</v>
      </c>
      <c r="E159" s="551">
        <v>7</v>
      </c>
      <c r="F159" s="551">
        <v>84</v>
      </c>
      <c r="G159" s="551">
        <v>7</v>
      </c>
      <c r="H159" s="551">
        <v>210</v>
      </c>
      <c r="I159" s="551">
        <v>15</v>
      </c>
      <c r="J159" s="552">
        <v>133</v>
      </c>
      <c r="K159" s="552">
        <v>16</v>
      </c>
      <c r="L159" s="552">
        <v>70</v>
      </c>
      <c r="M159" s="552">
        <v>17</v>
      </c>
      <c r="N159" s="563">
        <f t="shared" si="9"/>
        <v>4.117647058823529</v>
      </c>
      <c r="O159" s="554" t="s">
        <v>340</v>
      </c>
      <c r="R159" s="317" t="s">
        <v>400</v>
      </c>
      <c r="S159" s="409">
        <v>528</v>
      </c>
      <c r="T159" s="510" t="str">
        <f t="shared" si="7"/>
        <v>středisko Javor Klatovy</v>
      </c>
      <c r="V159" s="538" t="s">
        <v>339</v>
      </c>
      <c r="W159" s="534">
        <v>17</v>
      </c>
      <c r="X159" s="534">
        <v>34</v>
      </c>
      <c r="Y159" s="510" t="str">
        <f t="shared" si="8"/>
        <v>středisko Jantar Kaplice</v>
      </c>
    </row>
    <row r="160" spans="1:25" ht="15.75" hidden="1" customHeight="1">
      <c r="A160" s="541" t="s">
        <v>341</v>
      </c>
      <c r="B160" s="547">
        <v>1654</v>
      </c>
      <c r="C160" s="551">
        <v>190</v>
      </c>
      <c r="D160" s="551">
        <v>1506</v>
      </c>
      <c r="E160" s="551">
        <v>203</v>
      </c>
      <c r="F160" s="551">
        <v>1553</v>
      </c>
      <c r="G160" s="551">
        <v>203</v>
      </c>
      <c r="H160" s="551">
        <v>1915</v>
      </c>
      <c r="I160" s="551">
        <v>217</v>
      </c>
      <c r="J160" s="552">
        <v>2627</v>
      </c>
      <c r="K160" s="552">
        <v>246</v>
      </c>
      <c r="L160" s="552">
        <v>2607</v>
      </c>
      <c r="M160" s="552">
        <v>259</v>
      </c>
      <c r="N160" s="563">
        <f t="shared" si="9"/>
        <v>10.065637065637066</v>
      </c>
      <c r="O160" s="554" t="s">
        <v>342</v>
      </c>
      <c r="R160" s="317" t="s">
        <v>403</v>
      </c>
      <c r="S160" s="409">
        <v>1631</v>
      </c>
      <c r="T160" s="416" t="str">
        <f t="shared" si="7"/>
        <v>středisko Jožky Knappa Plzeň</v>
      </c>
      <c r="V160" s="538" t="s">
        <v>341</v>
      </c>
      <c r="W160" s="534">
        <v>259</v>
      </c>
      <c r="X160" s="534">
        <v>369</v>
      </c>
      <c r="Y160" s="510" t="str">
        <f t="shared" si="8"/>
        <v>středisko Pod Kletí Holubov</v>
      </c>
    </row>
    <row r="161" spans="1:25" ht="15.75" hidden="1" customHeight="1">
      <c r="A161" s="541" t="s">
        <v>343</v>
      </c>
      <c r="B161" s="547">
        <v>0</v>
      </c>
      <c r="C161" s="551">
        <v>10</v>
      </c>
      <c r="D161" s="551">
        <v>0</v>
      </c>
      <c r="E161" s="551">
        <v>11</v>
      </c>
      <c r="F161" s="551"/>
      <c r="G161" s="551">
        <v>15</v>
      </c>
      <c r="H161" s="551"/>
      <c r="I161" s="551">
        <v>16</v>
      </c>
      <c r="J161" s="552"/>
      <c r="K161" s="552">
        <v>19</v>
      </c>
      <c r="L161" s="552"/>
      <c r="M161" s="552">
        <v>19</v>
      </c>
      <c r="N161" s="563" t="str">
        <f t="shared" si="9"/>
        <v/>
      </c>
      <c r="O161" s="554" t="s">
        <v>344</v>
      </c>
      <c r="R161" s="317" t="s">
        <v>405</v>
      </c>
      <c r="S161" s="409">
        <v>3328</v>
      </c>
      <c r="T161" s="510" t="str">
        <f t="shared" si="7"/>
        <v>středisko Stopa Plzeň</v>
      </c>
      <c r="V161" s="538" t="s">
        <v>343</v>
      </c>
      <c r="W161" s="534">
        <v>19</v>
      </c>
      <c r="X161" s="534">
        <v>29</v>
      </c>
      <c r="Y161" s="510" t="str">
        <f t="shared" si="8"/>
        <v>přístav Dačice</v>
      </c>
    </row>
    <row r="162" spans="1:25" ht="15.75" hidden="1" customHeight="1">
      <c r="A162" s="541" t="s">
        <v>345</v>
      </c>
      <c r="B162" s="547">
        <v>336</v>
      </c>
      <c r="C162" s="551">
        <v>43</v>
      </c>
      <c r="D162" s="551">
        <v>308</v>
      </c>
      <c r="E162" s="551">
        <v>30</v>
      </c>
      <c r="F162" s="551">
        <v>308</v>
      </c>
      <c r="G162" s="551">
        <v>31</v>
      </c>
      <c r="H162" s="551">
        <v>322</v>
      </c>
      <c r="I162" s="551">
        <v>28</v>
      </c>
      <c r="J162" s="552">
        <v>378</v>
      </c>
      <c r="K162" s="552">
        <v>28</v>
      </c>
      <c r="L162" s="552">
        <v>385</v>
      </c>
      <c r="M162" s="552">
        <v>35</v>
      </c>
      <c r="N162" s="563">
        <f t="shared" si="9"/>
        <v>11</v>
      </c>
      <c r="O162" s="554" t="s">
        <v>346</v>
      </c>
      <c r="R162" s="317" t="s">
        <v>407</v>
      </c>
      <c r="S162" s="409">
        <v>1690</v>
      </c>
      <c r="T162" s="416" t="str">
        <f t="shared" si="7"/>
        <v>středisko 5. květen Plzeň</v>
      </c>
      <c r="V162" s="538" t="s">
        <v>345</v>
      </c>
      <c r="W162" s="534">
        <v>35</v>
      </c>
      <c r="X162" s="534">
        <v>46</v>
      </c>
      <c r="Y162" s="510" t="str">
        <f t="shared" si="8"/>
        <v>středisko Slavonice</v>
      </c>
    </row>
    <row r="163" spans="1:25" ht="15.75" hidden="1" customHeight="1">
      <c r="A163" s="541" t="s">
        <v>347</v>
      </c>
      <c r="B163" s="547">
        <v>426</v>
      </c>
      <c r="C163" s="551">
        <v>45</v>
      </c>
      <c r="D163" s="551">
        <v>360</v>
      </c>
      <c r="E163" s="551">
        <v>50</v>
      </c>
      <c r="F163" s="551">
        <v>420</v>
      </c>
      <c r="G163" s="551">
        <v>49</v>
      </c>
      <c r="H163" s="551">
        <v>389</v>
      </c>
      <c r="I163" s="551">
        <v>54</v>
      </c>
      <c r="J163" s="552">
        <v>499</v>
      </c>
      <c r="K163" s="552">
        <v>47</v>
      </c>
      <c r="L163" s="552">
        <v>527</v>
      </c>
      <c r="M163" s="552">
        <v>59</v>
      </c>
      <c r="N163" s="563">
        <f t="shared" si="9"/>
        <v>8.9322033898305087</v>
      </c>
      <c r="O163" s="554" t="s">
        <v>348</v>
      </c>
      <c r="R163" s="317" t="s">
        <v>409</v>
      </c>
      <c r="S163" s="409">
        <v>2040</v>
      </c>
      <c r="T163" s="510" t="str">
        <f t="shared" si="7"/>
        <v>středisko ICHTHYS Plzeň</v>
      </c>
      <c r="V163" s="538" t="s">
        <v>347</v>
      </c>
      <c r="W163" s="534">
        <v>59</v>
      </c>
      <c r="X163" s="534">
        <v>84</v>
      </c>
      <c r="Y163" s="510" t="str">
        <f t="shared" si="8"/>
        <v>středisko 13 klíčů Lomnice nad Lužnicí</v>
      </c>
    </row>
    <row r="164" spans="1:25" ht="15.75" hidden="1" customHeight="1">
      <c r="A164" s="541" t="s">
        <v>349</v>
      </c>
      <c r="B164" s="547">
        <v>753</v>
      </c>
      <c r="C164" s="551">
        <v>70</v>
      </c>
      <c r="D164" s="551">
        <v>781</v>
      </c>
      <c r="E164" s="551">
        <v>69</v>
      </c>
      <c r="F164" s="551">
        <v>813</v>
      </c>
      <c r="G164" s="551">
        <v>77</v>
      </c>
      <c r="H164" s="551">
        <v>1247</v>
      </c>
      <c r="I164" s="551">
        <v>74</v>
      </c>
      <c r="J164" s="552">
        <v>738</v>
      </c>
      <c r="K164" s="552">
        <v>69</v>
      </c>
      <c r="L164" s="552">
        <v>1028</v>
      </c>
      <c r="M164" s="552">
        <v>85</v>
      </c>
      <c r="N164" s="563">
        <f t="shared" si="9"/>
        <v>12.094117647058823</v>
      </c>
      <c r="O164" s="554" t="s">
        <v>350</v>
      </c>
      <c r="R164" s="317" t="s">
        <v>411</v>
      </c>
      <c r="S164" s="409">
        <v>3564</v>
      </c>
      <c r="T164" s="416" t="str">
        <f t="shared" si="7"/>
        <v>středisko Střela Plzeň</v>
      </c>
      <c r="V164" s="538" t="s">
        <v>349</v>
      </c>
      <c r="W164" s="534">
        <v>85</v>
      </c>
      <c r="X164" s="534">
        <v>129</v>
      </c>
      <c r="Y164" s="510" t="str">
        <f t="shared" si="8"/>
        <v>středisko Fidelis et Fortis Kamenice nad Lipou</v>
      </c>
    </row>
    <row r="165" spans="1:25" ht="15.75" hidden="1" customHeight="1">
      <c r="A165" s="541" t="s">
        <v>351</v>
      </c>
      <c r="B165" s="547">
        <v>937</v>
      </c>
      <c r="C165" s="551">
        <v>94</v>
      </c>
      <c r="D165" s="551">
        <v>933</v>
      </c>
      <c r="E165" s="551">
        <v>85</v>
      </c>
      <c r="F165" s="551">
        <v>843</v>
      </c>
      <c r="G165" s="551">
        <v>73</v>
      </c>
      <c r="H165" s="551">
        <v>787</v>
      </c>
      <c r="I165" s="551">
        <v>77</v>
      </c>
      <c r="J165" s="552">
        <v>720</v>
      </c>
      <c r="K165" s="552">
        <v>80</v>
      </c>
      <c r="L165" s="552">
        <v>801</v>
      </c>
      <c r="M165" s="552">
        <v>80</v>
      </c>
      <c r="N165" s="563">
        <f t="shared" si="9"/>
        <v>10.012499999999999</v>
      </c>
      <c r="O165" s="554" t="s">
        <v>352</v>
      </c>
      <c r="R165" s="317" t="s">
        <v>413</v>
      </c>
      <c r="S165" s="409">
        <v>662</v>
      </c>
      <c r="T165" s="510" t="str">
        <f t="shared" si="7"/>
        <v>středisko Krokodýl Tlučná</v>
      </c>
      <c r="V165" s="538" t="s">
        <v>351</v>
      </c>
      <c r="W165" s="534">
        <v>80</v>
      </c>
      <c r="X165" s="534">
        <v>132</v>
      </c>
      <c r="Y165" s="510" t="str">
        <f t="shared" si="8"/>
        <v>středisko Šipka Písek</v>
      </c>
    </row>
    <row r="166" spans="1:25" ht="15.75" hidden="1" customHeight="1">
      <c r="A166" s="541" t="s">
        <v>353</v>
      </c>
      <c r="B166" s="547">
        <v>617</v>
      </c>
      <c r="C166" s="551">
        <v>45</v>
      </c>
      <c r="D166" s="551">
        <v>655</v>
      </c>
      <c r="E166" s="551">
        <v>52</v>
      </c>
      <c r="F166" s="551">
        <v>819</v>
      </c>
      <c r="G166" s="551">
        <v>65</v>
      </c>
      <c r="H166" s="551">
        <v>750</v>
      </c>
      <c r="I166" s="551">
        <v>70</v>
      </c>
      <c r="J166" s="552">
        <v>568</v>
      </c>
      <c r="K166" s="552">
        <v>57</v>
      </c>
      <c r="L166" s="552">
        <v>471</v>
      </c>
      <c r="M166" s="552">
        <v>48</v>
      </c>
      <c r="N166" s="563">
        <f t="shared" si="9"/>
        <v>9.8125</v>
      </c>
      <c r="O166" s="554" t="s">
        <v>354</v>
      </c>
      <c r="R166" s="317" t="s">
        <v>415</v>
      </c>
      <c r="S166" s="409">
        <v>1456</v>
      </c>
      <c r="T166" s="416" t="str">
        <f t="shared" si="7"/>
        <v>středisko Limba Plzeň</v>
      </c>
      <c r="V166" s="538" t="s">
        <v>353</v>
      </c>
      <c r="W166" s="534">
        <v>48</v>
      </c>
      <c r="X166" s="534">
        <v>80</v>
      </c>
      <c r="Y166" s="510" t="str">
        <f t="shared" si="8"/>
        <v>středisko Oheň života Písek</v>
      </c>
    </row>
    <row r="167" spans="1:25" ht="15.75" hidden="1" customHeight="1">
      <c r="A167" s="541" t="s">
        <v>355</v>
      </c>
      <c r="B167" s="547">
        <v>422</v>
      </c>
      <c r="C167" s="551">
        <v>44</v>
      </c>
      <c r="D167" s="551">
        <v>616</v>
      </c>
      <c r="E167" s="551">
        <v>51</v>
      </c>
      <c r="F167" s="551">
        <v>605</v>
      </c>
      <c r="G167" s="551">
        <v>60</v>
      </c>
      <c r="H167" s="551">
        <v>665</v>
      </c>
      <c r="I167" s="551">
        <v>51</v>
      </c>
      <c r="J167" s="552">
        <v>673</v>
      </c>
      <c r="K167" s="552">
        <v>57</v>
      </c>
      <c r="L167" s="552">
        <v>705</v>
      </c>
      <c r="M167" s="552">
        <v>68</v>
      </c>
      <c r="N167" s="563">
        <f t="shared" si="9"/>
        <v>10.367647058823529</v>
      </c>
      <c r="O167" s="554" t="s">
        <v>356</v>
      </c>
      <c r="R167" s="317" t="s">
        <v>417</v>
      </c>
      <c r="S167" s="409">
        <v>229</v>
      </c>
      <c r="T167" s="510" t="str">
        <f t="shared" si="7"/>
        <v>středisko Omaha Kralovice</v>
      </c>
      <c r="V167" s="538" t="s">
        <v>355</v>
      </c>
      <c r="W167" s="534">
        <v>68</v>
      </c>
      <c r="X167" s="534">
        <v>100</v>
      </c>
      <c r="Y167" s="510" t="str">
        <f t="shared" si="8"/>
        <v>středisko Stínadla Písek</v>
      </c>
    </row>
    <row r="168" spans="1:25" ht="15.75" hidden="1" customHeight="1">
      <c r="A168" s="541" t="s">
        <v>357</v>
      </c>
      <c r="B168" s="547">
        <v>585</v>
      </c>
      <c r="C168" s="551">
        <v>52</v>
      </c>
      <c r="D168" s="551">
        <v>663</v>
      </c>
      <c r="E168" s="551">
        <v>61</v>
      </c>
      <c r="F168" s="551">
        <v>774</v>
      </c>
      <c r="G168" s="551">
        <v>72</v>
      </c>
      <c r="H168" s="551">
        <v>810</v>
      </c>
      <c r="I168" s="551">
        <v>72</v>
      </c>
      <c r="J168" s="552">
        <v>705</v>
      </c>
      <c r="K168" s="552">
        <v>63</v>
      </c>
      <c r="L168" s="552">
        <v>750</v>
      </c>
      <c r="M168" s="552">
        <v>73</v>
      </c>
      <c r="N168" s="563">
        <f t="shared" si="9"/>
        <v>10.273972602739725</v>
      </c>
      <c r="O168" s="554" t="s">
        <v>358</v>
      </c>
      <c r="R168" s="317" t="s">
        <v>419</v>
      </c>
      <c r="S168" s="409">
        <v>1491</v>
      </c>
      <c r="T168" s="416" t="str">
        <f t="shared" si="7"/>
        <v>přístav Omaha Plzeň</v>
      </c>
      <c r="V168" s="538" t="s">
        <v>357</v>
      </c>
      <c r="W168" s="534">
        <v>73</v>
      </c>
      <c r="X168" s="534">
        <v>122</v>
      </c>
      <c r="Y168" s="510" t="str">
        <f t="shared" si="8"/>
        <v>středisko Sedmička Milevsko</v>
      </c>
    </row>
    <row r="169" spans="1:25" ht="15.75" hidden="1" customHeight="1">
      <c r="A169" s="541" t="s">
        <v>359</v>
      </c>
      <c r="B169" s="547">
        <v>392</v>
      </c>
      <c r="C169" s="551">
        <v>33</v>
      </c>
      <c r="D169" s="551">
        <v>390</v>
      </c>
      <c r="E169" s="551">
        <v>50</v>
      </c>
      <c r="F169" s="551">
        <v>350</v>
      </c>
      <c r="G169" s="551">
        <v>57</v>
      </c>
      <c r="H169" s="551">
        <v>406</v>
      </c>
      <c r="I169" s="551">
        <v>52</v>
      </c>
      <c r="J169" s="552">
        <v>266</v>
      </c>
      <c r="K169" s="552">
        <v>39</v>
      </c>
      <c r="L169" s="552">
        <v>499</v>
      </c>
      <c r="M169" s="552">
        <v>41</v>
      </c>
      <c r="N169" s="563">
        <f t="shared" si="9"/>
        <v>12.170731707317072</v>
      </c>
      <c r="O169" s="554" t="s">
        <v>360</v>
      </c>
      <c r="R169" s="317" t="s">
        <v>422</v>
      </c>
      <c r="S169" s="409">
        <v>585</v>
      </c>
      <c r="T169" s="510" t="str">
        <f t="shared" si="7"/>
        <v>středisko Dr. Bečváře Přeštice</v>
      </c>
      <c r="V169" s="538" t="s">
        <v>359</v>
      </c>
      <c r="W169" s="534">
        <v>41</v>
      </c>
      <c r="X169" s="534">
        <v>73</v>
      </c>
      <c r="Y169" s="510" t="str">
        <f t="shared" si="8"/>
        <v>středisko Blanice Protivín</v>
      </c>
    </row>
    <row r="170" spans="1:25" ht="15.75" hidden="1" customHeight="1">
      <c r="A170" s="541" t="s">
        <v>361</v>
      </c>
      <c r="B170" s="547">
        <v>750</v>
      </c>
      <c r="C170" s="551">
        <v>86</v>
      </c>
      <c r="D170" s="551">
        <v>784</v>
      </c>
      <c r="E170" s="551">
        <v>92</v>
      </c>
      <c r="F170" s="551">
        <v>628</v>
      </c>
      <c r="G170" s="551">
        <v>98</v>
      </c>
      <c r="H170" s="551">
        <v>689</v>
      </c>
      <c r="I170" s="551">
        <v>116</v>
      </c>
      <c r="J170" s="552">
        <v>827</v>
      </c>
      <c r="K170" s="552">
        <v>89</v>
      </c>
      <c r="L170" s="552">
        <v>950</v>
      </c>
      <c r="M170" s="552">
        <v>116</v>
      </c>
      <c r="N170" s="563">
        <f t="shared" si="9"/>
        <v>8.1896551724137936</v>
      </c>
      <c r="O170" s="554" t="s">
        <v>362</v>
      </c>
      <c r="R170" s="317" t="s">
        <v>424</v>
      </c>
      <c r="S170" s="409">
        <v>377</v>
      </c>
      <c r="T170" s="416" t="str">
        <f t="shared" si="7"/>
        <v>středisko Palcát Dnešice</v>
      </c>
      <c r="V170" s="538" t="s">
        <v>361</v>
      </c>
      <c r="W170" s="534">
        <v>116</v>
      </c>
      <c r="X170" s="534">
        <v>168</v>
      </c>
      <c r="Y170" s="510" t="str">
        <f t="shared" si="8"/>
        <v>středisko Strakonice</v>
      </c>
    </row>
    <row r="171" spans="1:25" ht="15.75" hidden="1" customHeight="1">
      <c r="A171" s="541" t="s">
        <v>363</v>
      </c>
      <c r="B171" s="547">
        <v>601</v>
      </c>
      <c r="C171" s="551">
        <v>71</v>
      </c>
      <c r="D171" s="551">
        <v>540</v>
      </c>
      <c r="E171" s="551">
        <v>64</v>
      </c>
      <c r="F171" s="551">
        <v>450</v>
      </c>
      <c r="G171" s="551">
        <v>65</v>
      </c>
      <c r="H171" s="551">
        <v>585</v>
      </c>
      <c r="I171" s="551">
        <v>78</v>
      </c>
      <c r="J171" s="552">
        <v>705</v>
      </c>
      <c r="K171" s="552">
        <v>84</v>
      </c>
      <c r="L171" s="552">
        <v>735</v>
      </c>
      <c r="M171" s="552">
        <v>88</v>
      </c>
      <c r="N171" s="563">
        <f t="shared" si="9"/>
        <v>8.3522727272727266</v>
      </c>
      <c r="O171" s="554" t="s">
        <v>364</v>
      </c>
      <c r="R171" s="317" t="s">
        <v>426</v>
      </c>
      <c r="S171" s="409">
        <v>815</v>
      </c>
      <c r="T171" s="510" t="str">
        <f t="shared" si="7"/>
        <v>středisko Příchovice</v>
      </c>
      <c r="V171" s="538" t="s">
        <v>363</v>
      </c>
      <c r="W171" s="534">
        <v>88</v>
      </c>
      <c r="X171" s="534">
        <v>125</v>
      </c>
      <c r="Y171" s="510" t="str">
        <f t="shared" si="8"/>
        <v>středisko RNDr. Rudolfa Plajnera Volyně</v>
      </c>
    </row>
    <row r="172" spans="1:25" ht="15.75" hidden="1" customHeight="1">
      <c r="A172" s="541" t="s">
        <v>365</v>
      </c>
      <c r="B172" s="547">
        <v>639</v>
      </c>
      <c r="C172" s="551">
        <v>63</v>
      </c>
      <c r="D172" s="551">
        <v>639</v>
      </c>
      <c r="E172" s="551">
        <v>63</v>
      </c>
      <c r="F172" s="551">
        <v>677</v>
      </c>
      <c r="G172" s="551">
        <v>63</v>
      </c>
      <c r="H172" s="551">
        <v>542</v>
      </c>
      <c r="I172" s="551">
        <v>64</v>
      </c>
      <c r="J172" s="552">
        <v>799</v>
      </c>
      <c r="K172" s="552">
        <v>65</v>
      </c>
      <c r="L172" s="552">
        <v>582</v>
      </c>
      <c r="M172" s="552">
        <v>78</v>
      </c>
      <c r="N172" s="563">
        <f t="shared" si="9"/>
        <v>7.4615384615384617</v>
      </c>
      <c r="O172" s="554" t="s">
        <v>366</v>
      </c>
      <c r="R172" s="317" t="s">
        <v>428</v>
      </c>
      <c r="S172" s="409">
        <v>986</v>
      </c>
      <c r="T172" s="416" t="str">
        <f t="shared" si="7"/>
        <v>středisko Zelený šíp Dobřany</v>
      </c>
      <c r="V172" s="538" t="s">
        <v>365</v>
      </c>
      <c r="W172" s="534">
        <v>78</v>
      </c>
      <c r="X172" s="534">
        <v>116</v>
      </c>
      <c r="Y172" s="510" t="str">
        <f t="shared" si="8"/>
        <v>středisko Vodňany</v>
      </c>
    </row>
    <row r="173" spans="1:25" ht="15.75" customHeight="1">
      <c r="A173" s="541">
        <v>317</v>
      </c>
      <c r="B173" s="547">
        <v>6272</v>
      </c>
      <c r="C173" s="551">
        <v>600</v>
      </c>
      <c r="D173" s="551">
        <v>6245</v>
      </c>
      <c r="E173" s="551">
        <v>600</v>
      </c>
      <c r="F173" s="551">
        <v>6469</v>
      </c>
      <c r="G173" s="551">
        <v>615</v>
      </c>
      <c r="H173" s="551">
        <v>6099</v>
      </c>
      <c r="I173" s="551">
        <v>659</v>
      </c>
      <c r="J173" s="552">
        <v>7076</v>
      </c>
      <c r="K173" s="552">
        <v>653</v>
      </c>
      <c r="L173" s="552">
        <v>7141</v>
      </c>
      <c r="M173" s="552">
        <v>696</v>
      </c>
      <c r="N173" s="563">
        <f t="shared" si="9"/>
        <v>10.260057471264368</v>
      </c>
      <c r="O173" s="554" t="s">
        <v>367</v>
      </c>
      <c r="R173" s="317" t="s">
        <v>430</v>
      </c>
      <c r="S173" s="409">
        <v>176</v>
      </c>
      <c r="T173" s="510" t="str">
        <f t="shared" si="7"/>
        <v>středisko Devětsil Spálené Poříčí</v>
      </c>
      <c r="V173" s="538">
        <v>317</v>
      </c>
      <c r="W173" s="534">
        <v>696</v>
      </c>
      <c r="X173" s="534">
        <v>989</v>
      </c>
      <c r="Y173" s="510" t="str">
        <f t="shared" si="8"/>
        <v>okres Tábor</v>
      </c>
    </row>
    <row r="174" spans="1:25" ht="15.75" hidden="1" customHeight="1">
      <c r="A174" s="541" t="s">
        <v>368</v>
      </c>
      <c r="B174" s="547">
        <v>2788</v>
      </c>
      <c r="C174" s="551">
        <v>247</v>
      </c>
      <c r="D174" s="551">
        <v>2911</v>
      </c>
      <c r="E174" s="551">
        <v>243</v>
      </c>
      <c r="F174" s="551">
        <v>3175</v>
      </c>
      <c r="G174" s="551">
        <v>248</v>
      </c>
      <c r="H174" s="551">
        <v>2949</v>
      </c>
      <c r="I174" s="551">
        <v>283</v>
      </c>
      <c r="J174" s="552">
        <v>3529</v>
      </c>
      <c r="K174" s="552">
        <v>277</v>
      </c>
      <c r="L174" s="552">
        <v>3235</v>
      </c>
      <c r="M174" s="552">
        <v>290</v>
      </c>
      <c r="N174" s="563">
        <f t="shared" si="9"/>
        <v>11.155172413793103</v>
      </c>
      <c r="O174" s="554" t="s">
        <v>369</v>
      </c>
      <c r="R174" s="317" t="s">
        <v>433</v>
      </c>
      <c r="S174" s="409">
        <v>1045</v>
      </c>
      <c r="T174" s="416" t="str">
        <f t="shared" si="7"/>
        <v>středisko Rarášek Rokycany</v>
      </c>
      <c r="V174" s="538" t="s">
        <v>368</v>
      </c>
      <c r="W174" s="534">
        <v>290</v>
      </c>
      <c r="X174" s="534">
        <v>407</v>
      </c>
      <c r="Y174" s="510" t="str">
        <f t="shared" si="8"/>
        <v>středisko Kalich Tábor</v>
      </c>
    </row>
    <row r="175" spans="1:25" ht="15.75" hidden="1" customHeight="1">
      <c r="A175" s="541" t="s">
        <v>370</v>
      </c>
      <c r="B175" s="547">
        <v>897</v>
      </c>
      <c r="C175" s="551">
        <v>79</v>
      </c>
      <c r="D175" s="551">
        <v>887</v>
      </c>
      <c r="E175" s="551">
        <v>74</v>
      </c>
      <c r="F175" s="551">
        <v>849</v>
      </c>
      <c r="G175" s="551">
        <v>80</v>
      </c>
      <c r="H175" s="551">
        <v>792</v>
      </c>
      <c r="I175" s="551">
        <v>89</v>
      </c>
      <c r="J175" s="552">
        <v>918</v>
      </c>
      <c r="K175" s="552">
        <v>86</v>
      </c>
      <c r="L175" s="552">
        <v>915</v>
      </c>
      <c r="M175" s="552">
        <v>78</v>
      </c>
      <c r="N175" s="563">
        <f t="shared" si="9"/>
        <v>11.73076923076923</v>
      </c>
      <c r="O175" s="554" t="s">
        <v>371</v>
      </c>
      <c r="R175" s="317" t="s">
        <v>435</v>
      </c>
      <c r="S175" s="409">
        <v>1048</v>
      </c>
      <c r="T175" s="510" t="str">
        <f t="shared" si="7"/>
        <v>středisko Omaha Radnice</v>
      </c>
      <c r="V175" s="538" t="s">
        <v>370</v>
      </c>
      <c r="W175" s="534">
        <v>78</v>
      </c>
      <c r="X175" s="534">
        <v>108</v>
      </c>
      <c r="Y175" s="510" t="str">
        <f t="shared" si="8"/>
        <v>středisko Černá růže Sezimovo Ústí</v>
      </c>
    </row>
    <row r="176" spans="1:25" ht="15.75" hidden="1" customHeight="1">
      <c r="A176" s="541" t="s">
        <v>372</v>
      </c>
      <c r="B176" s="547">
        <v>0</v>
      </c>
      <c r="C176" s="551">
        <v>18</v>
      </c>
      <c r="D176" s="551">
        <v>0</v>
      </c>
      <c r="E176" s="551">
        <v>23</v>
      </c>
      <c r="F176" s="551"/>
      <c r="G176" s="551">
        <v>20</v>
      </c>
      <c r="H176" s="551"/>
      <c r="I176" s="551">
        <v>23</v>
      </c>
      <c r="J176" s="552"/>
      <c r="K176" s="552">
        <v>29</v>
      </c>
      <c r="L176" s="552"/>
      <c r="M176" s="552">
        <v>39</v>
      </c>
      <c r="N176" s="563" t="str">
        <f t="shared" si="9"/>
        <v/>
      </c>
      <c r="O176" s="554" t="s">
        <v>373</v>
      </c>
      <c r="R176" s="317" t="s">
        <v>437</v>
      </c>
      <c r="S176" s="409">
        <v>630</v>
      </c>
      <c r="T176" s="416" t="str">
        <f t="shared" si="7"/>
        <v>středisko Čertovka Zbiroh</v>
      </c>
      <c r="V176" s="538" t="s">
        <v>372</v>
      </c>
      <c r="W176" s="534">
        <v>39</v>
      </c>
      <c r="X176" s="534">
        <v>52</v>
      </c>
      <c r="Y176" s="510" t="str">
        <f t="shared" si="8"/>
        <v>středisko Bechyně</v>
      </c>
    </row>
    <row r="177" spans="1:25" ht="15.75" hidden="1" customHeight="1">
      <c r="A177" s="541" t="s">
        <v>374</v>
      </c>
      <c r="B177" s="547">
        <v>472</v>
      </c>
      <c r="C177" s="551">
        <v>43</v>
      </c>
      <c r="D177" s="551">
        <v>479</v>
      </c>
      <c r="E177" s="551">
        <v>51</v>
      </c>
      <c r="F177" s="551">
        <v>511</v>
      </c>
      <c r="G177" s="551">
        <v>52</v>
      </c>
      <c r="H177" s="551">
        <v>377</v>
      </c>
      <c r="I177" s="551">
        <v>51</v>
      </c>
      <c r="J177" s="552">
        <v>360</v>
      </c>
      <c r="K177" s="552">
        <v>51</v>
      </c>
      <c r="L177" s="552">
        <v>497</v>
      </c>
      <c r="M177" s="552">
        <v>45</v>
      </c>
      <c r="N177" s="563">
        <f t="shared" si="9"/>
        <v>11.044444444444444</v>
      </c>
      <c r="O177" s="554" t="s">
        <v>375</v>
      </c>
      <c r="R177" s="317" t="s">
        <v>441</v>
      </c>
      <c r="S177" s="409">
        <v>799</v>
      </c>
      <c r="T177" s="510" t="str">
        <f t="shared" si="7"/>
        <v>středisko Dakota Cheb</v>
      </c>
      <c r="V177" s="538" t="s">
        <v>374</v>
      </c>
      <c r="W177" s="534">
        <v>45</v>
      </c>
      <c r="X177" s="534">
        <v>69</v>
      </c>
      <c r="Y177" s="510" t="str">
        <f t="shared" si="8"/>
        <v>středisko Racek Veselí nad Lužnicí</v>
      </c>
    </row>
    <row r="178" spans="1:25" ht="15.75" hidden="1" customHeight="1">
      <c r="A178" s="541" t="s">
        <v>376</v>
      </c>
      <c r="B178" s="547">
        <v>502</v>
      </c>
      <c r="C178" s="551">
        <v>29</v>
      </c>
      <c r="D178" s="551">
        <v>468</v>
      </c>
      <c r="E178" s="551">
        <v>25</v>
      </c>
      <c r="F178" s="551">
        <v>437</v>
      </c>
      <c r="G178" s="551">
        <v>30</v>
      </c>
      <c r="H178" s="551">
        <v>525</v>
      </c>
      <c r="I178" s="551">
        <v>29</v>
      </c>
      <c r="J178" s="552">
        <v>495</v>
      </c>
      <c r="K178" s="552">
        <v>28</v>
      </c>
      <c r="L178" s="552">
        <v>525</v>
      </c>
      <c r="M178" s="552">
        <v>30</v>
      </c>
      <c r="N178" s="563">
        <f t="shared" si="9"/>
        <v>17.5</v>
      </c>
      <c r="O178" s="554" t="s">
        <v>377</v>
      </c>
      <c r="R178" s="317" t="s">
        <v>443</v>
      </c>
      <c r="S178" s="409">
        <v>568</v>
      </c>
      <c r="T178" s="416" t="str">
        <f t="shared" si="7"/>
        <v>středisko Smrčina Aš</v>
      </c>
      <c r="V178" s="538" t="s">
        <v>376</v>
      </c>
      <c r="W178" s="534">
        <v>30</v>
      </c>
      <c r="X178" s="534">
        <v>53</v>
      </c>
      <c r="Y178" s="510" t="str">
        <f t="shared" si="8"/>
        <v>středisko Borotín</v>
      </c>
    </row>
    <row r="179" spans="1:25" ht="15.75" hidden="1" customHeight="1">
      <c r="A179" s="541" t="s">
        <v>378</v>
      </c>
      <c r="B179" s="547">
        <v>450</v>
      </c>
      <c r="C179" s="551">
        <v>70</v>
      </c>
      <c r="D179" s="551">
        <v>450</v>
      </c>
      <c r="E179" s="551">
        <v>71</v>
      </c>
      <c r="F179" s="551">
        <v>450</v>
      </c>
      <c r="G179" s="551">
        <v>75</v>
      </c>
      <c r="H179" s="551">
        <v>719</v>
      </c>
      <c r="I179" s="551">
        <v>81</v>
      </c>
      <c r="J179" s="552">
        <v>811</v>
      </c>
      <c r="K179" s="552">
        <v>82</v>
      </c>
      <c r="L179" s="552">
        <v>825</v>
      </c>
      <c r="M179" s="552">
        <v>90</v>
      </c>
      <c r="N179" s="563">
        <f t="shared" si="9"/>
        <v>9.1666666666666661</v>
      </c>
      <c r="O179" s="554" t="s">
        <v>379</v>
      </c>
      <c r="R179" s="317" t="s">
        <v>445</v>
      </c>
      <c r="S179" s="409">
        <v>574</v>
      </c>
      <c r="T179" s="510" t="str">
        <f t="shared" si="7"/>
        <v>středisko Stopa Mariánské Lázně</v>
      </c>
      <c r="V179" s="538" t="s">
        <v>378</v>
      </c>
      <c r="W179" s="534">
        <v>90</v>
      </c>
      <c r="X179" s="534">
        <v>119</v>
      </c>
      <c r="Y179" s="510" t="str">
        <f t="shared" si="8"/>
        <v>středisko Planá nad Lužnicí</v>
      </c>
    </row>
    <row r="180" spans="1:25" ht="15.75" hidden="1" customHeight="1">
      <c r="A180" s="541" t="s">
        <v>380</v>
      </c>
      <c r="B180" s="547">
        <v>1163</v>
      </c>
      <c r="C180" s="551">
        <v>114</v>
      </c>
      <c r="D180" s="551">
        <v>1050</v>
      </c>
      <c r="E180" s="551">
        <v>113</v>
      </c>
      <c r="F180" s="551">
        <v>1047</v>
      </c>
      <c r="G180" s="551">
        <v>110</v>
      </c>
      <c r="H180" s="551">
        <v>737</v>
      </c>
      <c r="I180" s="551">
        <v>103</v>
      </c>
      <c r="J180" s="552">
        <v>963</v>
      </c>
      <c r="K180" s="552">
        <v>100</v>
      </c>
      <c r="L180" s="552">
        <v>1144</v>
      </c>
      <c r="M180" s="552">
        <v>124</v>
      </c>
      <c r="N180" s="563">
        <f t="shared" si="9"/>
        <v>9.2258064516129039</v>
      </c>
      <c r="O180" s="554" t="s">
        <v>381</v>
      </c>
      <c r="R180" s="317" t="s">
        <v>451</v>
      </c>
      <c r="S180" s="409">
        <v>252</v>
      </c>
      <c r="T180" s="416" t="str">
        <f t="shared" si="7"/>
        <v>středisko Kompas Nejdek</v>
      </c>
      <c r="V180" s="538" t="s">
        <v>380</v>
      </c>
      <c r="W180" s="534">
        <v>124</v>
      </c>
      <c r="X180" s="534">
        <v>181</v>
      </c>
      <c r="Y180" s="510" t="str">
        <f t="shared" si="8"/>
        <v>přístav Třináctka Opařany</v>
      </c>
    </row>
    <row r="181" spans="1:25" ht="15.75" hidden="1" customHeight="1">
      <c r="A181" s="541">
        <v>320</v>
      </c>
      <c r="B181" s="547">
        <v>18866</v>
      </c>
      <c r="C181" s="551">
        <v>2282</v>
      </c>
      <c r="D181" s="551">
        <v>26443</v>
      </c>
      <c r="E181" s="551">
        <v>2393</v>
      </c>
      <c r="F181" s="551">
        <v>27195</v>
      </c>
      <c r="G181" s="551">
        <v>2553</v>
      </c>
      <c r="H181" s="551">
        <v>23694</v>
      </c>
      <c r="I181" s="551">
        <v>2682</v>
      </c>
      <c r="J181" s="552">
        <v>28174</v>
      </c>
      <c r="K181" s="552">
        <v>2588</v>
      </c>
      <c r="L181" s="552">
        <v>29424</v>
      </c>
      <c r="M181" s="552">
        <v>2770</v>
      </c>
      <c r="N181" s="563">
        <f t="shared" si="9"/>
        <v>10.622382671480144</v>
      </c>
      <c r="O181" s="554" t="s">
        <v>36</v>
      </c>
      <c r="R181" s="317" t="s">
        <v>453</v>
      </c>
      <c r="S181" s="409">
        <v>1044</v>
      </c>
      <c r="T181" s="510" t="str">
        <f t="shared" si="7"/>
        <v>přístav ORION Karlovy Vary</v>
      </c>
      <c r="V181" s="538">
        <v>320</v>
      </c>
      <c r="W181" s="534">
        <v>2770</v>
      </c>
      <c r="X181" s="534">
        <v>4140</v>
      </c>
      <c r="Y181" s="510" t="str">
        <f t="shared" si="8"/>
        <v>Plzeňský kraj</v>
      </c>
    </row>
    <row r="182" spans="1:25" ht="15.75" customHeight="1">
      <c r="A182" s="541">
        <v>321</v>
      </c>
      <c r="B182" s="547">
        <v>3011</v>
      </c>
      <c r="C182" s="551">
        <v>236</v>
      </c>
      <c r="D182" s="551">
        <v>3159</v>
      </c>
      <c r="E182" s="551">
        <v>271</v>
      </c>
      <c r="F182" s="551">
        <v>3498</v>
      </c>
      <c r="G182" s="551">
        <v>289</v>
      </c>
      <c r="H182" s="551">
        <v>3136</v>
      </c>
      <c r="I182" s="551">
        <v>306</v>
      </c>
      <c r="J182" s="552">
        <v>3487</v>
      </c>
      <c r="K182" s="552">
        <v>275</v>
      </c>
      <c r="L182" s="552">
        <v>3164</v>
      </c>
      <c r="M182" s="552">
        <v>272</v>
      </c>
      <c r="N182" s="563">
        <f t="shared" si="9"/>
        <v>11.632352941176471</v>
      </c>
      <c r="O182" s="554" t="s">
        <v>382</v>
      </c>
      <c r="R182" s="317" t="s">
        <v>455</v>
      </c>
      <c r="S182" s="409">
        <v>294</v>
      </c>
      <c r="T182" s="416" t="str">
        <f t="shared" si="7"/>
        <v>středisko Jestřáb Chodov</v>
      </c>
      <c r="V182" s="538">
        <v>321</v>
      </c>
      <c r="W182" s="534">
        <v>272</v>
      </c>
      <c r="X182" s="534">
        <v>438</v>
      </c>
      <c r="Y182" s="510" t="str">
        <f t="shared" si="8"/>
        <v>okres Domažlice</v>
      </c>
    </row>
    <row r="183" spans="1:25" ht="15.75" hidden="1" customHeight="1">
      <c r="A183" s="541" t="s">
        <v>383</v>
      </c>
      <c r="B183" s="547">
        <v>1201</v>
      </c>
      <c r="C183" s="551">
        <v>68</v>
      </c>
      <c r="D183" s="551">
        <v>1021</v>
      </c>
      <c r="E183" s="551">
        <v>88</v>
      </c>
      <c r="F183" s="551">
        <v>1257</v>
      </c>
      <c r="G183" s="551">
        <v>99</v>
      </c>
      <c r="H183" s="551">
        <v>1252</v>
      </c>
      <c r="I183" s="551">
        <v>106</v>
      </c>
      <c r="J183" s="552">
        <v>1091</v>
      </c>
      <c r="K183" s="552">
        <v>98</v>
      </c>
      <c r="L183" s="552">
        <v>1125</v>
      </c>
      <c r="M183" s="552">
        <v>90</v>
      </c>
      <c r="N183" s="563">
        <f t="shared" si="9"/>
        <v>12.5</v>
      </c>
      <c r="O183" s="554" t="s">
        <v>384</v>
      </c>
      <c r="R183" s="317" t="s">
        <v>457</v>
      </c>
      <c r="S183" s="409">
        <v>160</v>
      </c>
      <c r="T183" s="510" t="str">
        <f t="shared" si="7"/>
        <v>středisko Lípa Kynšperk nad Ohří</v>
      </c>
      <c r="V183" s="538" t="s">
        <v>383</v>
      </c>
      <c r="W183" s="534">
        <v>90</v>
      </c>
      <c r="X183" s="534">
        <v>175</v>
      </c>
      <c r="Y183" s="510" t="str">
        <f t="shared" si="8"/>
        <v>středisko Jiřinky Paroubkové Domažlice</v>
      </c>
    </row>
    <row r="184" spans="1:25" ht="15.75" hidden="1" customHeight="1">
      <c r="A184" s="541" t="s">
        <v>385</v>
      </c>
      <c r="B184" s="547">
        <v>996</v>
      </c>
      <c r="C184" s="551">
        <v>87</v>
      </c>
      <c r="D184" s="551">
        <v>1179</v>
      </c>
      <c r="E184" s="551">
        <v>94</v>
      </c>
      <c r="F184" s="551">
        <v>991</v>
      </c>
      <c r="G184" s="551">
        <v>86</v>
      </c>
      <c r="H184" s="551">
        <v>587</v>
      </c>
      <c r="I184" s="551">
        <v>87</v>
      </c>
      <c r="J184" s="552">
        <v>781</v>
      </c>
      <c r="K184" s="552">
        <v>74</v>
      </c>
      <c r="L184" s="552">
        <v>832</v>
      </c>
      <c r="M184" s="552">
        <v>75</v>
      </c>
      <c r="N184" s="563">
        <f t="shared" si="9"/>
        <v>11.093333333333334</v>
      </c>
      <c r="O184" s="554" t="s">
        <v>386</v>
      </c>
      <c r="R184" s="317" t="s">
        <v>459</v>
      </c>
      <c r="S184" s="409">
        <v>637</v>
      </c>
      <c r="T184" s="416" t="str">
        <f t="shared" si="7"/>
        <v>středisko Dýmka Habartov</v>
      </c>
      <c r="V184" s="538" t="s">
        <v>385</v>
      </c>
      <c r="W184" s="534">
        <v>75</v>
      </c>
      <c r="X184" s="534">
        <v>117</v>
      </c>
      <c r="Y184" s="510" t="str">
        <f t="shared" si="8"/>
        <v>středisko A.B.S. Holýšov</v>
      </c>
    </row>
    <row r="185" spans="1:25" ht="15.75" hidden="1" customHeight="1">
      <c r="A185" s="541" t="s">
        <v>387</v>
      </c>
      <c r="B185" s="547">
        <v>505</v>
      </c>
      <c r="C185" s="551">
        <v>38</v>
      </c>
      <c r="D185" s="551">
        <v>614</v>
      </c>
      <c r="E185" s="551">
        <v>48</v>
      </c>
      <c r="F185" s="551">
        <v>678</v>
      </c>
      <c r="G185" s="551">
        <v>52</v>
      </c>
      <c r="H185" s="551">
        <v>608</v>
      </c>
      <c r="I185" s="551">
        <v>52</v>
      </c>
      <c r="J185" s="552">
        <v>752</v>
      </c>
      <c r="K185" s="552">
        <v>43</v>
      </c>
      <c r="L185" s="552">
        <v>522</v>
      </c>
      <c r="M185" s="552">
        <v>46</v>
      </c>
      <c r="N185" s="563">
        <f t="shared" si="9"/>
        <v>11.347826086956522</v>
      </c>
      <c r="O185" s="554" t="s">
        <v>388</v>
      </c>
      <c r="R185" s="317" t="s">
        <v>461</v>
      </c>
      <c r="S185" s="409">
        <v>495</v>
      </c>
      <c r="T185" s="510" t="str">
        <f t="shared" si="7"/>
        <v>středisko Arnika Horní Slavkov</v>
      </c>
      <c r="V185" s="538" t="s">
        <v>387</v>
      </c>
      <c r="W185" s="534">
        <v>46</v>
      </c>
      <c r="X185" s="534">
        <v>63</v>
      </c>
      <c r="Y185" s="510" t="str">
        <f t="shared" si="8"/>
        <v>středisko Lípa Prapořiště</v>
      </c>
    </row>
    <row r="186" spans="1:25" ht="15.75" hidden="1" customHeight="1">
      <c r="A186" s="541" t="s">
        <v>389</v>
      </c>
      <c r="B186" s="547">
        <v>309</v>
      </c>
      <c r="C186" s="551">
        <v>43</v>
      </c>
      <c r="D186" s="551">
        <v>345</v>
      </c>
      <c r="E186" s="551">
        <v>41</v>
      </c>
      <c r="F186" s="551">
        <v>572</v>
      </c>
      <c r="G186" s="551">
        <v>52</v>
      </c>
      <c r="H186" s="551">
        <v>689</v>
      </c>
      <c r="I186" s="551">
        <v>61</v>
      </c>
      <c r="J186" s="552">
        <v>863</v>
      </c>
      <c r="K186" s="552">
        <v>60</v>
      </c>
      <c r="L186" s="552">
        <v>685</v>
      </c>
      <c r="M186" s="552">
        <v>61</v>
      </c>
      <c r="N186" s="563">
        <f t="shared" si="9"/>
        <v>11.229508196721312</v>
      </c>
      <c r="O186" s="554" t="s">
        <v>390</v>
      </c>
      <c r="R186" s="317" t="s">
        <v>463</v>
      </c>
      <c r="S186" s="409">
        <v>196</v>
      </c>
      <c r="T186" s="416" t="str">
        <f t="shared" si="7"/>
        <v>středisko Jitřenka Loket</v>
      </c>
      <c r="V186" s="538" t="s">
        <v>389</v>
      </c>
      <c r="W186" s="534">
        <v>61</v>
      </c>
      <c r="X186" s="534">
        <v>83</v>
      </c>
      <c r="Y186" s="510" t="str">
        <f t="shared" si="8"/>
        <v>středisko Tajfun Tachov</v>
      </c>
    </row>
    <row r="187" spans="1:25" ht="15.75" customHeight="1">
      <c r="A187" s="541">
        <v>322</v>
      </c>
      <c r="B187" s="547">
        <v>2800</v>
      </c>
      <c r="C187" s="551">
        <v>421</v>
      </c>
      <c r="D187" s="551">
        <v>4292</v>
      </c>
      <c r="E187" s="551">
        <v>406</v>
      </c>
      <c r="F187" s="551">
        <v>4383</v>
      </c>
      <c r="G187" s="551">
        <v>448</v>
      </c>
      <c r="H187" s="551">
        <v>3681</v>
      </c>
      <c r="I187" s="551">
        <v>473</v>
      </c>
      <c r="J187" s="552">
        <v>4289</v>
      </c>
      <c r="K187" s="552">
        <v>472</v>
      </c>
      <c r="L187" s="552">
        <v>4507</v>
      </c>
      <c r="M187" s="552">
        <v>498</v>
      </c>
      <c r="N187" s="563">
        <f t="shared" si="9"/>
        <v>9.0502008032128511</v>
      </c>
      <c r="O187" s="554" t="s">
        <v>391</v>
      </c>
      <c r="R187" s="317" t="s">
        <v>486</v>
      </c>
      <c r="S187" s="409">
        <v>1272</v>
      </c>
      <c r="T187" s="510" t="str">
        <f t="shared" si="7"/>
        <v>středisko Úsvit Děčín</v>
      </c>
      <c r="V187" s="538">
        <v>322</v>
      </c>
      <c r="W187" s="534">
        <v>498</v>
      </c>
      <c r="X187" s="534">
        <v>757</v>
      </c>
      <c r="Y187" s="510" t="str">
        <f t="shared" si="8"/>
        <v>okres Klatovy</v>
      </c>
    </row>
    <row r="188" spans="1:25" ht="15.75" hidden="1" customHeight="1">
      <c r="A188" s="541" t="s">
        <v>392</v>
      </c>
      <c r="B188" s="547">
        <v>1159</v>
      </c>
      <c r="C188" s="551">
        <v>147</v>
      </c>
      <c r="D188" s="551">
        <v>1461</v>
      </c>
      <c r="E188" s="551">
        <v>147</v>
      </c>
      <c r="F188" s="551">
        <v>1587</v>
      </c>
      <c r="G188" s="551">
        <v>160</v>
      </c>
      <c r="H188" s="551">
        <v>1360</v>
      </c>
      <c r="I188" s="551">
        <v>189</v>
      </c>
      <c r="J188" s="552">
        <v>1648</v>
      </c>
      <c r="K188" s="552">
        <v>174</v>
      </c>
      <c r="L188" s="552">
        <v>1814</v>
      </c>
      <c r="M188" s="552">
        <v>188</v>
      </c>
      <c r="N188" s="563">
        <f t="shared" si="9"/>
        <v>9.6489361702127656</v>
      </c>
      <c r="O188" s="554" t="s">
        <v>393</v>
      </c>
      <c r="R188" s="317" t="s">
        <v>488</v>
      </c>
      <c r="S188" s="409">
        <v>551</v>
      </c>
      <c r="T188" s="416" t="str">
        <f t="shared" si="7"/>
        <v>středisko Lužan Varnsdorf</v>
      </c>
      <c r="V188" s="538" t="s">
        <v>392</v>
      </c>
      <c r="W188" s="534">
        <v>188</v>
      </c>
      <c r="X188" s="534">
        <v>249</v>
      </c>
      <c r="Y188" s="510" t="str">
        <f t="shared" si="8"/>
        <v>středisko Královák Klatovy</v>
      </c>
    </row>
    <row r="189" spans="1:25" ht="15.75" hidden="1" customHeight="1">
      <c r="A189" s="541" t="s">
        <v>394</v>
      </c>
      <c r="B189" s="547">
        <v>0</v>
      </c>
      <c r="C189" s="551">
        <v>52</v>
      </c>
      <c r="D189" s="551">
        <v>568</v>
      </c>
      <c r="E189" s="551">
        <v>56</v>
      </c>
      <c r="F189" s="551">
        <v>559</v>
      </c>
      <c r="G189" s="551">
        <v>54</v>
      </c>
      <c r="H189" s="551"/>
      <c r="I189" s="551">
        <v>41</v>
      </c>
      <c r="J189" s="552">
        <v>308</v>
      </c>
      <c r="K189" s="552">
        <v>60</v>
      </c>
      <c r="L189" s="552">
        <v>340</v>
      </c>
      <c r="M189" s="552">
        <v>51</v>
      </c>
      <c r="N189" s="563">
        <f t="shared" si="9"/>
        <v>6.666666666666667</v>
      </c>
      <c r="O189" s="554" t="s">
        <v>395</v>
      </c>
      <c r="R189" s="317" t="s">
        <v>490</v>
      </c>
      <c r="S189" s="409">
        <v>426</v>
      </c>
      <c r="T189" s="510" t="str">
        <f t="shared" si="7"/>
        <v>středisko Rumburk</v>
      </c>
      <c r="V189" s="538" t="s">
        <v>394</v>
      </c>
      <c r="W189" s="534">
        <v>51</v>
      </c>
      <c r="X189" s="534">
        <v>111</v>
      </c>
      <c r="Y189" s="510" t="str">
        <f t="shared" si="8"/>
        <v>středisko Prácheň</v>
      </c>
    </row>
    <row r="190" spans="1:25" ht="15.75" hidden="1" customHeight="1">
      <c r="A190" s="541" t="s">
        <v>396</v>
      </c>
      <c r="B190" s="547">
        <v>1345</v>
      </c>
      <c r="C190" s="551">
        <v>149</v>
      </c>
      <c r="D190" s="551">
        <v>1603</v>
      </c>
      <c r="E190" s="551">
        <v>144</v>
      </c>
      <c r="F190" s="551">
        <v>1527</v>
      </c>
      <c r="G190" s="551">
        <v>165</v>
      </c>
      <c r="H190" s="551">
        <v>1661</v>
      </c>
      <c r="I190" s="551">
        <v>175</v>
      </c>
      <c r="J190" s="552">
        <v>1771</v>
      </c>
      <c r="K190" s="552">
        <v>170</v>
      </c>
      <c r="L190" s="552">
        <v>1561</v>
      </c>
      <c r="M190" s="552">
        <v>188</v>
      </c>
      <c r="N190" s="563">
        <f t="shared" si="9"/>
        <v>8.3031914893617014</v>
      </c>
      <c r="O190" s="554" t="s">
        <v>397</v>
      </c>
      <c r="R190" s="317" t="s">
        <v>492</v>
      </c>
      <c r="S190" s="409">
        <v>648</v>
      </c>
      <c r="T190" s="416" t="str">
        <f t="shared" si="7"/>
        <v>středisko Sojčáci Děčín</v>
      </c>
      <c r="V190" s="538" t="s">
        <v>396</v>
      </c>
      <c r="W190" s="534">
        <v>188</v>
      </c>
      <c r="X190" s="534">
        <v>258</v>
      </c>
      <c r="Y190" s="510" t="str">
        <f t="shared" si="8"/>
        <v>středisko Vydří stopa Sušice</v>
      </c>
    </row>
    <row r="191" spans="1:25" ht="15.75" hidden="1" customHeight="1">
      <c r="A191" s="541" t="s">
        <v>398</v>
      </c>
      <c r="B191" s="547">
        <v>296</v>
      </c>
      <c r="C191" s="551">
        <v>33</v>
      </c>
      <c r="D191" s="551">
        <v>280</v>
      </c>
      <c r="E191" s="551">
        <v>27</v>
      </c>
      <c r="F191" s="551">
        <v>248</v>
      </c>
      <c r="G191" s="551">
        <v>26</v>
      </c>
      <c r="H191" s="551">
        <v>240</v>
      </c>
      <c r="I191" s="551">
        <v>26</v>
      </c>
      <c r="J191" s="552">
        <v>232</v>
      </c>
      <c r="K191" s="552">
        <v>30</v>
      </c>
      <c r="L191" s="552">
        <v>264</v>
      </c>
      <c r="M191" s="552">
        <v>33</v>
      </c>
      <c r="N191" s="563">
        <f t="shared" si="9"/>
        <v>8</v>
      </c>
      <c r="O191" s="554" t="s">
        <v>399</v>
      </c>
      <c r="R191" s="317" t="s">
        <v>494</v>
      </c>
      <c r="S191" s="409">
        <v>104</v>
      </c>
      <c r="T191" s="510" t="str">
        <f t="shared" si="7"/>
        <v>středisko Seveřan Šluknov</v>
      </c>
      <c r="V191" s="538" t="s">
        <v>398</v>
      </c>
      <c r="W191" s="534">
        <v>33</v>
      </c>
      <c r="X191" s="534">
        <v>60</v>
      </c>
      <c r="Y191" s="510" t="str">
        <f t="shared" si="8"/>
        <v>středisko Jestřáb Pačejov</v>
      </c>
    </row>
    <row r="192" spans="1:25" ht="15.75" hidden="1" customHeight="1">
      <c r="A192" s="541" t="s">
        <v>400</v>
      </c>
      <c r="B192" s="547">
        <v>0</v>
      </c>
      <c r="C192" s="551">
        <v>40</v>
      </c>
      <c r="D192" s="551">
        <v>380</v>
      </c>
      <c r="E192" s="551">
        <v>32</v>
      </c>
      <c r="F192" s="551">
        <v>462</v>
      </c>
      <c r="G192" s="551">
        <v>43</v>
      </c>
      <c r="H192" s="551">
        <v>420</v>
      </c>
      <c r="I192" s="551">
        <v>42</v>
      </c>
      <c r="J192" s="552">
        <v>330</v>
      </c>
      <c r="K192" s="552">
        <v>38</v>
      </c>
      <c r="L192" s="552">
        <v>528</v>
      </c>
      <c r="M192" s="552">
        <v>38</v>
      </c>
      <c r="N192" s="563">
        <f t="shared" si="9"/>
        <v>13.894736842105264</v>
      </c>
      <c r="O192" s="554" t="s">
        <v>401</v>
      </c>
      <c r="R192" s="317" t="s">
        <v>497</v>
      </c>
      <c r="S192" s="409">
        <v>838</v>
      </c>
      <c r="T192" s="416" t="str">
        <f t="shared" si="7"/>
        <v>středisko Český lev Chomutov</v>
      </c>
      <c r="V192" s="538" t="s">
        <v>400</v>
      </c>
      <c r="W192" s="534">
        <v>38</v>
      </c>
      <c r="X192" s="534">
        <v>79</v>
      </c>
      <c r="Y192" s="510" t="str">
        <f t="shared" si="8"/>
        <v>středisko Javor Klatovy</v>
      </c>
    </row>
    <row r="193" spans="1:25" ht="15.75" customHeight="1">
      <c r="A193" s="541">
        <v>323</v>
      </c>
      <c r="B193" s="547">
        <v>7825</v>
      </c>
      <c r="C193" s="551">
        <v>1149</v>
      </c>
      <c r="D193" s="551">
        <v>13728</v>
      </c>
      <c r="E193" s="551">
        <v>1199</v>
      </c>
      <c r="F193" s="551">
        <v>14191</v>
      </c>
      <c r="G193" s="551">
        <v>1290</v>
      </c>
      <c r="H193" s="551">
        <v>12866</v>
      </c>
      <c r="I193" s="551">
        <v>1333</v>
      </c>
      <c r="J193" s="552">
        <v>14747</v>
      </c>
      <c r="K193" s="552">
        <v>1298</v>
      </c>
      <c r="L193" s="552">
        <v>16091</v>
      </c>
      <c r="M193" s="552">
        <v>1400</v>
      </c>
      <c r="N193" s="563">
        <f t="shared" si="9"/>
        <v>11.493571428571428</v>
      </c>
      <c r="O193" s="554" t="s">
        <v>402</v>
      </c>
      <c r="R193" s="317" t="s">
        <v>499</v>
      </c>
      <c r="S193" s="409">
        <v>224</v>
      </c>
      <c r="T193" s="510" t="str">
        <f t="shared" si="7"/>
        <v>středisko Br. Zubra Klášterec nad Ohří</v>
      </c>
      <c r="V193" s="538">
        <v>323</v>
      </c>
      <c r="W193" s="534">
        <v>1400</v>
      </c>
      <c r="X193" s="534">
        <v>2084</v>
      </c>
      <c r="Y193" s="510" t="str">
        <f t="shared" si="8"/>
        <v>okres Plzeň - město</v>
      </c>
    </row>
    <row r="194" spans="1:25" ht="15.75" hidden="1" customHeight="1">
      <c r="A194" s="541" t="s">
        <v>403</v>
      </c>
      <c r="B194" s="547">
        <v>646</v>
      </c>
      <c r="C194" s="551">
        <v>130</v>
      </c>
      <c r="D194" s="551">
        <v>1447</v>
      </c>
      <c r="E194" s="551">
        <v>153</v>
      </c>
      <c r="F194" s="551">
        <v>1491</v>
      </c>
      <c r="G194" s="551">
        <v>167</v>
      </c>
      <c r="H194" s="551">
        <v>1282</v>
      </c>
      <c r="I194" s="551">
        <v>152</v>
      </c>
      <c r="J194" s="552">
        <v>1368</v>
      </c>
      <c r="K194" s="552">
        <v>166</v>
      </c>
      <c r="L194" s="552">
        <v>1631</v>
      </c>
      <c r="M194" s="552">
        <v>173</v>
      </c>
      <c r="N194" s="563">
        <f t="shared" si="9"/>
        <v>9.4277456647398843</v>
      </c>
      <c r="O194" s="554" t="s">
        <v>404</v>
      </c>
      <c r="R194" s="317" t="s">
        <v>501</v>
      </c>
      <c r="S194" s="409">
        <v>705</v>
      </c>
      <c r="T194" s="416" t="str">
        <f t="shared" si="7"/>
        <v>středisko Hraničář Jirkov</v>
      </c>
      <c r="V194" s="538" t="s">
        <v>403</v>
      </c>
      <c r="W194" s="534">
        <v>173</v>
      </c>
      <c r="X194" s="534">
        <v>268</v>
      </c>
      <c r="Y194" s="510" t="str">
        <f t="shared" si="8"/>
        <v>středisko Jožky Knappa Plzeň</v>
      </c>
    </row>
    <row r="195" spans="1:25" ht="15.75" hidden="1" customHeight="1">
      <c r="A195" s="541" t="s">
        <v>405</v>
      </c>
      <c r="B195" s="547">
        <v>0</v>
      </c>
      <c r="C195" s="551">
        <v>232</v>
      </c>
      <c r="D195" s="551">
        <v>2477</v>
      </c>
      <c r="E195" s="551">
        <v>223</v>
      </c>
      <c r="F195" s="551">
        <v>2874</v>
      </c>
      <c r="G195" s="551">
        <v>234</v>
      </c>
      <c r="H195" s="551">
        <v>2802</v>
      </c>
      <c r="I195" s="551">
        <v>247</v>
      </c>
      <c r="J195" s="552">
        <v>2447</v>
      </c>
      <c r="K195" s="552">
        <v>254</v>
      </c>
      <c r="L195" s="552">
        <v>3328</v>
      </c>
      <c r="M195" s="552">
        <v>296</v>
      </c>
      <c r="N195" s="563">
        <f t="shared" si="9"/>
        <v>11.243243243243244</v>
      </c>
      <c r="O195" s="554" t="s">
        <v>406</v>
      </c>
      <c r="R195" s="317" t="s">
        <v>503</v>
      </c>
      <c r="S195" s="409">
        <v>561</v>
      </c>
      <c r="T195" s="510" t="str">
        <f t="shared" si="7"/>
        <v>středisko Úhošť Kadaň</v>
      </c>
      <c r="V195" s="538" t="s">
        <v>405</v>
      </c>
      <c r="W195" s="534">
        <v>296</v>
      </c>
      <c r="X195" s="534">
        <v>367</v>
      </c>
      <c r="Y195" s="510" t="str">
        <f t="shared" si="8"/>
        <v>středisko Stopa Plzeň</v>
      </c>
    </row>
    <row r="196" spans="1:25" ht="15.75" hidden="1" customHeight="1">
      <c r="A196" s="541" t="s">
        <v>407</v>
      </c>
      <c r="B196" s="547">
        <v>1116</v>
      </c>
      <c r="C196" s="551">
        <v>135</v>
      </c>
      <c r="D196" s="551">
        <v>1670</v>
      </c>
      <c r="E196" s="551">
        <v>143</v>
      </c>
      <c r="F196" s="551">
        <v>1722</v>
      </c>
      <c r="G196" s="551">
        <v>153</v>
      </c>
      <c r="H196" s="551">
        <v>1803</v>
      </c>
      <c r="I196" s="551">
        <v>165</v>
      </c>
      <c r="J196" s="552">
        <v>1869</v>
      </c>
      <c r="K196" s="552">
        <v>140</v>
      </c>
      <c r="L196" s="552">
        <v>1690</v>
      </c>
      <c r="M196" s="552">
        <v>145</v>
      </c>
      <c r="N196" s="563">
        <f t="shared" si="9"/>
        <v>11.655172413793103</v>
      </c>
      <c r="O196" s="554" t="s">
        <v>408</v>
      </c>
      <c r="R196" s="317" t="s">
        <v>505</v>
      </c>
      <c r="S196" s="409">
        <v>465</v>
      </c>
      <c r="T196" s="416" t="str">
        <f t="shared" si="7"/>
        <v>středisko Žatec</v>
      </c>
      <c r="V196" s="538" t="s">
        <v>407</v>
      </c>
      <c r="W196" s="534">
        <v>145</v>
      </c>
      <c r="X196" s="534">
        <v>251</v>
      </c>
      <c r="Y196" s="510" t="str">
        <f t="shared" si="8"/>
        <v>středisko 5. květen Plzeň</v>
      </c>
    </row>
    <row r="197" spans="1:25" ht="15.75" hidden="1" customHeight="1">
      <c r="A197" s="541" t="s">
        <v>409</v>
      </c>
      <c r="B197" s="547">
        <v>2072</v>
      </c>
      <c r="C197" s="551">
        <v>188</v>
      </c>
      <c r="D197" s="551">
        <v>2367</v>
      </c>
      <c r="E197" s="551">
        <v>217</v>
      </c>
      <c r="F197" s="551">
        <v>2085</v>
      </c>
      <c r="G197" s="551">
        <v>231</v>
      </c>
      <c r="H197" s="551">
        <v>1675</v>
      </c>
      <c r="I197" s="551">
        <v>239</v>
      </c>
      <c r="J197" s="552">
        <v>2072</v>
      </c>
      <c r="K197" s="552">
        <v>233</v>
      </c>
      <c r="L197" s="552">
        <v>2040</v>
      </c>
      <c r="M197" s="552">
        <v>237</v>
      </c>
      <c r="N197" s="563">
        <f t="shared" si="9"/>
        <v>8.6075949367088604</v>
      </c>
      <c r="O197" s="554" t="s">
        <v>410</v>
      </c>
      <c r="R197" s="317" t="s">
        <v>465</v>
      </c>
      <c r="S197" s="409">
        <v>125</v>
      </c>
      <c r="T197" s="510" t="str">
        <f t="shared" si="7"/>
        <v>středisko Nereus Terezín</v>
      </c>
      <c r="V197" s="538" t="s">
        <v>409</v>
      </c>
      <c r="W197" s="534">
        <v>237</v>
      </c>
      <c r="X197" s="534">
        <v>345</v>
      </c>
      <c r="Y197" s="510" t="str">
        <f t="shared" si="8"/>
        <v>středisko ICHTHYS Plzeň</v>
      </c>
    </row>
    <row r="198" spans="1:25" ht="15.75" hidden="1" customHeight="1">
      <c r="A198" s="541" t="s">
        <v>411</v>
      </c>
      <c r="B198" s="547">
        <v>2464</v>
      </c>
      <c r="C198" s="551">
        <v>192</v>
      </c>
      <c r="D198" s="551">
        <v>2564</v>
      </c>
      <c r="E198" s="551">
        <v>192</v>
      </c>
      <c r="F198" s="551">
        <v>2880</v>
      </c>
      <c r="G198" s="551">
        <v>211</v>
      </c>
      <c r="H198" s="551">
        <v>2534</v>
      </c>
      <c r="I198" s="551">
        <v>223</v>
      </c>
      <c r="J198" s="552">
        <v>3248</v>
      </c>
      <c r="K198" s="552">
        <v>198</v>
      </c>
      <c r="L198" s="552">
        <v>3564</v>
      </c>
      <c r="M198" s="552">
        <v>242</v>
      </c>
      <c r="N198" s="563">
        <f t="shared" si="9"/>
        <v>14.727272727272727</v>
      </c>
      <c r="O198" s="554" t="s">
        <v>412</v>
      </c>
      <c r="R198" s="317" t="s">
        <v>467</v>
      </c>
      <c r="S198" s="409">
        <v>2068</v>
      </c>
      <c r="T198" s="416" t="str">
        <f t="shared" ref="T198:T261" si="10">VLOOKUP(R198,A:O,15,0)</f>
        <v>středisko Říp Roudnice nad Labem</v>
      </c>
      <c r="V198" s="538" t="s">
        <v>411</v>
      </c>
      <c r="W198" s="534">
        <v>242</v>
      </c>
      <c r="X198" s="534">
        <v>393</v>
      </c>
      <c r="Y198" s="510" t="str">
        <f t="shared" ref="Y198:Y261" si="11">VLOOKUP(V198,A:O,15,0)</f>
        <v>středisko Střela Plzeň</v>
      </c>
    </row>
    <row r="199" spans="1:25" ht="15.75" hidden="1" customHeight="1">
      <c r="A199" s="541" t="s">
        <v>413</v>
      </c>
      <c r="B199" s="547">
        <v>695</v>
      </c>
      <c r="C199" s="551">
        <v>70</v>
      </c>
      <c r="D199" s="551">
        <v>748</v>
      </c>
      <c r="E199" s="551">
        <v>74</v>
      </c>
      <c r="F199" s="551">
        <v>781</v>
      </c>
      <c r="G199" s="551">
        <v>71</v>
      </c>
      <c r="H199" s="551"/>
      <c r="I199" s="551">
        <v>71</v>
      </c>
      <c r="J199" s="552">
        <v>557</v>
      </c>
      <c r="K199" s="552">
        <v>60</v>
      </c>
      <c r="L199" s="552">
        <v>662</v>
      </c>
      <c r="M199" s="552">
        <v>57</v>
      </c>
      <c r="N199" s="563">
        <f t="shared" si="9"/>
        <v>11.614035087719298</v>
      </c>
      <c r="O199" s="554" t="s">
        <v>414</v>
      </c>
      <c r="R199" s="317" t="s">
        <v>469</v>
      </c>
      <c r="S199" s="409">
        <v>355</v>
      </c>
      <c r="T199" s="510" t="str">
        <f t="shared" si="10"/>
        <v>středisko Brána Lovosice</v>
      </c>
      <c r="V199" s="538" t="s">
        <v>413</v>
      </c>
      <c r="W199" s="534">
        <v>57</v>
      </c>
      <c r="X199" s="534">
        <v>93</v>
      </c>
      <c r="Y199" s="510" t="str">
        <f t="shared" si="11"/>
        <v>středisko Krokodýl Tlučná</v>
      </c>
    </row>
    <row r="200" spans="1:25" ht="15.75" hidden="1" customHeight="1">
      <c r="A200" s="541" t="s">
        <v>415</v>
      </c>
      <c r="B200" s="547">
        <v>832</v>
      </c>
      <c r="C200" s="551">
        <v>74</v>
      </c>
      <c r="D200" s="551">
        <v>838</v>
      </c>
      <c r="E200" s="551">
        <v>77</v>
      </c>
      <c r="F200" s="551">
        <v>843</v>
      </c>
      <c r="G200" s="551">
        <v>77</v>
      </c>
      <c r="H200" s="551">
        <v>963</v>
      </c>
      <c r="I200" s="551">
        <v>83</v>
      </c>
      <c r="J200" s="552">
        <v>1053</v>
      </c>
      <c r="K200" s="552">
        <v>87</v>
      </c>
      <c r="L200" s="552">
        <v>1456</v>
      </c>
      <c r="M200" s="552">
        <v>106</v>
      </c>
      <c r="N200" s="563">
        <f t="shared" si="9"/>
        <v>13.735849056603774</v>
      </c>
      <c r="O200" s="554" t="s">
        <v>416</v>
      </c>
      <c r="R200" s="317" t="s">
        <v>475</v>
      </c>
      <c r="S200" s="409">
        <v>2856</v>
      </c>
      <c r="T200" s="416" t="str">
        <f t="shared" si="10"/>
        <v>středisko Radobýl Litoměřice</v>
      </c>
      <c r="V200" s="538" t="s">
        <v>415</v>
      </c>
      <c r="W200" s="534">
        <v>106</v>
      </c>
      <c r="X200" s="534">
        <v>144</v>
      </c>
      <c r="Y200" s="510" t="str">
        <f t="shared" si="11"/>
        <v>středisko Limba Plzeň</v>
      </c>
    </row>
    <row r="201" spans="1:25" ht="15.75" hidden="1" customHeight="1">
      <c r="A201" s="541" t="s">
        <v>417</v>
      </c>
      <c r="B201" s="547">
        <v>0</v>
      </c>
      <c r="C201" s="551">
        <v>21</v>
      </c>
      <c r="D201" s="551">
        <v>197</v>
      </c>
      <c r="E201" s="551">
        <v>20</v>
      </c>
      <c r="F201" s="551">
        <v>184</v>
      </c>
      <c r="G201" s="551">
        <v>24</v>
      </c>
      <c r="H201" s="551">
        <v>328</v>
      </c>
      <c r="I201" s="551">
        <v>24</v>
      </c>
      <c r="J201" s="552">
        <v>210</v>
      </c>
      <c r="K201" s="552">
        <v>26</v>
      </c>
      <c r="L201" s="552">
        <v>229</v>
      </c>
      <c r="M201" s="552">
        <v>27</v>
      </c>
      <c r="N201" s="563">
        <f t="shared" si="9"/>
        <v>8.481481481481481</v>
      </c>
      <c r="O201" s="554" t="s">
        <v>418</v>
      </c>
      <c r="R201" s="317" t="s">
        <v>508</v>
      </c>
      <c r="S201" s="409">
        <v>2175</v>
      </c>
      <c r="T201" s="510" t="str">
        <f t="shared" si="10"/>
        <v>středisko Oheň Most</v>
      </c>
      <c r="V201" s="538" t="s">
        <v>417</v>
      </c>
      <c r="W201" s="534">
        <v>27</v>
      </c>
      <c r="X201" s="534">
        <v>57</v>
      </c>
      <c r="Y201" s="510" t="str">
        <f t="shared" si="11"/>
        <v>středisko Omaha Kralovice</v>
      </c>
    </row>
    <row r="202" spans="1:25" ht="15.75" hidden="1" customHeight="1">
      <c r="A202" s="541" t="s">
        <v>419</v>
      </c>
      <c r="B202" s="547">
        <v>0</v>
      </c>
      <c r="C202" s="551">
        <v>107</v>
      </c>
      <c r="D202" s="551">
        <v>1420</v>
      </c>
      <c r="E202" s="551">
        <v>100</v>
      </c>
      <c r="F202" s="551">
        <v>1331</v>
      </c>
      <c r="G202" s="551">
        <v>122</v>
      </c>
      <c r="H202" s="551">
        <v>1479</v>
      </c>
      <c r="I202" s="551">
        <v>129</v>
      </c>
      <c r="J202" s="552">
        <v>1923</v>
      </c>
      <c r="K202" s="552">
        <v>134</v>
      </c>
      <c r="L202" s="552">
        <v>1491</v>
      </c>
      <c r="M202" s="552">
        <v>117</v>
      </c>
      <c r="N202" s="563">
        <f t="shared" si="9"/>
        <v>12.743589743589743</v>
      </c>
      <c r="O202" s="554" t="s">
        <v>420</v>
      </c>
      <c r="R202" s="317" t="s">
        <v>510</v>
      </c>
      <c r="S202" s="409">
        <v>515</v>
      </c>
      <c r="T202" s="416" t="str">
        <f t="shared" si="10"/>
        <v>středisko Perun Litvínov</v>
      </c>
      <c r="V202" s="538" t="s">
        <v>419</v>
      </c>
      <c r="W202" s="534">
        <v>117</v>
      </c>
      <c r="X202" s="534">
        <v>166</v>
      </c>
      <c r="Y202" s="510" t="str">
        <f t="shared" si="11"/>
        <v>přístav Omaha Plzeň</v>
      </c>
    </row>
    <row r="203" spans="1:25" ht="15.75" customHeight="1">
      <c r="A203" s="541">
        <v>324</v>
      </c>
      <c r="B203" s="547">
        <v>3338</v>
      </c>
      <c r="C203" s="551">
        <v>278</v>
      </c>
      <c r="D203" s="551">
        <v>3013</v>
      </c>
      <c r="E203" s="551">
        <v>293</v>
      </c>
      <c r="F203" s="551">
        <v>2984</v>
      </c>
      <c r="G203" s="551">
        <v>291</v>
      </c>
      <c r="H203" s="551">
        <v>1569</v>
      </c>
      <c r="I203" s="551">
        <v>294</v>
      </c>
      <c r="J203" s="552">
        <v>2897</v>
      </c>
      <c r="K203" s="552">
        <v>267</v>
      </c>
      <c r="L203" s="552">
        <v>2939</v>
      </c>
      <c r="M203" s="552">
        <v>305</v>
      </c>
      <c r="N203" s="563">
        <f t="shared" si="9"/>
        <v>9.636065573770491</v>
      </c>
      <c r="O203" s="554" t="s">
        <v>421</v>
      </c>
      <c r="R203" s="317" t="s">
        <v>512</v>
      </c>
      <c r="S203" s="409">
        <v>532</v>
      </c>
      <c r="T203" s="510" t="str">
        <f t="shared" si="10"/>
        <v>středisko Louny</v>
      </c>
      <c r="V203" s="538">
        <v>324</v>
      </c>
      <c r="W203" s="534">
        <v>305</v>
      </c>
      <c r="X203" s="534">
        <v>463</v>
      </c>
      <c r="Y203" s="510" t="str">
        <f t="shared" si="11"/>
        <v>okres Plzeň - jih</v>
      </c>
    </row>
    <row r="204" spans="1:25" ht="15.75" hidden="1" customHeight="1">
      <c r="A204" s="541" t="s">
        <v>422</v>
      </c>
      <c r="B204" s="547">
        <v>614</v>
      </c>
      <c r="C204" s="551">
        <v>58</v>
      </c>
      <c r="D204" s="551">
        <v>571</v>
      </c>
      <c r="E204" s="551">
        <v>55</v>
      </c>
      <c r="F204" s="551">
        <v>565</v>
      </c>
      <c r="G204" s="551">
        <v>65</v>
      </c>
      <c r="H204" s="551">
        <v>426</v>
      </c>
      <c r="I204" s="551">
        <v>62</v>
      </c>
      <c r="J204" s="552">
        <v>588</v>
      </c>
      <c r="K204" s="552">
        <v>57</v>
      </c>
      <c r="L204" s="552">
        <v>585</v>
      </c>
      <c r="M204" s="552">
        <v>72</v>
      </c>
      <c r="N204" s="563">
        <f t="shared" si="9"/>
        <v>8.125</v>
      </c>
      <c r="O204" s="554" t="s">
        <v>423</v>
      </c>
      <c r="R204" s="317" t="s">
        <v>477</v>
      </c>
      <c r="S204" s="409">
        <v>420</v>
      </c>
      <c r="T204" s="416" t="str">
        <f t="shared" si="10"/>
        <v>středisko Doubravka Teplice</v>
      </c>
      <c r="V204" s="538" t="s">
        <v>422</v>
      </c>
      <c r="W204" s="534">
        <v>72</v>
      </c>
      <c r="X204" s="534">
        <v>93</v>
      </c>
      <c r="Y204" s="510" t="str">
        <f t="shared" si="11"/>
        <v>středisko Dr. Bečváře Přeštice</v>
      </c>
    </row>
    <row r="205" spans="1:25" ht="15.75" hidden="1" customHeight="1">
      <c r="A205" s="541" t="s">
        <v>424</v>
      </c>
      <c r="B205" s="547">
        <v>260</v>
      </c>
      <c r="C205" s="551">
        <v>24</v>
      </c>
      <c r="D205" s="551">
        <v>255</v>
      </c>
      <c r="E205" s="551">
        <v>24</v>
      </c>
      <c r="F205" s="551">
        <v>242</v>
      </c>
      <c r="G205" s="551">
        <v>25</v>
      </c>
      <c r="H205" s="551">
        <v>325</v>
      </c>
      <c r="I205" s="551">
        <v>24</v>
      </c>
      <c r="J205" s="552">
        <v>351</v>
      </c>
      <c r="K205" s="552">
        <v>27</v>
      </c>
      <c r="L205" s="552">
        <v>377</v>
      </c>
      <c r="M205" s="552">
        <v>29</v>
      </c>
      <c r="N205" s="563">
        <f t="shared" si="9"/>
        <v>13</v>
      </c>
      <c r="O205" s="554" t="s">
        <v>425</v>
      </c>
      <c r="R205" s="317" t="s">
        <v>479</v>
      </c>
      <c r="S205" s="409">
        <v>1804</v>
      </c>
      <c r="T205" s="510" t="str">
        <f t="shared" si="10"/>
        <v>středisko Dvojka Teplice</v>
      </c>
      <c r="V205" s="538" t="s">
        <v>424</v>
      </c>
      <c r="W205" s="534">
        <v>29</v>
      </c>
      <c r="X205" s="534">
        <v>52</v>
      </c>
      <c r="Y205" s="510" t="str">
        <f t="shared" si="11"/>
        <v>středisko Palcát Dnešice</v>
      </c>
    </row>
    <row r="206" spans="1:25" ht="15.75" hidden="1" customHeight="1">
      <c r="A206" s="541" t="s">
        <v>426</v>
      </c>
      <c r="B206" s="547">
        <v>1311</v>
      </c>
      <c r="C206" s="551">
        <v>81</v>
      </c>
      <c r="D206" s="551">
        <v>969</v>
      </c>
      <c r="E206" s="551">
        <v>88</v>
      </c>
      <c r="F206" s="551">
        <v>967</v>
      </c>
      <c r="G206" s="551">
        <v>91</v>
      </c>
      <c r="H206" s="551">
        <v>818</v>
      </c>
      <c r="I206" s="551">
        <v>102</v>
      </c>
      <c r="J206" s="552">
        <v>899</v>
      </c>
      <c r="K206" s="552">
        <v>97</v>
      </c>
      <c r="L206" s="552">
        <v>815</v>
      </c>
      <c r="M206" s="552">
        <v>101</v>
      </c>
      <c r="N206" s="563">
        <f t="shared" si="9"/>
        <v>8.0693069306930685</v>
      </c>
      <c r="O206" s="554" t="s">
        <v>427</v>
      </c>
      <c r="R206" s="317" t="s">
        <v>481</v>
      </c>
      <c r="S206" s="409">
        <v>522</v>
      </c>
      <c r="T206" s="416" t="str">
        <f t="shared" si="10"/>
        <v>středisko Ústí nad Labem</v>
      </c>
      <c r="V206" s="538" t="s">
        <v>426</v>
      </c>
      <c r="W206" s="534">
        <v>101</v>
      </c>
      <c r="X206" s="534">
        <v>162</v>
      </c>
      <c r="Y206" s="510" t="str">
        <f t="shared" si="11"/>
        <v>středisko Příchovice</v>
      </c>
    </row>
    <row r="207" spans="1:25" ht="15.75" hidden="1" customHeight="1">
      <c r="A207" s="541" t="s">
        <v>428</v>
      </c>
      <c r="B207" s="547">
        <v>1153</v>
      </c>
      <c r="C207" s="551">
        <v>96</v>
      </c>
      <c r="D207" s="551">
        <v>1020</v>
      </c>
      <c r="E207" s="551">
        <v>102</v>
      </c>
      <c r="F207" s="551">
        <v>970</v>
      </c>
      <c r="G207" s="551">
        <v>88</v>
      </c>
      <c r="H207" s="551"/>
      <c r="I207" s="551">
        <v>84</v>
      </c>
      <c r="J207" s="552">
        <v>795</v>
      </c>
      <c r="K207" s="552">
        <v>66</v>
      </c>
      <c r="L207" s="552">
        <v>986</v>
      </c>
      <c r="M207" s="552">
        <v>72</v>
      </c>
      <c r="N207" s="563">
        <f t="shared" si="9"/>
        <v>13.694444444444445</v>
      </c>
      <c r="O207" s="554" t="s">
        <v>429</v>
      </c>
      <c r="R207" s="317" t="s">
        <v>483</v>
      </c>
      <c r="S207" s="409">
        <v>759</v>
      </c>
      <c r="T207" s="510" t="str">
        <f t="shared" si="10"/>
        <v>středisko Šíp Neštěmice</v>
      </c>
      <c r="V207" s="538" t="s">
        <v>428</v>
      </c>
      <c r="W207" s="534">
        <v>72</v>
      </c>
      <c r="X207" s="534">
        <v>107</v>
      </c>
      <c r="Y207" s="510" t="str">
        <f t="shared" si="11"/>
        <v>středisko Zelený šíp Dobřany</v>
      </c>
    </row>
    <row r="208" spans="1:25" ht="15.75" hidden="1" customHeight="1">
      <c r="A208" s="541" t="s">
        <v>430</v>
      </c>
      <c r="B208" s="547">
        <v>0</v>
      </c>
      <c r="C208" s="551">
        <v>19</v>
      </c>
      <c r="D208" s="551">
        <v>198</v>
      </c>
      <c r="E208" s="551">
        <v>24</v>
      </c>
      <c r="F208" s="551">
        <v>240</v>
      </c>
      <c r="G208" s="551">
        <v>22</v>
      </c>
      <c r="H208" s="551"/>
      <c r="I208" s="551">
        <v>22</v>
      </c>
      <c r="J208" s="552">
        <v>264</v>
      </c>
      <c r="K208" s="552">
        <v>20</v>
      </c>
      <c r="L208" s="552">
        <v>176</v>
      </c>
      <c r="M208" s="552">
        <v>31</v>
      </c>
      <c r="N208" s="563">
        <f t="shared" ref="N208:N271" si="12">IF(L208="","",L208/M208)</f>
        <v>5.67741935483871</v>
      </c>
      <c r="O208" s="554" t="s">
        <v>431</v>
      </c>
      <c r="R208" s="317" t="s">
        <v>514</v>
      </c>
      <c r="S208" s="409">
        <v>1204</v>
      </c>
      <c r="T208" s="416" t="str">
        <f t="shared" si="10"/>
        <v>středisko Řetěz Česká Lípa</v>
      </c>
      <c r="V208" s="538" t="s">
        <v>430</v>
      </c>
      <c r="W208" s="534">
        <v>31</v>
      </c>
      <c r="X208" s="534">
        <v>49</v>
      </c>
      <c r="Y208" s="510" t="str">
        <f t="shared" si="11"/>
        <v>středisko Devětsil Spálené Poříčí</v>
      </c>
    </row>
    <row r="209" spans="1:25" ht="15.75" customHeight="1">
      <c r="A209" s="541">
        <v>326</v>
      </c>
      <c r="B209" s="547">
        <v>1892</v>
      </c>
      <c r="C209" s="551">
        <v>198</v>
      </c>
      <c r="D209" s="551">
        <v>2251</v>
      </c>
      <c r="E209" s="551">
        <v>224</v>
      </c>
      <c r="F209" s="551">
        <v>2139</v>
      </c>
      <c r="G209" s="551">
        <v>235</v>
      </c>
      <c r="H209" s="551">
        <v>2442</v>
      </c>
      <c r="I209" s="551">
        <v>276</v>
      </c>
      <c r="J209" s="552">
        <v>2754</v>
      </c>
      <c r="K209" s="552">
        <v>276</v>
      </c>
      <c r="L209" s="552">
        <v>2723</v>
      </c>
      <c r="M209" s="552">
        <v>295</v>
      </c>
      <c r="N209" s="563">
        <f t="shared" si="12"/>
        <v>9.230508474576272</v>
      </c>
      <c r="O209" s="554" t="s">
        <v>432</v>
      </c>
      <c r="R209" s="317" t="s">
        <v>516</v>
      </c>
      <c r="S209" s="409">
        <v>1037</v>
      </c>
      <c r="T209" s="510" t="str">
        <f t="shared" si="10"/>
        <v>středisko Klíč Nový Bor</v>
      </c>
      <c r="V209" s="538">
        <v>326</v>
      </c>
      <c r="W209" s="534">
        <v>295</v>
      </c>
      <c r="X209" s="534">
        <v>398</v>
      </c>
      <c r="Y209" s="510" t="str">
        <f t="shared" si="11"/>
        <v>okres Rokycany</v>
      </c>
    </row>
    <row r="210" spans="1:25" ht="15.75" hidden="1" customHeight="1">
      <c r="A210" s="541" t="s">
        <v>433</v>
      </c>
      <c r="B210" s="547">
        <v>752</v>
      </c>
      <c r="C210" s="551">
        <v>92</v>
      </c>
      <c r="D210" s="551">
        <v>1050</v>
      </c>
      <c r="E210" s="551">
        <v>103</v>
      </c>
      <c r="F210" s="551">
        <v>936</v>
      </c>
      <c r="G210" s="551">
        <v>112</v>
      </c>
      <c r="H210" s="551">
        <v>970</v>
      </c>
      <c r="I210" s="551">
        <v>125</v>
      </c>
      <c r="J210" s="552">
        <v>1151</v>
      </c>
      <c r="K210" s="552">
        <v>136</v>
      </c>
      <c r="L210" s="552">
        <v>1045</v>
      </c>
      <c r="M210" s="552">
        <v>146</v>
      </c>
      <c r="N210" s="563">
        <f t="shared" si="12"/>
        <v>7.1575342465753424</v>
      </c>
      <c r="O210" s="554" t="s">
        <v>434</v>
      </c>
      <c r="R210" s="317" t="s">
        <v>518</v>
      </c>
      <c r="S210" s="409">
        <v>762</v>
      </c>
      <c r="T210" s="416" t="str">
        <f t="shared" si="10"/>
        <v>středisko Doksy</v>
      </c>
      <c r="V210" s="538" t="s">
        <v>433</v>
      </c>
      <c r="W210" s="534">
        <v>146</v>
      </c>
      <c r="X210" s="534">
        <v>188</v>
      </c>
      <c r="Y210" s="510" t="str">
        <f t="shared" si="11"/>
        <v>středisko Rarášek Rokycany</v>
      </c>
    </row>
    <row r="211" spans="1:25" ht="15.75" hidden="1" customHeight="1">
      <c r="A211" s="541" t="s">
        <v>435</v>
      </c>
      <c r="B211" s="547">
        <v>540</v>
      </c>
      <c r="C211" s="551">
        <v>50</v>
      </c>
      <c r="D211" s="551">
        <v>630</v>
      </c>
      <c r="E211" s="551">
        <v>65</v>
      </c>
      <c r="F211" s="551">
        <v>585</v>
      </c>
      <c r="G211" s="551">
        <v>62</v>
      </c>
      <c r="H211" s="551">
        <v>812</v>
      </c>
      <c r="I211" s="551">
        <v>88</v>
      </c>
      <c r="J211" s="552">
        <v>1006</v>
      </c>
      <c r="K211" s="552">
        <v>86</v>
      </c>
      <c r="L211" s="552">
        <v>1048</v>
      </c>
      <c r="M211" s="552">
        <v>92</v>
      </c>
      <c r="N211" s="563">
        <f t="shared" si="12"/>
        <v>11.391304347826088</v>
      </c>
      <c r="O211" s="554" t="s">
        <v>436</v>
      </c>
      <c r="R211" s="317" t="s">
        <v>520</v>
      </c>
      <c r="S211" s="409">
        <v>790</v>
      </c>
      <c r="T211" s="510" t="str">
        <f t="shared" si="10"/>
        <v>přístav Ralsko Mimoň</v>
      </c>
      <c r="V211" s="538" t="s">
        <v>435</v>
      </c>
      <c r="W211" s="534">
        <v>92</v>
      </c>
      <c r="X211" s="534">
        <v>131</v>
      </c>
      <c r="Y211" s="510" t="str">
        <f t="shared" si="11"/>
        <v>středisko Omaha Radnice</v>
      </c>
    </row>
    <row r="212" spans="1:25" ht="15.75" hidden="1" customHeight="1">
      <c r="A212" s="541" t="s">
        <v>437</v>
      </c>
      <c r="B212" s="547">
        <v>600</v>
      </c>
      <c r="C212" s="551">
        <v>56</v>
      </c>
      <c r="D212" s="551">
        <v>571</v>
      </c>
      <c r="E212" s="551">
        <v>56</v>
      </c>
      <c r="F212" s="551">
        <v>618</v>
      </c>
      <c r="G212" s="551">
        <v>61</v>
      </c>
      <c r="H212" s="551">
        <v>660</v>
      </c>
      <c r="I212" s="551">
        <v>63</v>
      </c>
      <c r="J212" s="552">
        <v>597</v>
      </c>
      <c r="K212" s="552">
        <v>54</v>
      </c>
      <c r="L212" s="552">
        <v>630</v>
      </c>
      <c r="M212" s="552">
        <v>57</v>
      </c>
      <c r="N212" s="563">
        <f t="shared" si="12"/>
        <v>11.052631578947368</v>
      </c>
      <c r="O212" s="554" t="s">
        <v>438</v>
      </c>
      <c r="R212" s="317" t="s">
        <v>522</v>
      </c>
      <c r="S212" s="409">
        <v>2395</v>
      </c>
      <c r="T212" s="416" t="str">
        <f t="shared" si="10"/>
        <v>středisko Jablonec nad Nisou</v>
      </c>
      <c r="V212" s="538" t="s">
        <v>437</v>
      </c>
      <c r="W212" s="534">
        <v>57</v>
      </c>
      <c r="X212" s="534">
        <v>79</v>
      </c>
      <c r="Y212" s="510" t="str">
        <f t="shared" si="11"/>
        <v>středisko Čertovka Zbiroh</v>
      </c>
    </row>
    <row r="213" spans="1:25" ht="15.75" hidden="1" customHeight="1">
      <c r="A213" s="541">
        <v>410</v>
      </c>
      <c r="B213" s="547">
        <v>4412</v>
      </c>
      <c r="C213" s="551">
        <v>447</v>
      </c>
      <c r="D213" s="551">
        <v>4963</v>
      </c>
      <c r="E213" s="551">
        <v>451</v>
      </c>
      <c r="F213" s="551">
        <v>5504</v>
      </c>
      <c r="G213" s="551">
        <v>490</v>
      </c>
      <c r="H213" s="551">
        <v>4960</v>
      </c>
      <c r="I213" s="551">
        <v>556</v>
      </c>
      <c r="J213" s="552">
        <v>4863</v>
      </c>
      <c r="K213" s="552">
        <v>533</v>
      </c>
      <c r="L213" s="552">
        <v>5019</v>
      </c>
      <c r="M213" s="552">
        <v>526</v>
      </c>
      <c r="N213" s="563">
        <f t="shared" si="12"/>
        <v>9.5418250950570336</v>
      </c>
      <c r="O213" s="554" t="s">
        <v>37</v>
      </c>
      <c r="R213" s="317" t="s">
        <v>524</v>
      </c>
      <c r="S213" s="409">
        <v>468</v>
      </c>
      <c r="T213" s="510" t="str">
        <f t="shared" si="10"/>
        <v>středisko Ještěd Liberec</v>
      </c>
      <c r="V213" s="538">
        <v>410</v>
      </c>
      <c r="W213" s="534">
        <v>526</v>
      </c>
      <c r="X213" s="534">
        <v>851</v>
      </c>
      <c r="Y213" s="510" t="str">
        <f t="shared" si="11"/>
        <v>Karlovarský kraj</v>
      </c>
    </row>
    <row r="214" spans="1:25" ht="15.75" hidden="1" customHeight="1">
      <c r="A214" s="541" t="s">
        <v>439</v>
      </c>
      <c r="B214" s="547">
        <v>0</v>
      </c>
      <c r="C214" s="551">
        <v>6</v>
      </c>
      <c r="D214" s="551">
        <v>0</v>
      </c>
      <c r="E214" s="551">
        <v>7</v>
      </c>
      <c r="F214" s="551"/>
      <c r="G214" s="551">
        <v>5</v>
      </c>
      <c r="H214" s="551"/>
      <c r="I214" s="551">
        <v>9</v>
      </c>
      <c r="J214" s="552"/>
      <c r="K214" s="552">
        <v>7</v>
      </c>
      <c r="L214" s="552"/>
      <c r="M214" s="552">
        <v>9</v>
      </c>
      <c r="N214" s="563" t="str">
        <f t="shared" si="12"/>
        <v/>
      </c>
      <c r="O214" s="554" t="s">
        <v>440</v>
      </c>
      <c r="R214" s="317" t="s">
        <v>526</v>
      </c>
      <c r="S214" s="409">
        <v>2312</v>
      </c>
      <c r="T214" s="416" t="str">
        <f t="shared" si="10"/>
        <v>středisko Stopa Liberec</v>
      </c>
      <c r="V214" s="538" t="s">
        <v>439</v>
      </c>
      <c r="W214" s="534">
        <v>9</v>
      </c>
      <c r="X214" s="534">
        <v>31</v>
      </c>
      <c r="Y214" s="510" t="str">
        <f t="shared" si="11"/>
        <v>středisko Šedého vlka Cheb</v>
      </c>
    </row>
    <row r="215" spans="1:25" ht="15.75" hidden="1" customHeight="1">
      <c r="A215" s="541" t="s">
        <v>441</v>
      </c>
      <c r="B215" s="547">
        <v>329</v>
      </c>
      <c r="C215" s="551">
        <v>28</v>
      </c>
      <c r="D215" s="551">
        <v>382</v>
      </c>
      <c r="E215" s="551">
        <v>36</v>
      </c>
      <c r="F215" s="551">
        <v>571</v>
      </c>
      <c r="G215" s="551">
        <v>45</v>
      </c>
      <c r="H215" s="551">
        <v>452</v>
      </c>
      <c r="I215" s="551">
        <v>67</v>
      </c>
      <c r="J215" s="552">
        <v>485</v>
      </c>
      <c r="K215" s="552">
        <v>63</v>
      </c>
      <c r="L215" s="552">
        <v>799</v>
      </c>
      <c r="M215" s="552">
        <v>56</v>
      </c>
      <c r="N215" s="563">
        <f t="shared" si="12"/>
        <v>14.267857142857142</v>
      </c>
      <c r="O215" s="554" t="s">
        <v>442</v>
      </c>
      <c r="R215" s="317" t="s">
        <v>528</v>
      </c>
      <c r="S215" s="409">
        <v>2940</v>
      </c>
      <c r="T215" s="510" t="str">
        <f t="shared" si="10"/>
        <v>středisko Mustang Liberec</v>
      </c>
      <c r="V215" s="538" t="s">
        <v>441</v>
      </c>
      <c r="W215" s="534">
        <v>56</v>
      </c>
      <c r="X215" s="534">
        <v>75</v>
      </c>
      <c r="Y215" s="510" t="str">
        <f t="shared" si="11"/>
        <v>středisko Dakota Cheb</v>
      </c>
    </row>
    <row r="216" spans="1:25" ht="15.75" hidden="1" customHeight="1">
      <c r="A216" s="541" t="s">
        <v>443</v>
      </c>
      <c r="B216" s="547">
        <v>655</v>
      </c>
      <c r="C216" s="551">
        <v>71</v>
      </c>
      <c r="D216" s="551">
        <v>711</v>
      </c>
      <c r="E216" s="551">
        <v>67</v>
      </c>
      <c r="F216" s="551">
        <v>787</v>
      </c>
      <c r="G216" s="551">
        <v>83</v>
      </c>
      <c r="H216" s="551">
        <v>642</v>
      </c>
      <c r="I216" s="551">
        <v>85</v>
      </c>
      <c r="J216" s="552">
        <v>729</v>
      </c>
      <c r="K216" s="552">
        <v>70</v>
      </c>
      <c r="L216" s="552">
        <v>568</v>
      </c>
      <c r="M216" s="552">
        <v>69</v>
      </c>
      <c r="N216" s="563">
        <f t="shared" si="12"/>
        <v>8.2318840579710137</v>
      </c>
      <c r="O216" s="554" t="s">
        <v>444</v>
      </c>
      <c r="R216" s="317" t="s">
        <v>530</v>
      </c>
      <c r="S216" s="409">
        <v>464</v>
      </c>
      <c r="T216" s="416" t="str">
        <f t="shared" si="10"/>
        <v>přístav Flotila Liberec</v>
      </c>
      <c r="V216" s="538" t="s">
        <v>443</v>
      </c>
      <c r="W216" s="534">
        <v>69</v>
      </c>
      <c r="X216" s="534">
        <v>109</v>
      </c>
      <c r="Y216" s="510" t="str">
        <f t="shared" si="11"/>
        <v>středisko Smrčina Aš</v>
      </c>
    </row>
    <row r="217" spans="1:25" ht="15.75" hidden="1" customHeight="1">
      <c r="A217" s="541" t="s">
        <v>445</v>
      </c>
      <c r="B217" s="547">
        <v>560</v>
      </c>
      <c r="C217" s="551">
        <v>36</v>
      </c>
      <c r="D217" s="551">
        <v>546</v>
      </c>
      <c r="E217" s="551">
        <v>43</v>
      </c>
      <c r="F217" s="551">
        <v>658</v>
      </c>
      <c r="G217" s="551">
        <v>54</v>
      </c>
      <c r="H217" s="551">
        <v>405</v>
      </c>
      <c r="I217" s="551">
        <v>68</v>
      </c>
      <c r="J217" s="552">
        <v>420</v>
      </c>
      <c r="K217" s="552">
        <v>55</v>
      </c>
      <c r="L217" s="552">
        <v>574</v>
      </c>
      <c r="M217" s="552">
        <v>62</v>
      </c>
      <c r="N217" s="563">
        <f t="shared" si="12"/>
        <v>9.258064516129032</v>
      </c>
      <c r="O217" s="554" t="s">
        <v>446</v>
      </c>
      <c r="R217" s="317" t="s">
        <v>532</v>
      </c>
      <c r="S217" s="409">
        <v>1597</v>
      </c>
      <c r="T217" s="510" t="str">
        <f t="shared" si="10"/>
        <v>středisko Šurean Liberec</v>
      </c>
      <c r="V217" s="538" t="s">
        <v>445</v>
      </c>
      <c r="W217" s="534">
        <v>62</v>
      </c>
      <c r="X217" s="534">
        <v>87</v>
      </c>
      <c r="Y217" s="510" t="str">
        <f t="shared" si="11"/>
        <v>středisko Stopa Mariánské Lázně</v>
      </c>
    </row>
    <row r="218" spans="1:25" ht="15.75" hidden="1" customHeight="1">
      <c r="A218" s="541" t="s">
        <v>447</v>
      </c>
      <c r="B218" s="547">
        <v>0</v>
      </c>
      <c r="C218" s="551">
        <v>21</v>
      </c>
      <c r="D218" s="551">
        <v>0</v>
      </c>
      <c r="E218" s="551">
        <v>17</v>
      </c>
      <c r="F218" s="551"/>
      <c r="G218" s="551">
        <v>21</v>
      </c>
      <c r="H218" s="551"/>
      <c r="I218" s="551">
        <v>27</v>
      </c>
      <c r="J218" s="552"/>
      <c r="K218" s="552">
        <v>30</v>
      </c>
      <c r="L218" s="552"/>
      <c r="M218" s="552">
        <v>21</v>
      </c>
      <c r="N218" s="563" t="str">
        <f t="shared" si="12"/>
        <v/>
      </c>
      <c r="O218" s="554" t="s">
        <v>448</v>
      </c>
      <c r="R218" s="317" t="s">
        <v>534</v>
      </c>
      <c r="S218" s="409">
        <v>817</v>
      </c>
      <c r="T218" s="416" t="str">
        <f t="shared" si="10"/>
        <v>přístav Maják Liberec</v>
      </c>
      <c r="V218" s="538" t="s">
        <v>447</v>
      </c>
      <c r="W218" s="534">
        <v>21</v>
      </c>
      <c r="X218" s="534">
        <v>34</v>
      </c>
      <c r="Y218" s="510" t="str">
        <f t="shared" si="11"/>
        <v>středisko Vysoký kámen Luby u Chebu</v>
      </c>
    </row>
    <row r="219" spans="1:25" ht="15.75" hidden="1" customHeight="1">
      <c r="A219" s="541" t="s">
        <v>449</v>
      </c>
      <c r="B219" s="547">
        <v>0</v>
      </c>
      <c r="C219" s="551">
        <v>7</v>
      </c>
      <c r="D219" s="551">
        <v>0</v>
      </c>
      <c r="E219" s="551">
        <v>8</v>
      </c>
      <c r="F219" s="551"/>
      <c r="G219" s="551">
        <v>5</v>
      </c>
      <c r="H219" s="551"/>
      <c r="I219" s="551">
        <v>5</v>
      </c>
      <c r="J219" s="552"/>
      <c r="K219" s="552">
        <v>2</v>
      </c>
      <c r="L219" s="552"/>
      <c r="M219" s="552">
        <v>9</v>
      </c>
      <c r="N219" s="563" t="str">
        <f t="shared" si="12"/>
        <v/>
      </c>
      <c r="O219" s="554" t="s">
        <v>450</v>
      </c>
      <c r="R219" s="317" t="s">
        <v>536</v>
      </c>
      <c r="S219" s="409">
        <v>385</v>
      </c>
      <c r="T219" s="510" t="str">
        <f t="shared" si="10"/>
        <v>středisko Chotyně</v>
      </c>
      <c r="V219" s="538" t="s">
        <v>449</v>
      </c>
      <c r="W219" s="534">
        <v>9</v>
      </c>
      <c r="X219" s="534">
        <v>20</v>
      </c>
      <c r="Y219" s="510" t="str">
        <f t="shared" si="11"/>
        <v>středisko Arnika Jáchymov</v>
      </c>
    </row>
    <row r="220" spans="1:25" ht="15.75" hidden="1" customHeight="1">
      <c r="A220" s="541" t="s">
        <v>451</v>
      </c>
      <c r="B220" s="547">
        <v>480</v>
      </c>
      <c r="C220" s="551">
        <v>25</v>
      </c>
      <c r="D220" s="551">
        <v>476</v>
      </c>
      <c r="E220" s="551">
        <v>21</v>
      </c>
      <c r="F220" s="551">
        <v>440</v>
      </c>
      <c r="G220" s="551">
        <v>19</v>
      </c>
      <c r="H220" s="551">
        <v>350</v>
      </c>
      <c r="I220" s="551">
        <v>15</v>
      </c>
      <c r="J220" s="552">
        <v>336</v>
      </c>
      <c r="K220" s="552">
        <v>12</v>
      </c>
      <c r="L220" s="552">
        <v>252</v>
      </c>
      <c r="M220" s="552">
        <v>11</v>
      </c>
      <c r="N220" s="563">
        <f t="shared" si="12"/>
        <v>22.90909090909091</v>
      </c>
      <c r="O220" s="554" t="s">
        <v>452</v>
      </c>
      <c r="R220" s="317" t="s">
        <v>537</v>
      </c>
      <c r="S220" s="409">
        <v>736</v>
      </c>
      <c r="T220" s="416" t="str">
        <f t="shared" si="10"/>
        <v>středisko Dub Český Dub</v>
      </c>
      <c r="V220" s="538" t="s">
        <v>451</v>
      </c>
      <c r="W220" s="534">
        <v>11</v>
      </c>
      <c r="X220" s="534">
        <v>29</v>
      </c>
      <c r="Y220" s="510" t="str">
        <f t="shared" si="11"/>
        <v>středisko Kompas Nejdek</v>
      </c>
    </row>
    <row r="221" spans="1:25" ht="15.75" hidden="1" customHeight="1">
      <c r="A221" s="541" t="s">
        <v>453</v>
      </c>
      <c r="B221" s="547">
        <v>1118</v>
      </c>
      <c r="C221" s="551">
        <v>108</v>
      </c>
      <c r="D221" s="551">
        <v>1301</v>
      </c>
      <c r="E221" s="551">
        <v>105</v>
      </c>
      <c r="F221" s="551">
        <v>1241</v>
      </c>
      <c r="G221" s="551">
        <v>106</v>
      </c>
      <c r="H221" s="551">
        <v>1210</v>
      </c>
      <c r="I221" s="551">
        <v>116</v>
      </c>
      <c r="J221" s="552">
        <v>1244</v>
      </c>
      <c r="K221" s="552">
        <v>118</v>
      </c>
      <c r="L221" s="552">
        <v>1044</v>
      </c>
      <c r="M221" s="552">
        <v>104</v>
      </c>
      <c r="N221" s="563">
        <f t="shared" si="12"/>
        <v>10.038461538461538</v>
      </c>
      <c r="O221" s="554" t="s">
        <v>454</v>
      </c>
      <c r="R221" s="317" t="s">
        <v>539</v>
      </c>
      <c r="S221" s="409">
        <v>1952</v>
      </c>
      <c r="T221" s="510" t="str">
        <f t="shared" si="10"/>
        <v>středisko Varta Semily</v>
      </c>
      <c r="V221" s="538" t="s">
        <v>453</v>
      </c>
      <c r="W221" s="534">
        <v>104</v>
      </c>
      <c r="X221" s="534">
        <v>168</v>
      </c>
      <c r="Y221" s="510" t="str">
        <f t="shared" si="11"/>
        <v>přístav ORION Karlovy Vary</v>
      </c>
    </row>
    <row r="222" spans="1:25" ht="15.75" hidden="1" customHeight="1">
      <c r="A222" s="541" t="s">
        <v>455</v>
      </c>
      <c r="B222" s="547">
        <v>341</v>
      </c>
      <c r="C222" s="551">
        <v>32</v>
      </c>
      <c r="D222" s="551">
        <v>420</v>
      </c>
      <c r="E222" s="551">
        <v>32</v>
      </c>
      <c r="F222" s="551">
        <v>476</v>
      </c>
      <c r="G222" s="551">
        <v>32</v>
      </c>
      <c r="H222" s="551">
        <v>504</v>
      </c>
      <c r="I222" s="551">
        <v>42</v>
      </c>
      <c r="J222" s="552">
        <v>465</v>
      </c>
      <c r="K222" s="552">
        <v>42</v>
      </c>
      <c r="L222" s="552">
        <v>294</v>
      </c>
      <c r="M222" s="552">
        <v>36</v>
      </c>
      <c r="N222" s="563">
        <f t="shared" si="12"/>
        <v>8.1666666666666661</v>
      </c>
      <c r="O222" s="554" t="s">
        <v>456</v>
      </c>
      <c r="R222" s="317" t="s">
        <v>541</v>
      </c>
      <c r="S222" s="409">
        <v>2857</v>
      </c>
      <c r="T222" s="416" t="str">
        <f t="shared" si="10"/>
        <v>středisko Štika Turnov</v>
      </c>
      <c r="V222" s="538" t="s">
        <v>455</v>
      </c>
      <c r="W222" s="534">
        <v>36</v>
      </c>
      <c r="X222" s="534">
        <v>55</v>
      </c>
      <c r="Y222" s="510" t="str">
        <f t="shared" si="11"/>
        <v>středisko Jestřáb Chodov</v>
      </c>
    </row>
    <row r="223" spans="1:25" ht="15.75" hidden="1" customHeight="1">
      <c r="A223" s="541" t="s">
        <v>457</v>
      </c>
      <c r="B223" s="547">
        <v>195</v>
      </c>
      <c r="C223" s="551">
        <v>20</v>
      </c>
      <c r="D223" s="551">
        <v>285</v>
      </c>
      <c r="E223" s="551">
        <v>19</v>
      </c>
      <c r="F223" s="551">
        <v>330</v>
      </c>
      <c r="G223" s="551">
        <v>25</v>
      </c>
      <c r="H223" s="551">
        <v>240</v>
      </c>
      <c r="I223" s="551">
        <v>17</v>
      </c>
      <c r="J223" s="552"/>
      <c r="K223" s="552">
        <v>15</v>
      </c>
      <c r="L223" s="552">
        <v>160</v>
      </c>
      <c r="M223" s="552">
        <v>18</v>
      </c>
      <c r="N223" s="563">
        <f t="shared" si="12"/>
        <v>8.8888888888888893</v>
      </c>
      <c r="O223" s="554" t="s">
        <v>458</v>
      </c>
      <c r="R223" s="317" t="s">
        <v>543</v>
      </c>
      <c r="S223" s="409">
        <v>1284</v>
      </c>
      <c r="T223" s="510" t="str">
        <f t="shared" si="10"/>
        <v>středisko Jilm Jilemnice</v>
      </c>
      <c r="V223" s="538" t="s">
        <v>457</v>
      </c>
      <c r="W223" s="534">
        <v>18</v>
      </c>
      <c r="X223" s="534">
        <v>40</v>
      </c>
      <c r="Y223" s="510" t="str">
        <f t="shared" si="11"/>
        <v>středisko Lípa Kynšperk nad Ohří</v>
      </c>
    </row>
    <row r="224" spans="1:25" ht="15.75" hidden="1" customHeight="1">
      <c r="A224" s="541" t="s">
        <v>459</v>
      </c>
      <c r="B224" s="547">
        <v>200</v>
      </c>
      <c r="C224" s="551">
        <v>39</v>
      </c>
      <c r="D224" s="551">
        <v>385</v>
      </c>
      <c r="E224" s="551">
        <v>44</v>
      </c>
      <c r="F224" s="551">
        <v>251</v>
      </c>
      <c r="G224" s="551">
        <v>38</v>
      </c>
      <c r="H224" s="551">
        <v>572</v>
      </c>
      <c r="I224" s="551">
        <v>49</v>
      </c>
      <c r="J224" s="552">
        <v>517</v>
      </c>
      <c r="K224" s="552">
        <v>60</v>
      </c>
      <c r="L224" s="552">
        <v>637</v>
      </c>
      <c r="M224" s="552">
        <v>71</v>
      </c>
      <c r="N224" s="563">
        <f t="shared" si="12"/>
        <v>8.9718309859154921</v>
      </c>
      <c r="O224" s="554" t="s">
        <v>460</v>
      </c>
      <c r="R224" s="317" t="s">
        <v>545</v>
      </c>
      <c r="S224" s="409">
        <v>531</v>
      </c>
      <c r="T224" s="416" t="str">
        <f t="shared" si="10"/>
        <v>středisko Údolí Železný Brod</v>
      </c>
      <c r="V224" s="538" t="s">
        <v>459</v>
      </c>
      <c r="W224" s="534">
        <v>71</v>
      </c>
      <c r="X224" s="534">
        <v>105</v>
      </c>
      <c r="Y224" s="510" t="str">
        <f t="shared" si="11"/>
        <v>středisko Dýmka Habartov</v>
      </c>
    </row>
    <row r="225" spans="1:25" ht="15.75" hidden="1" customHeight="1">
      <c r="A225" s="541" t="s">
        <v>461</v>
      </c>
      <c r="B225" s="547">
        <v>390</v>
      </c>
      <c r="C225" s="551">
        <v>31</v>
      </c>
      <c r="D225" s="551">
        <v>345</v>
      </c>
      <c r="E225" s="551">
        <v>31</v>
      </c>
      <c r="F225" s="551">
        <v>555</v>
      </c>
      <c r="G225" s="551">
        <v>32</v>
      </c>
      <c r="H225" s="551">
        <v>495</v>
      </c>
      <c r="I225" s="551">
        <v>34</v>
      </c>
      <c r="J225" s="552">
        <v>555</v>
      </c>
      <c r="K225" s="552">
        <v>41</v>
      </c>
      <c r="L225" s="552">
        <v>495</v>
      </c>
      <c r="M225" s="552">
        <v>39</v>
      </c>
      <c r="N225" s="563">
        <f t="shared" si="12"/>
        <v>12.692307692307692</v>
      </c>
      <c r="O225" s="554" t="s">
        <v>462</v>
      </c>
      <c r="R225" s="317" t="s">
        <v>547</v>
      </c>
      <c r="S225" s="409">
        <v>397</v>
      </c>
      <c r="T225" s="510" t="str">
        <f t="shared" si="10"/>
        <v>středisko Lípa Tatobity</v>
      </c>
      <c r="V225" s="538" t="s">
        <v>461</v>
      </c>
      <c r="W225" s="534">
        <v>39</v>
      </c>
      <c r="X225" s="534">
        <v>55</v>
      </c>
      <c r="Y225" s="510" t="str">
        <f t="shared" si="11"/>
        <v>středisko Arnika Horní Slavkov</v>
      </c>
    </row>
    <row r="226" spans="1:25" ht="15.75" hidden="1" customHeight="1">
      <c r="A226" s="541" t="s">
        <v>463</v>
      </c>
      <c r="B226" s="547">
        <v>144</v>
      </c>
      <c r="C226" s="551">
        <v>23</v>
      </c>
      <c r="D226" s="551">
        <v>112</v>
      </c>
      <c r="E226" s="551">
        <v>21</v>
      </c>
      <c r="F226" s="551">
        <v>195</v>
      </c>
      <c r="G226" s="551">
        <v>25</v>
      </c>
      <c r="H226" s="551">
        <v>90</v>
      </c>
      <c r="I226" s="551">
        <v>22</v>
      </c>
      <c r="J226" s="552">
        <v>112</v>
      </c>
      <c r="K226" s="552">
        <v>18</v>
      </c>
      <c r="L226" s="552">
        <v>196</v>
      </c>
      <c r="M226" s="552">
        <v>21</v>
      </c>
      <c r="N226" s="563">
        <f t="shared" si="12"/>
        <v>9.3333333333333339</v>
      </c>
      <c r="O226" s="554" t="s">
        <v>464</v>
      </c>
      <c r="R226" s="317" t="s">
        <v>549</v>
      </c>
      <c r="S226" s="409">
        <v>660</v>
      </c>
      <c r="T226" s="416" t="str">
        <f t="shared" si="10"/>
        <v>středisko Jestřáb Jilemnice</v>
      </c>
      <c r="V226" s="538" t="s">
        <v>463</v>
      </c>
      <c r="W226" s="534">
        <v>21</v>
      </c>
      <c r="X226" s="534">
        <v>43</v>
      </c>
      <c r="Y226" s="510" t="str">
        <f t="shared" si="11"/>
        <v>středisko Jitřenka Loket</v>
      </c>
    </row>
    <row r="227" spans="1:25" ht="15.75" hidden="1" customHeight="1">
      <c r="A227" s="541">
        <v>420</v>
      </c>
      <c r="B227" s="547">
        <v>13296</v>
      </c>
      <c r="C227" s="551">
        <v>1215</v>
      </c>
      <c r="D227" s="551">
        <v>14622</v>
      </c>
      <c r="E227" s="551">
        <v>1381</v>
      </c>
      <c r="F227" s="551">
        <v>15957</v>
      </c>
      <c r="G227" s="551">
        <v>1471</v>
      </c>
      <c r="H227" s="551">
        <v>14063</v>
      </c>
      <c r="I227" s="551">
        <v>1598</v>
      </c>
      <c r="J227" s="552">
        <v>16447</v>
      </c>
      <c r="K227" s="552">
        <v>1467</v>
      </c>
      <c r="L227" s="552">
        <v>17925</v>
      </c>
      <c r="M227" s="552">
        <v>1613</v>
      </c>
      <c r="N227" s="563">
        <f t="shared" si="12"/>
        <v>11.112833230006199</v>
      </c>
      <c r="O227" s="554" t="s">
        <v>38</v>
      </c>
      <c r="R227" s="317" t="s">
        <v>580</v>
      </c>
      <c r="S227" s="409">
        <v>981</v>
      </c>
      <c r="T227" s="510" t="str">
        <f t="shared" si="10"/>
        <v>středisko Františka Barvíře Třebechovice pod Orebem</v>
      </c>
      <c r="V227" s="538">
        <v>420</v>
      </c>
      <c r="W227" s="534">
        <v>1613</v>
      </c>
      <c r="X227" s="534">
        <v>2369</v>
      </c>
      <c r="Y227" s="510" t="str">
        <f t="shared" si="11"/>
        <v>Ústecký kraj</v>
      </c>
    </row>
    <row r="228" spans="1:25" ht="15.75" hidden="1" customHeight="1">
      <c r="A228" s="541" t="s">
        <v>465</v>
      </c>
      <c r="B228" s="547">
        <v>0</v>
      </c>
      <c r="C228" s="551">
        <v>31</v>
      </c>
      <c r="D228" s="551">
        <v>0</v>
      </c>
      <c r="E228" s="551">
        <v>28</v>
      </c>
      <c r="F228" s="551">
        <v>126</v>
      </c>
      <c r="G228" s="551">
        <v>32</v>
      </c>
      <c r="H228" s="551">
        <v>81</v>
      </c>
      <c r="I228" s="551">
        <v>28</v>
      </c>
      <c r="J228" s="552">
        <v>100</v>
      </c>
      <c r="K228" s="552">
        <v>25</v>
      </c>
      <c r="L228" s="552">
        <v>125</v>
      </c>
      <c r="M228" s="552">
        <v>28</v>
      </c>
      <c r="N228" s="563">
        <f t="shared" si="12"/>
        <v>4.4642857142857144</v>
      </c>
      <c r="O228" s="554" t="s">
        <v>466</v>
      </c>
      <c r="R228" s="317" t="s">
        <v>582</v>
      </c>
      <c r="S228" s="409">
        <v>435</v>
      </c>
      <c r="T228" s="416" t="str">
        <f t="shared" si="10"/>
        <v>středisko Střela Stěžery</v>
      </c>
      <c r="V228" s="538" t="s">
        <v>465</v>
      </c>
      <c r="W228" s="534">
        <v>28</v>
      </c>
      <c r="X228" s="534">
        <v>48</v>
      </c>
      <c r="Y228" s="510" t="str">
        <f t="shared" si="11"/>
        <v>středisko Nereus Terezín</v>
      </c>
    </row>
    <row r="229" spans="1:25" ht="15.75" hidden="1" customHeight="1">
      <c r="A229" s="541" t="s">
        <v>467</v>
      </c>
      <c r="B229" s="547">
        <v>1034</v>
      </c>
      <c r="C229" s="551">
        <v>95</v>
      </c>
      <c r="D229" s="551">
        <v>1138</v>
      </c>
      <c r="E229" s="551">
        <v>105</v>
      </c>
      <c r="F229" s="551">
        <v>1150</v>
      </c>
      <c r="G229" s="551">
        <v>118</v>
      </c>
      <c r="H229" s="551">
        <v>1106</v>
      </c>
      <c r="I229" s="551">
        <v>112</v>
      </c>
      <c r="J229" s="552">
        <v>1581</v>
      </c>
      <c r="K229" s="552">
        <v>81</v>
      </c>
      <c r="L229" s="552">
        <v>2068</v>
      </c>
      <c r="M229" s="552">
        <v>91</v>
      </c>
      <c r="N229" s="563">
        <f t="shared" si="12"/>
        <v>22.725274725274726</v>
      </c>
      <c r="O229" s="554" t="s">
        <v>468</v>
      </c>
      <c r="R229" s="317" t="s">
        <v>584</v>
      </c>
      <c r="S229" s="409">
        <v>1019</v>
      </c>
      <c r="T229" s="510" t="str">
        <f t="shared" si="10"/>
        <v>středisko Černého havrana Chlumec nad Cidlinou</v>
      </c>
      <c r="V229" s="538" t="s">
        <v>467</v>
      </c>
      <c r="W229" s="534">
        <v>91</v>
      </c>
      <c r="X229" s="534">
        <v>139</v>
      </c>
      <c r="Y229" s="510" t="str">
        <f t="shared" si="11"/>
        <v>středisko Říp Roudnice nad Labem</v>
      </c>
    </row>
    <row r="230" spans="1:25" ht="15.75" hidden="1" customHeight="1">
      <c r="A230" s="541" t="s">
        <v>469</v>
      </c>
      <c r="B230" s="547">
        <v>419</v>
      </c>
      <c r="C230" s="551">
        <v>34</v>
      </c>
      <c r="D230" s="551">
        <v>419</v>
      </c>
      <c r="E230" s="551">
        <v>45</v>
      </c>
      <c r="F230" s="551">
        <v>396</v>
      </c>
      <c r="G230" s="551">
        <v>40</v>
      </c>
      <c r="H230" s="551">
        <v>510</v>
      </c>
      <c r="I230" s="551">
        <v>51</v>
      </c>
      <c r="J230" s="552">
        <v>374</v>
      </c>
      <c r="K230" s="552">
        <v>45</v>
      </c>
      <c r="L230" s="552">
        <v>355</v>
      </c>
      <c r="M230" s="552">
        <v>42</v>
      </c>
      <c r="N230" s="563">
        <f t="shared" si="12"/>
        <v>8.4523809523809526</v>
      </c>
      <c r="O230" s="554" t="s">
        <v>470</v>
      </c>
      <c r="R230" s="317" t="s">
        <v>587</v>
      </c>
      <c r="S230" s="409">
        <v>903</v>
      </c>
      <c r="T230" s="416" t="str">
        <f t="shared" si="10"/>
        <v>středisko Brána Jičín</v>
      </c>
      <c r="V230" s="538" t="s">
        <v>469</v>
      </c>
      <c r="W230" s="534">
        <v>42</v>
      </c>
      <c r="X230" s="534">
        <v>68</v>
      </c>
      <c r="Y230" s="510" t="str">
        <f t="shared" si="11"/>
        <v>středisko Brána Lovosice</v>
      </c>
    </row>
    <row r="231" spans="1:25" ht="15.75" hidden="1" customHeight="1">
      <c r="A231" s="541" t="s">
        <v>471</v>
      </c>
      <c r="B231" s="547">
        <v>0</v>
      </c>
      <c r="C231" s="551">
        <v>20</v>
      </c>
      <c r="D231" s="551">
        <v>0</v>
      </c>
      <c r="E231" s="551">
        <v>21</v>
      </c>
      <c r="F231" s="551"/>
      <c r="G231" s="551">
        <v>23</v>
      </c>
      <c r="H231" s="551"/>
      <c r="I231" s="551">
        <v>19</v>
      </c>
      <c r="J231" s="552"/>
      <c r="K231" s="552">
        <v>19</v>
      </c>
      <c r="L231" s="552"/>
      <c r="M231" s="552">
        <v>20</v>
      </c>
      <c r="N231" s="563" t="str">
        <f t="shared" si="12"/>
        <v/>
      </c>
      <c r="O231" s="554" t="s">
        <v>472</v>
      </c>
      <c r="R231" s="317" t="s">
        <v>589</v>
      </c>
      <c r="S231" s="409">
        <v>866</v>
      </c>
      <c r="T231" s="510" t="str">
        <f t="shared" si="10"/>
        <v>středisko Hořice</v>
      </c>
      <c r="V231" s="538" t="s">
        <v>471</v>
      </c>
      <c r="W231" s="534">
        <v>20</v>
      </c>
      <c r="X231" s="534">
        <v>28</v>
      </c>
      <c r="Y231" s="510" t="str">
        <f t="shared" si="11"/>
        <v>středisko Libochovice</v>
      </c>
    </row>
    <row r="232" spans="1:25" ht="15.75" hidden="1" customHeight="1">
      <c r="A232" s="541" t="s">
        <v>473</v>
      </c>
      <c r="B232" s="547">
        <v>0</v>
      </c>
      <c r="C232" s="551">
        <v>22</v>
      </c>
      <c r="D232" s="551">
        <v>0</v>
      </c>
      <c r="E232" s="551">
        <v>24</v>
      </c>
      <c r="F232" s="551"/>
      <c r="G232" s="551">
        <v>24</v>
      </c>
      <c r="H232" s="551"/>
      <c r="I232" s="551">
        <v>24</v>
      </c>
      <c r="J232" s="552"/>
      <c r="K232" s="552">
        <v>25</v>
      </c>
      <c r="L232" s="552"/>
      <c r="M232" s="552">
        <v>23</v>
      </c>
      <c r="N232" s="563" t="str">
        <f t="shared" si="12"/>
        <v/>
      </c>
      <c r="O232" s="554" t="s">
        <v>474</v>
      </c>
      <c r="R232" s="317" t="s">
        <v>591</v>
      </c>
      <c r="S232" s="409">
        <v>1115</v>
      </c>
      <c r="T232" s="416" t="str">
        <f t="shared" si="10"/>
        <v>středisko Sopka Nová Paka</v>
      </c>
      <c r="V232" s="538" t="s">
        <v>473</v>
      </c>
      <c r="W232" s="534">
        <v>23</v>
      </c>
      <c r="X232" s="534">
        <v>29</v>
      </c>
      <c r="Y232" s="510" t="str">
        <f t="shared" si="11"/>
        <v>středisko Štětí</v>
      </c>
    </row>
    <row r="233" spans="1:25" ht="15.75" hidden="1" customHeight="1">
      <c r="A233" s="541" t="s">
        <v>475</v>
      </c>
      <c r="B233" s="547">
        <v>1760</v>
      </c>
      <c r="C233" s="551">
        <v>135</v>
      </c>
      <c r="D233" s="551">
        <v>1909</v>
      </c>
      <c r="E233" s="551">
        <v>153</v>
      </c>
      <c r="F233" s="551">
        <v>2018</v>
      </c>
      <c r="G233" s="551">
        <v>169</v>
      </c>
      <c r="H233" s="551">
        <v>2347</v>
      </c>
      <c r="I233" s="551">
        <v>180</v>
      </c>
      <c r="J233" s="552">
        <v>2229</v>
      </c>
      <c r="K233" s="552">
        <v>182</v>
      </c>
      <c r="L233" s="552">
        <v>2856</v>
      </c>
      <c r="M233" s="552">
        <v>212</v>
      </c>
      <c r="N233" s="563">
        <f t="shared" si="12"/>
        <v>13.471698113207546</v>
      </c>
      <c r="O233" s="554" t="s">
        <v>476</v>
      </c>
      <c r="R233" s="317" t="s">
        <v>593</v>
      </c>
      <c r="S233" s="409">
        <v>539</v>
      </c>
      <c r="T233" s="510" t="str">
        <f t="shared" si="10"/>
        <v>středisko Lázně Bělohrad</v>
      </c>
      <c r="V233" s="538" t="s">
        <v>475</v>
      </c>
      <c r="W233" s="534">
        <v>212</v>
      </c>
      <c r="X233" s="534">
        <v>291</v>
      </c>
      <c r="Y233" s="510" t="str">
        <f t="shared" si="11"/>
        <v>středisko Radobýl Litoměřice</v>
      </c>
    </row>
    <row r="234" spans="1:25" ht="15.75" hidden="1" customHeight="1">
      <c r="A234" s="541" t="s">
        <v>477</v>
      </c>
      <c r="B234" s="547">
        <v>195</v>
      </c>
      <c r="C234" s="551">
        <v>20</v>
      </c>
      <c r="D234" s="551">
        <v>195</v>
      </c>
      <c r="E234" s="551">
        <v>26</v>
      </c>
      <c r="F234" s="551">
        <v>285</v>
      </c>
      <c r="G234" s="551">
        <v>26</v>
      </c>
      <c r="H234" s="551">
        <v>278</v>
      </c>
      <c r="I234" s="551">
        <v>24</v>
      </c>
      <c r="J234" s="552">
        <v>360</v>
      </c>
      <c r="K234" s="552">
        <v>24</v>
      </c>
      <c r="L234" s="552">
        <v>420</v>
      </c>
      <c r="M234" s="552">
        <v>25</v>
      </c>
      <c r="N234" s="563">
        <f t="shared" si="12"/>
        <v>16.8</v>
      </c>
      <c r="O234" s="554" t="s">
        <v>478</v>
      </c>
      <c r="R234" s="317" t="s">
        <v>551</v>
      </c>
      <c r="S234" s="409">
        <v>2094</v>
      </c>
      <c r="T234" s="416" t="str">
        <f t="shared" si="10"/>
        <v>středisko Náchod</v>
      </c>
      <c r="V234" s="538" t="s">
        <v>477</v>
      </c>
      <c r="W234" s="534">
        <v>25</v>
      </c>
      <c r="X234" s="534">
        <v>66</v>
      </c>
      <c r="Y234" s="510" t="str">
        <f t="shared" si="11"/>
        <v>středisko Doubravka Teplice</v>
      </c>
    </row>
    <row r="235" spans="1:25" ht="15.75" hidden="1" customHeight="1">
      <c r="A235" s="541" t="s">
        <v>479</v>
      </c>
      <c r="B235" s="547">
        <v>1246</v>
      </c>
      <c r="C235" s="551">
        <v>120</v>
      </c>
      <c r="D235" s="551">
        <v>1586</v>
      </c>
      <c r="E235" s="551">
        <v>136</v>
      </c>
      <c r="F235" s="551">
        <v>1782</v>
      </c>
      <c r="G235" s="551">
        <v>150</v>
      </c>
      <c r="H235" s="551">
        <v>1736</v>
      </c>
      <c r="I235" s="551">
        <v>174</v>
      </c>
      <c r="J235" s="552">
        <v>1451</v>
      </c>
      <c r="K235" s="552">
        <v>167</v>
      </c>
      <c r="L235" s="552">
        <v>1804</v>
      </c>
      <c r="M235" s="552">
        <v>166</v>
      </c>
      <c r="N235" s="563">
        <f t="shared" si="12"/>
        <v>10.867469879518072</v>
      </c>
      <c r="O235" s="554" t="s">
        <v>480</v>
      </c>
      <c r="R235" s="317" t="s">
        <v>553</v>
      </c>
      <c r="S235" s="409">
        <v>565</v>
      </c>
      <c r="T235" s="510" t="str">
        <f t="shared" si="10"/>
        <v>středisko Skaláci Police nad Metují</v>
      </c>
      <c r="V235" s="538" t="s">
        <v>479</v>
      </c>
      <c r="W235" s="534">
        <v>166</v>
      </c>
      <c r="X235" s="534">
        <v>229</v>
      </c>
      <c r="Y235" s="510" t="str">
        <f t="shared" si="11"/>
        <v>středisko Dvojka Teplice</v>
      </c>
    </row>
    <row r="236" spans="1:25" ht="15.75" hidden="1" customHeight="1">
      <c r="A236" s="541" t="s">
        <v>481</v>
      </c>
      <c r="B236" s="547">
        <v>510</v>
      </c>
      <c r="C236" s="551">
        <v>62</v>
      </c>
      <c r="D236" s="551">
        <v>549</v>
      </c>
      <c r="E236" s="551">
        <v>57</v>
      </c>
      <c r="F236" s="551">
        <v>569</v>
      </c>
      <c r="G236" s="551">
        <v>61</v>
      </c>
      <c r="H236" s="551">
        <v>511</v>
      </c>
      <c r="I236" s="551">
        <v>54</v>
      </c>
      <c r="J236" s="552">
        <v>470</v>
      </c>
      <c r="K236" s="552">
        <v>39</v>
      </c>
      <c r="L236" s="552">
        <v>522</v>
      </c>
      <c r="M236" s="552">
        <v>42</v>
      </c>
      <c r="N236" s="563">
        <f t="shared" si="12"/>
        <v>12.428571428571429</v>
      </c>
      <c r="O236" s="554" t="s">
        <v>482</v>
      </c>
      <c r="R236" s="317" t="s">
        <v>557</v>
      </c>
      <c r="S236" s="409">
        <v>1762</v>
      </c>
      <c r="T236" s="416" t="str">
        <f t="shared" si="10"/>
        <v>středisko Červený Kostelec</v>
      </c>
      <c r="V236" s="538" t="s">
        <v>481</v>
      </c>
      <c r="W236" s="534">
        <v>42</v>
      </c>
      <c r="X236" s="534">
        <v>97</v>
      </c>
      <c r="Y236" s="510" t="str">
        <f t="shared" si="11"/>
        <v>středisko Ústí nad Labem</v>
      </c>
    </row>
    <row r="237" spans="1:25" ht="15.75" hidden="1" customHeight="1">
      <c r="A237" s="541" t="s">
        <v>483</v>
      </c>
      <c r="B237" s="547">
        <v>871</v>
      </c>
      <c r="C237" s="551">
        <v>64</v>
      </c>
      <c r="D237" s="551">
        <v>798</v>
      </c>
      <c r="E237" s="551">
        <v>63</v>
      </c>
      <c r="F237" s="551">
        <v>916</v>
      </c>
      <c r="G237" s="551">
        <v>74</v>
      </c>
      <c r="H237" s="551">
        <v>875</v>
      </c>
      <c r="I237" s="551">
        <v>72</v>
      </c>
      <c r="J237" s="552">
        <v>732</v>
      </c>
      <c r="K237" s="552">
        <v>60</v>
      </c>
      <c r="L237" s="552">
        <v>759</v>
      </c>
      <c r="M237" s="552">
        <v>64</v>
      </c>
      <c r="N237" s="563">
        <f t="shared" si="12"/>
        <v>11.859375</v>
      </c>
      <c r="O237" s="554" t="s">
        <v>484</v>
      </c>
      <c r="R237" s="317" t="s">
        <v>559</v>
      </c>
      <c r="S237" s="409">
        <v>1261</v>
      </c>
      <c r="T237" s="510" t="str">
        <f t="shared" si="10"/>
        <v>středisko Jiřího Šimáně Česká Skalice</v>
      </c>
      <c r="V237" s="538" t="s">
        <v>483</v>
      </c>
      <c r="W237" s="534">
        <v>64</v>
      </c>
      <c r="X237" s="534">
        <v>109</v>
      </c>
      <c r="Y237" s="510" t="str">
        <f t="shared" si="11"/>
        <v>středisko Šíp Neštěmice</v>
      </c>
    </row>
    <row r="238" spans="1:25" ht="15.75" customHeight="1">
      <c r="A238" s="541">
        <v>421</v>
      </c>
      <c r="B238" s="547">
        <v>2718</v>
      </c>
      <c r="C238" s="551">
        <v>190</v>
      </c>
      <c r="D238" s="551">
        <v>2864</v>
      </c>
      <c r="E238" s="551">
        <v>228</v>
      </c>
      <c r="F238" s="551">
        <v>2926</v>
      </c>
      <c r="G238" s="551">
        <v>221</v>
      </c>
      <c r="H238" s="551">
        <v>1672</v>
      </c>
      <c r="I238" s="551">
        <v>240</v>
      </c>
      <c r="J238" s="552">
        <v>2908</v>
      </c>
      <c r="K238" s="552">
        <v>209</v>
      </c>
      <c r="L238" s="552">
        <v>3001</v>
      </c>
      <c r="M238" s="552">
        <v>236</v>
      </c>
      <c r="N238" s="563">
        <f t="shared" si="12"/>
        <v>12.716101694915254</v>
      </c>
      <c r="O238" s="554" t="s">
        <v>485</v>
      </c>
      <c r="R238" s="317" t="s">
        <v>561</v>
      </c>
      <c r="S238" s="409">
        <v>1547</v>
      </c>
      <c r="T238" s="416" t="str">
        <f t="shared" si="10"/>
        <v>středisko ÚTA Nové Město nad Metují</v>
      </c>
      <c r="V238" s="538">
        <v>421</v>
      </c>
      <c r="W238" s="534">
        <v>236</v>
      </c>
      <c r="X238" s="534">
        <v>354</v>
      </c>
      <c r="Y238" s="510" t="str">
        <f t="shared" si="11"/>
        <v>okres Děčín</v>
      </c>
    </row>
    <row r="239" spans="1:25" ht="15.75" hidden="1" customHeight="1">
      <c r="A239" s="541" t="s">
        <v>486</v>
      </c>
      <c r="B239" s="547">
        <v>1301</v>
      </c>
      <c r="C239" s="551">
        <v>69</v>
      </c>
      <c r="D239" s="551">
        <v>1365</v>
      </c>
      <c r="E239" s="551">
        <v>83</v>
      </c>
      <c r="F239" s="551">
        <v>1366</v>
      </c>
      <c r="G239" s="551">
        <v>95</v>
      </c>
      <c r="H239" s="551">
        <v>206</v>
      </c>
      <c r="I239" s="551">
        <v>98</v>
      </c>
      <c r="J239" s="552">
        <v>1245</v>
      </c>
      <c r="K239" s="552">
        <v>84</v>
      </c>
      <c r="L239" s="552">
        <v>1272</v>
      </c>
      <c r="M239" s="552">
        <v>93</v>
      </c>
      <c r="N239" s="563">
        <f t="shared" si="12"/>
        <v>13.67741935483871</v>
      </c>
      <c r="O239" s="554" t="s">
        <v>487</v>
      </c>
      <c r="R239" s="317" t="s">
        <v>563</v>
      </c>
      <c r="S239" s="409">
        <v>831</v>
      </c>
      <c r="T239" s="510" t="str">
        <f t="shared" si="10"/>
        <v>středisko Jaroměř</v>
      </c>
      <c r="V239" s="538" t="s">
        <v>486</v>
      </c>
      <c r="W239" s="534">
        <v>93</v>
      </c>
      <c r="X239" s="534">
        <v>137</v>
      </c>
      <c r="Y239" s="510" t="str">
        <f t="shared" si="11"/>
        <v>středisko Úsvit Děčín</v>
      </c>
    </row>
    <row r="240" spans="1:25" ht="15.75" hidden="1" customHeight="1">
      <c r="A240" s="541" t="s">
        <v>488</v>
      </c>
      <c r="B240" s="547">
        <v>779</v>
      </c>
      <c r="C240" s="551">
        <v>48</v>
      </c>
      <c r="D240" s="551">
        <v>544</v>
      </c>
      <c r="E240" s="551">
        <v>47</v>
      </c>
      <c r="F240" s="551">
        <v>594</v>
      </c>
      <c r="G240" s="551">
        <v>43</v>
      </c>
      <c r="H240" s="551">
        <v>528</v>
      </c>
      <c r="I240" s="551">
        <v>54</v>
      </c>
      <c r="J240" s="552">
        <v>459</v>
      </c>
      <c r="K240" s="552">
        <v>49</v>
      </c>
      <c r="L240" s="552">
        <v>551</v>
      </c>
      <c r="M240" s="552">
        <v>47</v>
      </c>
      <c r="N240" s="563">
        <f t="shared" si="12"/>
        <v>11.723404255319149</v>
      </c>
      <c r="O240" s="554" t="s">
        <v>489</v>
      </c>
      <c r="R240" s="317" t="s">
        <v>596</v>
      </c>
      <c r="S240" s="409">
        <v>748</v>
      </c>
      <c r="T240" s="416" t="str">
        <f t="shared" si="10"/>
        <v>středisko Stetson Rychnov nad Kněžnou</v>
      </c>
      <c r="V240" s="538" t="s">
        <v>488</v>
      </c>
      <c r="W240" s="534">
        <v>47</v>
      </c>
      <c r="X240" s="534">
        <v>71</v>
      </c>
      <c r="Y240" s="510" t="str">
        <f t="shared" si="11"/>
        <v>středisko Lužan Varnsdorf</v>
      </c>
    </row>
    <row r="241" spans="1:25" ht="15.75" hidden="1" customHeight="1">
      <c r="A241" s="541" t="s">
        <v>490</v>
      </c>
      <c r="B241" s="547">
        <v>0</v>
      </c>
      <c r="C241" s="551">
        <v>8</v>
      </c>
      <c r="D241" s="551">
        <v>256</v>
      </c>
      <c r="E241" s="551">
        <v>19</v>
      </c>
      <c r="F241" s="551">
        <v>320</v>
      </c>
      <c r="G241" s="551">
        <v>18</v>
      </c>
      <c r="H241" s="551">
        <v>532</v>
      </c>
      <c r="I241" s="551">
        <v>22</v>
      </c>
      <c r="J241" s="552">
        <v>419</v>
      </c>
      <c r="K241" s="552">
        <v>21</v>
      </c>
      <c r="L241" s="552">
        <v>426</v>
      </c>
      <c r="M241" s="552">
        <v>39</v>
      </c>
      <c r="N241" s="563">
        <f t="shared" si="12"/>
        <v>10.923076923076923</v>
      </c>
      <c r="O241" s="554" t="s">
        <v>491</v>
      </c>
      <c r="R241" s="317" t="s">
        <v>598</v>
      </c>
      <c r="S241" s="409">
        <v>1154</v>
      </c>
      <c r="T241" s="510" t="str">
        <f t="shared" si="10"/>
        <v>středisko Kostelec nad Orlicí</v>
      </c>
      <c r="V241" s="538" t="s">
        <v>490</v>
      </c>
      <c r="W241" s="534">
        <v>39</v>
      </c>
      <c r="X241" s="534">
        <v>59</v>
      </c>
      <c r="Y241" s="510" t="str">
        <f t="shared" si="11"/>
        <v>středisko Rumburk</v>
      </c>
    </row>
    <row r="242" spans="1:25" ht="15.75" hidden="1" customHeight="1">
      <c r="A242" s="541" t="s">
        <v>492</v>
      </c>
      <c r="B242" s="547">
        <v>638</v>
      </c>
      <c r="C242" s="551">
        <v>58</v>
      </c>
      <c r="D242" s="551">
        <v>650</v>
      </c>
      <c r="E242" s="551">
        <v>74</v>
      </c>
      <c r="F242" s="551">
        <v>646</v>
      </c>
      <c r="G242" s="551">
        <v>59</v>
      </c>
      <c r="H242" s="551">
        <v>336</v>
      </c>
      <c r="I242" s="551">
        <v>51</v>
      </c>
      <c r="J242" s="552">
        <v>705</v>
      </c>
      <c r="K242" s="552">
        <v>48</v>
      </c>
      <c r="L242" s="552">
        <v>648</v>
      </c>
      <c r="M242" s="552">
        <v>44</v>
      </c>
      <c r="N242" s="563">
        <f t="shared" si="12"/>
        <v>14.727272727272727</v>
      </c>
      <c r="O242" s="554" t="s">
        <v>493</v>
      </c>
      <c r="R242" s="317" t="s">
        <v>600</v>
      </c>
      <c r="S242" s="409">
        <v>1890</v>
      </c>
      <c r="T242" s="416" t="str">
        <f t="shared" si="10"/>
        <v>středisko Opočno</v>
      </c>
      <c r="V242" s="538" t="s">
        <v>492</v>
      </c>
      <c r="W242" s="534">
        <v>44</v>
      </c>
      <c r="X242" s="534">
        <v>68</v>
      </c>
      <c r="Y242" s="510" t="str">
        <f t="shared" si="11"/>
        <v>středisko Sojčáci Děčín</v>
      </c>
    </row>
    <row r="243" spans="1:25" ht="15.75" hidden="1" customHeight="1">
      <c r="A243" s="541" t="s">
        <v>494</v>
      </c>
      <c r="B243" s="547">
        <v>0</v>
      </c>
      <c r="C243" s="551">
        <v>7</v>
      </c>
      <c r="D243" s="551">
        <v>49</v>
      </c>
      <c r="E243" s="551">
        <v>5</v>
      </c>
      <c r="F243" s="551"/>
      <c r="G243" s="551">
        <v>6</v>
      </c>
      <c r="H243" s="551">
        <v>70</v>
      </c>
      <c r="I243" s="551">
        <v>15</v>
      </c>
      <c r="J243" s="552">
        <v>80</v>
      </c>
      <c r="K243" s="552">
        <v>7</v>
      </c>
      <c r="L243" s="552">
        <v>104</v>
      </c>
      <c r="M243" s="552">
        <v>13</v>
      </c>
      <c r="N243" s="563">
        <f t="shared" si="12"/>
        <v>8</v>
      </c>
      <c r="O243" s="554" t="s">
        <v>495</v>
      </c>
      <c r="R243" s="317" t="s">
        <v>602</v>
      </c>
      <c r="S243" s="409">
        <v>1553</v>
      </c>
      <c r="T243" s="510" t="str">
        <f t="shared" si="10"/>
        <v>středisko Dobruška</v>
      </c>
      <c r="V243" s="538" t="s">
        <v>494</v>
      </c>
      <c r="W243" s="534">
        <v>13</v>
      </c>
      <c r="X243" s="534">
        <v>19</v>
      </c>
      <c r="Y243" s="510" t="str">
        <f t="shared" si="11"/>
        <v>středisko Seveřan Šluknov</v>
      </c>
    </row>
    <row r="244" spans="1:25" ht="15.75" customHeight="1">
      <c r="A244" s="541">
        <v>422</v>
      </c>
      <c r="B244" s="547">
        <v>2655</v>
      </c>
      <c r="C244" s="551">
        <v>243</v>
      </c>
      <c r="D244" s="551">
        <v>2612</v>
      </c>
      <c r="E244" s="551">
        <v>279</v>
      </c>
      <c r="F244" s="551">
        <v>2820</v>
      </c>
      <c r="G244" s="551">
        <v>280</v>
      </c>
      <c r="H244" s="551">
        <v>1836</v>
      </c>
      <c r="I244" s="551">
        <v>293</v>
      </c>
      <c r="J244" s="552">
        <v>2687</v>
      </c>
      <c r="K244" s="552">
        <v>268</v>
      </c>
      <c r="L244" s="552">
        <v>2793</v>
      </c>
      <c r="M244" s="552">
        <v>286</v>
      </c>
      <c r="N244" s="563">
        <f t="shared" si="12"/>
        <v>9.765734265734265</v>
      </c>
      <c r="O244" s="554" t="s">
        <v>496</v>
      </c>
      <c r="R244" s="317" t="s">
        <v>604</v>
      </c>
      <c r="S244" s="409">
        <v>1091</v>
      </c>
      <c r="T244" s="416" t="str">
        <f t="shared" si="10"/>
        <v>středisko Vamberk</v>
      </c>
      <c r="V244" s="538">
        <v>422</v>
      </c>
      <c r="W244" s="534">
        <v>286</v>
      </c>
      <c r="X244" s="534">
        <v>415</v>
      </c>
      <c r="Y244" s="510" t="str">
        <f t="shared" si="11"/>
        <v>okres Chomutov</v>
      </c>
    </row>
    <row r="245" spans="1:25" ht="15.75" hidden="1" customHeight="1">
      <c r="A245" s="541" t="s">
        <v>497</v>
      </c>
      <c r="B245" s="547">
        <v>810</v>
      </c>
      <c r="C245" s="551">
        <v>94</v>
      </c>
      <c r="D245" s="551">
        <v>795</v>
      </c>
      <c r="E245" s="551">
        <v>109</v>
      </c>
      <c r="F245" s="551">
        <v>872</v>
      </c>
      <c r="G245" s="551">
        <v>106</v>
      </c>
      <c r="H245" s="551">
        <v>761</v>
      </c>
      <c r="I245" s="551">
        <v>102</v>
      </c>
      <c r="J245" s="552">
        <v>836</v>
      </c>
      <c r="K245" s="552">
        <v>95</v>
      </c>
      <c r="L245" s="552">
        <v>838</v>
      </c>
      <c r="M245" s="552">
        <v>106</v>
      </c>
      <c r="N245" s="563">
        <f t="shared" si="12"/>
        <v>7.9056603773584904</v>
      </c>
      <c r="O245" s="554" t="s">
        <v>498</v>
      </c>
      <c r="R245" s="317" t="s">
        <v>565</v>
      </c>
      <c r="S245" s="409">
        <v>684</v>
      </c>
      <c r="T245" s="510" t="str">
        <f t="shared" si="10"/>
        <v>středisko Hraničář Trutnov</v>
      </c>
      <c r="V245" s="538" t="s">
        <v>497</v>
      </c>
      <c r="W245" s="534">
        <v>106</v>
      </c>
      <c r="X245" s="534">
        <v>162</v>
      </c>
      <c r="Y245" s="510" t="str">
        <f t="shared" si="11"/>
        <v>středisko Český lev Chomutov</v>
      </c>
    </row>
    <row r="246" spans="1:25" ht="15.75" hidden="1" customHeight="1">
      <c r="A246" s="541" t="s">
        <v>499</v>
      </c>
      <c r="B246" s="547">
        <v>225</v>
      </c>
      <c r="C246" s="551">
        <v>17</v>
      </c>
      <c r="D246" s="551">
        <v>255</v>
      </c>
      <c r="E246" s="551">
        <v>14</v>
      </c>
      <c r="F246" s="551">
        <v>378</v>
      </c>
      <c r="G246" s="551">
        <v>21</v>
      </c>
      <c r="H246" s="551">
        <v>266</v>
      </c>
      <c r="I246" s="551">
        <v>27</v>
      </c>
      <c r="J246" s="552">
        <v>322</v>
      </c>
      <c r="K246" s="552">
        <v>27</v>
      </c>
      <c r="L246" s="552">
        <v>224</v>
      </c>
      <c r="M246" s="552">
        <v>21</v>
      </c>
      <c r="N246" s="563">
        <f t="shared" si="12"/>
        <v>10.666666666666666</v>
      </c>
      <c r="O246" s="554" t="s">
        <v>500</v>
      </c>
      <c r="R246" s="317" t="s">
        <v>567</v>
      </c>
      <c r="S246" s="409">
        <v>844</v>
      </c>
      <c r="T246" s="416" t="str">
        <f t="shared" si="10"/>
        <v>středisko Zvičina Dvůr Králové nad Labem</v>
      </c>
      <c r="V246" s="538" t="s">
        <v>499</v>
      </c>
      <c r="W246" s="534">
        <v>21</v>
      </c>
      <c r="X246" s="534">
        <v>33</v>
      </c>
      <c r="Y246" s="510" t="str">
        <f t="shared" si="11"/>
        <v>středisko Br. Zubra Klášterec nad Ohří</v>
      </c>
    </row>
    <row r="247" spans="1:25" ht="15.75" hidden="1" customHeight="1">
      <c r="A247" s="541" t="s">
        <v>501</v>
      </c>
      <c r="B247" s="547">
        <v>634</v>
      </c>
      <c r="C247" s="551">
        <v>53</v>
      </c>
      <c r="D247" s="551">
        <v>555</v>
      </c>
      <c r="E247" s="551">
        <v>65</v>
      </c>
      <c r="F247" s="551">
        <v>720</v>
      </c>
      <c r="G247" s="551">
        <v>61</v>
      </c>
      <c r="H247" s="551"/>
      <c r="I247" s="551">
        <v>61</v>
      </c>
      <c r="J247" s="552">
        <v>690</v>
      </c>
      <c r="K247" s="552">
        <v>44</v>
      </c>
      <c r="L247" s="552">
        <v>705</v>
      </c>
      <c r="M247" s="552">
        <v>57</v>
      </c>
      <c r="N247" s="563">
        <f t="shared" si="12"/>
        <v>12.368421052631579</v>
      </c>
      <c r="O247" s="554" t="s">
        <v>502</v>
      </c>
      <c r="R247" s="317" t="s">
        <v>569</v>
      </c>
      <c r="S247" s="409">
        <v>1032</v>
      </c>
      <c r="T247" s="510" t="str">
        <f t="shared" si="10"/>
        <v>středisko Permoník Rtyně v Podkrkonoší</v>
      </c>
      <c r="V247" s="538" t="s">
        <v>501</v>
      </c>
      <c r="W247" s="534">
        <v>57</v>
      </c>
      <c r="X247" s="534">
        <v>80</v>
      </c>
      <c r="Y247" s="510" t="str">
        <f t="shared" si="11"/>
        <v>středisko Hraničář Jirkov</v>
      </c>
    </row>
    <row r="248" spans="1:25" ht="15.75" hidden="1" customHeight="1">
      <c r="A248" s="541" t="s">
        <v>503</v>
      </c>
      <c r="B248" s="547">
        <v>552</v>
      </c>
      <c r="C248" s="551">
        <v>47</v>
      </c>
      <c r="D248" s="551">
        <v>573</v>
      </c>
      <c r="E248" s="551">
        <v>51</v>
      </c>
      <c r="F248" s="551">
        <v>531</v>
      </c>
      <c r="G248" s="551">
        <v>51</v>
      </c>
      <c r="H248" s="551">
        <v>619</v>
      </c>
      <c r="I248" s="551">
        <v>54</v>
      </c>
      <c r="J248" s="552">
        <v>527</v>
      </c>
      <c r="K248" s="552">
        <v>51</v>
      </c>
      <c r="L248" s="552">
        <v>561</v>
      </c>
      <c r="M248" s="552">
        <v>57</v>
      </c>
      <c r="N248" s="563">
        <f t="shared" si="12"/>
        <v>9.8421052631578956</v>
      </c>
      <c r="O248" s="554" t="s">
        <v>504</v>
      </c>
      <c r="R248" s="317" t="s">
        <v>571</v>
      </c>
      <c r="S248" s="409">
        <v>1979</v>
      </c>
      <c r="T248" s="416" t="str">
        <f t="shared" si="10"/>
        <v>středisko Dobráček Hostinné</v>
      </c>
      <c r="V248" s="538" t="s">
        <v>503</v>
      </c>
      <c r="W248" s="534">
        <v>57</v>
      </c>
      <c r="X248" s="534">
        <v>76</v>
      </c>
      <c r="Y248" s="510" t="str">
        <f t="shared" si="11"/>
        <v>středisko Úhošť Kadaň</v>
      </c>
    </row>
    <row r="249" spans="1:25" ht="15.75" hidden="1" customHeight="1">
      <c r="A249" s="541" t="s">
        <v>505</v>
      </c>
      <c r="B249" s="547">
        <v>434</v>
      </c>
      <c r="C249" s="551">
        <v>32</v>
      </c>
      <c r="D249" s="551">
        <v>434</v>
      </c>
      <c r="E249" s="551">
        <v>40</v>
      </c>
      <c r="F249" s="551">
        <v>319</v>
      </c>
      <c r="G249" s="551">
        <v>41</v>
      </c>
      <c r="H249" s="551">
        <v>190</v>
      </c>
      <c r="I249" s="551">
        <v>49</v>
      </c>
      <c r="J249" s="552">
        <v>312</v>
      </c>
      <c r="K249" s="552">
        <v>51</v>
      </c>
      <c r="L249" s="552">
        <v>465</v>
      </c>
      <c r="M249" s="552">
        <v>45</v>
      </c>
      <c r="N249" s="563">
        <f t="shared" si="12"/>
        <v>10.333333333333334</v>
      </c>
      <c r="O249" s="554" t="s">
        <v>506</v>
      </c>
      <c r="R249" s="317" t="s">
        <v>573</v>
      </c>
      <c r="S249" s="409">
        <v>490</v>
      </c>
      <c r="T249" s="510" t="str">
        <f t="shared" si="10"/>
        <v>středisko Krakonoš Vrchlabí</v>
      </c>
      <c r="V249" s="538" t="s">
        <v>505</v>
      </c>
      <c r="W249" s="534">
        <v>45</v>
      </c>
      <c r="X249" s="534">
        <v>64</v>
      </c>
      <c r="Y249" s="510" t="str">
        <f t="shared" si="11"/>
        <v>středisko Žatec</v>
      </c>
    </row>
    <row r="250" spans="1:25" ht="15.75" customHeight="1">
      <c r="A250" s="541">
        <v>425</v>
      </c>
      <c r="B250" s="547">
        <v>1888</v>
      </c>
      <c r="C250" s="551">
        <v>179</v>
      </c>
      <c r="D250" s="551">
        <v>2552</v>
      </c>
      <c r="E250" s="551">
        <v>216</v>
      </c>
      <c r="F250" s="551">
        <v>2969</v>
      </c>
      <c r="G250" s="551">
        <v>253</v>
      </c>
      <c r="H250" s="551">
        <v>3111</v>
      </c>
      <c r="I250" s="551">
        <v>327</v>
      </c>
      <c r="J250" s="552">
        <v>3555</v>
      </c>
      <c r="K250" s="552">
        <v>323</v>
      </c>
      <c r="L250" s="552">
        <v>3222</v>
      </c>
      <c r="M250" s="552">
        <v>378</v>
      </c>
      <c r="N250" s="563">
        <f t="shared" si="12"/>
        <v>8.5238095238095237</v>
      </c>
      <c r="O250" s="554" t="s">
        <v>507</v>
      </c>
      <c r="R250" s="317" t="s">
        <v>575</v>
      </c>
      <c r="S250" s="409">
        <v>570</v>
      </c>
      <c r="T250" s="416" t="str">
        <f t="shared" si="10"/>
        <v>středisko Araukarit Malé Svatoňovice</v>
      </c>
      <c r="V250" s="538">
        <v>425</v>
      </c>
      <c r="W250" s="534">
        <v>378</v>
      </c>
      <c r="X250" s="534">
        <v>496</v>
      </c>
      <c r="Y250" s="510" t="str">
        <f t="shared" si="11"/>
        <v>okres Most</v>
      </c>
    </row>
    <row r="251" spans="1:25" ht="15.75" hidden="1" customHeight="1">
      <c r="A251" s="541" t="s">
        <v>508</v>
      </c>
      <c r="B251" s="547">
        <v>1019</v>
      </c>
      <c r="C251" s="551">
        <v>101</v>
      </c>
      <c r="D251" s="551">
        <v>1805</v>
      </c>
      <c r="E251" s="551">
        <v>117</v>
      </c>
      <c r="F251" s="551">
        <v>2094</v>
      </c>
      <c r="G251" s="551">
        <v>154</v>
      </c>
      <c r="H251" s="551">
        <v>2081</v>
      </c>
      <c r="I251" s="551">
        <v>214</v>
      </c>
      <c r="J251" s="552">
        <v>2203</v>
      </c>
      <c r="K251" s="552">
        <v>209</v>
      </c>
      <c r="L251" s="552">
        <v>2175</v>
      </c>
      <c r="M251" s="552">
        <v>261</v>
      </c>
      <c r="N251" s="563">
        <f t="shared" si="12"/>
        <v>8.3333333333333339</v>
      </c>
      <c r="O251" s="554" t="s">
        <v>509</v>
      </c>
      <c r="R251" s="317" t="s">
        <v>577</v>
      </c>
      <c r="S251" s="409">
        <v>383</v>
      </c>
      <c r="T251" s="510" t="str">
        <f t="shared" si="10"/>
        <v>středisko Svoboda nad Úpou</v>
      </c>
      <c r="V251" s="538" t="s">
        <v>508</v>
      </c>
      <c r="W251" s="534">
        <v>261</v>
      </c>
      <c r="X251" s="534">
        <v>317</v>
      </c>
      <c r="Y251" s="510" t="str">
        <f t="shared" si="11"/>
        <v>středisko Oheň Most</v>
      </c>
    </row>
    <row r="252" spans="1:25" ht="15.75" hidden="1" customHeight="1">
      <c r="A252" s="541" t="s">
        <v>510</v>
      </c>
      <c r="B252" s="547">
        <v>421</v>
      </c>
      <c r="C252" s="551">
        <v>30</v>
      </c>
      <c r="D252" s="551">
        <v>229</v>
      </c>
      <c r="E252" s="551">
        <v>39</v>
      </c>
      <c r="F252" s="551">
        <v>399</v>
      </c>
      <c r="G252" s="551">
        <v>34</v>
      </c>
      <c r="H252" s="551">
        <v>540</v>
      </c>
      <c r="I252" s="551">
        <v>52</v>
      </c>
      <c r="J252" s="552">
        <v>806</v>
      </c>
      <c r="K252" s="552">
        <v>55</v>
      </c>
      <c r="L252" s="552">
        <v>515</v>
      </c>
      <c r="M252" s="552">
        <v>55</v>
      </c>
      <c r="N252" s="563">
        <f t="shared" si="12"/>
        <v>9.3636363636363633</v>
      </c>
      <c r="O252" s="554" t="s">
        <v>511</v>
      </c>
      <c r="R252" s="317" t="s">
        <v>607</v>
      </c>
      <c r="S252" s="409">
        <v>2321</v>
      </c>
      <c r="T252" s="416" t="str">
        <f t="shared" si="10"/>
        <v>středisko K. Šimka Hradec Králové</v>
      </c>
      <c r="V252" s="538" t="s">
        <v>510</v>
      </c>
      <c r="W252" s="534">
        <v>55</v>
      </c>
      <c r="X252" s="534">
        <v>88</v>
      </c>
      <c r="Y252" s="510" t="str">
        <f t="shared" si="11"/>
        <v>středisko Perun Litvínov</v>
      </c>
    </row>
    <row r="253" spans="1:25" ht="15.75" hidden="1" customHeight="1">
      <c r="A253" s="541" t="s">
        <v>512</v>
      </c>
      <c r="B253" s="547">
        <v>448</v>
      </c>
      <c r="C253" s="551">
        <v>48</v>
      </c>
      <c r="D253" s="551">
        <v>518</v>
      </c>
      <c r="E253" s="551">
        <v>60</v>
      </c>
      <c r="F253" s="551">
        <v>476</v>
      </c>
      <c r="G253" s="551">
        <v>65</v>
      </c>
      <c r="H253" s="551">
        <v>490</v>
      </c>
      <c r="I253" s="551">
        <v>61</v>
      </c>
      <c r="J253" s="552">
        <v>546</v>
      </c>
      <c r="K253" s="552">
        <v>59</v>
      </c>
      <c r="L253" s="552">
        <v>532</v>
      </c>
      <c r="M253" s="552">
        <v>62</v>
      </c>
      <c r="N253" s="563">
        <f t="shared" si="12"/>
        <v>8.5806451612903221</v>
      </c>
      <c r="O253" s="554" t="s">
        <v>513</v>
      </c>
      <c r="R253" s="317" t="s">
        <v>609</v>
      </c>
      <c r="S253" s="409">
        <v>443</v>
      </c>
      <c r="T253" s="510" t="str">
        <f t="shared" si="10"/>
        <v>středisko Rotunda Hradec Králové</v>
      </c>
      <c r="V253" s="538" t="s">
        <v>512</v>
      </c>
      <c r="W253" s="534">
        <v>62</v>
      </c>
      <c r="X253" s="534">
        <v>91</v>
      </c>
      <c r="Y253" s="510" t="str">
        <f t="shared" si="11"/>
        <v>středisko Louny</v>
      </c>
    </row>
    <row r="254" spans="1:25" ht="15.75" hidden="1" customHeight="1">
      <c r="A254" s="541">
        <v>510</v>
      </c>
      <c r="B254" s="547">
        <v>16787</v>
      </c>
      <c r="C254" s="551">
        <v>1615</v>
      </c>
      <c r="D254" s="551">
        <v>16938</v>
      </c>
      <c r="E254" s="551">
        <v>1686</v>
      </c>
      <c r="F254" s="551">
        <v>19671</v>
      </c>
      <c r="G254" s="551">
        <v>1803</v>
      </c>
      <c r="H254" s="551">
        <v>19871</v>
      </c>
      <c r="I254" s="551">
        <v>1878</v>
      </c>
      <c r="J254" s="552">
        <v>21816</v>
      </c>
      <c r="K254" s="552">
        <v>1885</v>
      </c>
      <c r="L254" s="552">
        <v>23588</v>
      </c>
      <c r="M254" s="552">
        <v>1990</v>
      </c>
      <c r="N254" s="563">
        <f t="shared" si="12"/>
        <v>11.853266331658292</v>
      </c>
      <c r="O254" s="554" t="s">
        <v>39</v>
      </c>
      <c r="R254" s="317" t="s">
        <v>611</v>
      </c>
      <c r="S254" s="409">
        <v>872</v>
      </c>
      <c r="T254" s="416" t="str">
        <f t="shared" si="10"/>
        <v>středisko Kukleny Hradec Králové</v>
      </c>
      <c r="V254" s="538">
        <v>510</v>
      </c>
      <c r="W254" s="534">
        <v>1990</v>
      </c>
      <c r="X254" s="534">
        <v>3076</v>
      </c>
      <c r="Y254" s="510" t="str">
        <f t="shared" si="11"/>
        <v>Liberecký kraj</v>
      </c>
    </row>
    <row r="255" spans="1:25" s="404" customFormat="1" ht="15.75" hidden="1" customHeight="1">
      <c r="A255" s="541" t="s">
        <v>1114</v>
      </c>
      <c r="B255" s="547"/>
      <c r="C255" s="551"/>
      <c r="D255" s="551"/>
      <c r="E255" s="551"/>
      <c r="F255" s="551"/>
      <c r="G255" s="551"/>
      <c r="H255" s="556"/>
      <c r="I255" s="556"/>
      <c r="J255" s="552"/>
      <c r="K255" s="552"/>
      <c r="L255" s="552"/>
      <c r="M255" s="552">
        <v>0</v>
      </c>
      <c r="N255" s="563" t="str">
        <f t="shared" si="12"/>
        <v/>
      </c>
      <c r="O255" s="554" t="s">
        <v>1113</v>
      </c>
      <c r="Q255" s="510"/>
      <c r="R255" s="317" t="s">
        <v>613</v>
      </c>
      <c r="S255" s="409">
        <v>1511</v>
      </c>
      <c r="T255" s="510" t="str">
        <f t="shared" si="10"/>
        <v>středisko Svatého Jiří Hradec Králové</v>
      </c>
      <c r="V255" s="539" t="s">
        <v>1114</v>
      </c>
      <c r="W255" s="534"/>
      <c r="X255" s="534"/>
      <c r="Y255" s="510" t="str">
        <f t="shared" si="11"/>
        <v>středisko Lomnice nad Popelkou</v>
      </c>
    </row>
    <row r="256" spans="1:25" ht="15.75" hidden="1" customHeight="1">
      <c r="A256" s="541" t="s">
        <v>514</v>
      </c>
      <c r="B256" s="547">
        <v>744</v>
      </c>
      <c r="C256" s="551">
        <v>91</v>
      </c>
      <c r="D256" s="551">
        <v>786</v>
      </c>
      <c r="E256" s="551">
        <v>87</v>
      </c>
      <c r="F256" s="551">
        <v>488</v>
      </c>
      <c r="G256" s="551">
        <v>67</v>
      </c>
      <c r="H256" s="551">
        <v>825</v>
      </c>
      <c r="I256" s="551">
        <v>93</v>
      </c>
      <c r="J256" s="552">
        <v>1215</v>
      </c>
      <c r="K256" s="552">
        <v>97</v>
      </c>
      <c r="L256" s="552">
        <v>1204</v>
      </c>
      <c r="M256" s="552">
        <v>97</v>
      </c>
      <c r="N256" s="563">
        <f t="shared" si="12"/>
        <v>12.412371134020619</v>
      </c>
      <c r="O256" s="554" t="s">
        <v>515</v>
      </c>
      <c r="R256" s="317" t="s">
        <v>615</v>
      </c>
      <c r="S256" s="409">
        <v>774</v>
      </c>
      <c r="T256" s="416" t="str">
        <f t="shared" si="10"/>
        <v>středisko Rybárny Hradec Králové</v>
      </c>
      <c r="V256" s="538" t="s">
        <v>514</v>
      </c>
      <c r="W256" s="534">
        <v>97</v>
      </c>
      <c r="X256" s="534">
        <v>186</v>
      </c>
      <c r="Y256" s="510" t="str">
        <f t="shared" si="11"/>
        <v>středisko Řetěz Česká Lípa</v>
      </c>
    </row>
    <row r="257" spans="1:25" ht="15.75" hidden="1" customHeight="1">
      <c r="A257" s="541" t="s">
        <v>516</v>
      </c>
      <c r="B257" s="547">
        <v>906</v>
      </c>
      <c r="C257" s="551">
        <v>95</v>
      </c>
      <c r="D257" s="551">
        <v>729</v>
      </c>
      <c r="E257" s="551">
        <v>78</v>
      </c>
      <c r="F257" s="551">
        <v>867</v>
      </c>
      <c r="G257" s="551">
        <v>83</v>
      </c>
      <c r="H257" s="551">
        <v>905</v>
      </c>
      <c r="I257" s="551">
        <v>97</v>
      </c>
      <c r="J257" s="552">
        <v>1044</v>
      </c>
      <c r="K257" s="552">
        <v>88</v>
      </c>
      <c r="L257" s="552">
        <v>1037</v>
      </c>
      <c r="M257" s="552">
        <v>98</v>
      </c>
      <c r="N257" s="563">
        <f t="shared" si="12"/>
        <v>10.581632653061224</v>
      </c>
      <c r="O257" s="554" t="s">
        <v>517</v>
      </c>
      <c r="R257" s="317" t="s">
        <v>617</v>
      </c>
      <c r="S257" s="409">
        <v>795</v>
      </c>
      <c r="T257" s="510" t="str">
        <f t="shared" si="10"/>
        <v>středisko Želivák Hradec Králové</v>
      </c>
      <c r="V257" s="538" t="s">
        <v>516</v>
      </c>
      <c r="W257" s="534">
        <v>98</v>
      </c>
      <c r="X257" s="534">
        <v>149</v>
      </c>
      <c r="Y257" s="510" t="str">
        <f t="shared" si="11"/>
        <v>středisko Klíč Nový Bor</v>
      </c>
    </row>
    <row r="258" spans="1:25" ht="15.75" hidden="1" customHeight="1">
      <c r="A258" s="541" t="s">
        <v>518</v>
      </c>
      <c r="B258" s="547">
        <v>602</v>
      </c>
      <c r="C258" s="551">
        <v>54</v>
      </c>
      <c r="D258" s="551">
        <v>607</v>
      </c>
      <c r="E258" s="551">
        <v>64</v>
      </c>
      <c r="F258" s="551">
        <v>772</v>
      </c>
      <c r="G258" s="551">
        <v>77</v>
      </c>
      <c r="H258" s="551">
        <v>717</v>
      </c>
      <c r="I258" s="551">
        <v>69</v>
      </c>
      <c r="J258" s="552">
        <v>831</v>
      </c>
      <c r="K258" s="552">
        <v>69</v>
      </c>
      <c r="L258" s="552">
        <v>762</v>
      </c>
      <c r="M258" s="552">
        <v>69</v>
      </c>
      <c r="N258" s="563">
        <f t="shared" si="12"/>
        <v>11.043478260869565</v>
      </c>
      <c r="O258" s="554" t="s">
        <v>519</v>
      </c>
      <c r="R258" s="317" t="s">
        <v>638</v>
      </c>
      <c r="S258" s="409">
        <v>816</v>
      </c>
      <c r="T258" s="416" t="str">
        <f t="shared" si="10"/>
        <v>středisko Chrudim</v>
      </c>
      <c r="V258" s="538" t="s">
        <v>518</v>
      </c>
      <c r="W258" s="534">
        <v>69</v>
      </c>
      <c r="X258" s="534">
        <v>100</v>
      </c>
      <c r="Y258" s="510" t="str">
        <f t="shared" si="11"/>
        <v>středisko Doksy</v>
      </c>
    </row>
    <row r="259" spans="1:25" ht="15.75" hidden="1" customHeight="1">
      <c r="A259" s="541" t="s">
        <v>520</v>
      </c>
      <c r="B259" s="547">
        <v>838</v>
      </c>
      <c r="C259" s="551">
        <v>87</v>
      </c>
      <c r="D259" s="551">
        <v>961</v>
      </c>
      <c r="E259" s="551">
        <v>104</v>
      </c>
      <c r="F259" s="551">
        <v>1079</v>
      </c>
      <c r="G259" s="551">
        <v>106</v>
      </c>
      <c r="H259" s="551">
        <v>566</v>
      </c>
      <c r="I259" s="551">
        <v>75</v>
      </c>
      <c r="J259" s="552">
        <v>624</v>
      </c>
      <c r="K259" s="552">
        <v>75</v>
      </c>
      <c r="L259" s="552">
        <v>790</v>
      </c>
      <c r="M259" s="552">
        <v>86</v>
      </c>
      <c r="N259" s="563">
        <f t="shared" si="12"/>
        <v>9.1860465116279073</v>
      </c>
      <c r="O259" s="554" t="s">
        <v>521</v>
      </c>
      <c r="R259" s="317" t="s">
        <v>640</v>
      </c>
      <c r="S259" s="409">
        <v>1773</v>
      </c>
      <c r="T259" s="510" t="str">
        <f t="shared" si="10"/>
        <v>středisko Slatiňany</v>
      </c>
      <c r="V259" s="538" t="s">
        <v>520</v>
      </c>
      <c r="W259" s="534">
        <v>86</v>
      </c>
      <c r="X259" s="534">
        <v>124</v>
      </c>
      <c r="Y259" s="510" t="str">
        <f t="shared" si="11"/>
        <v>přístav Ralsko Mimoň</v>
      </c>
    </row>
    <row r="260" spans="1:25" ht="15.75" hidden="1" customHeight="1">
      <c r="A260" s="541" t="s">
        <v>522</v>
      </c>
      <c r="B260" s="547">
        <v>1661</v>
      </c>
      <c r="C260" s="551">
        <v>169</v>
      </c>
      <c r="D260" s="551">
        <v>1974</v>
      </c>
      <c r="E260" s="551">
        <v>178</v>
      </c>
      <c r="F260" s="551">
        <v>1921</v>
      </c>
      <c r="G260" s="551">
        <v>185</v>
      </c>
      <c r="H260" s="551">
        <v>2079</v>
      </c>
      <c r="I260" s="551">
        <v>190</v>
      </c>
      <c r="J260" s="552">
        <v>1920</v>
      </c>
      <c r="K260" s="552">
        <v>206</v>
      </c>
      <c r="L260" s="552">
        <v>2395</v>
      </c>
      <c r="M260" s="552">
        <v>213</v>
      </c>
      <c r="N260" s="563">
        <f t="shared" si="12"/>
        <v>11.244131455399062</v>
      </c>
      <c r="O260" s="554" t="s">
        <v>523</v>
      </c>
      <c r="R260" s="317" t="s">
        <v>642</v>
      </c>
      <c r="S260" s="409">
        <v>751</v>
      </c>
      <c r="T260" s="416" t="str">
        <f t="shared" si="10"/>
        <v>středisko Skála Hlinsko</v>
      </c>
      <c r="V260" s="538" t="s">
        <v>522</v>
      </c>
      <c r="W260" s="534">
        <v>213</v>
      </c>
      <c r="X260" s="534">
        <v>321</v>
      </c>
      <c r="Y260" s="510" t="str">
        <f t="shared" si="11"/>
        <v>středisko Jablonec nad Nisou</v>
      </c>
    </row>
    <row r="261" spans="1:25" ht="15.75" hidden="1" customHeight="1">
      <c r="A261" s="541" t="s">
        <v>524</v>
      </c>
      <c r="B261" s="547">
        <v>457</v>
      </c>
      <c r="C261" s="551">
        <v>49</v>
      </c>
      <c r="D261" s="551">
        <v>0</v>
      </c>
      <c r="E261" s="551">
        <v>47</v>
      </c>
      <c r="F261" s="551">
        <v>589</v>
      </c>
      <c r="G261" s="551">
        <v>46</v>
      </c>
      <c r="H261" s="551">
        <v>500</v>
      </c>
      <c r="I261" s="551">
        <v>51</v>
      </c>
      <c r="J261" s="552">
        <v>425</v>
      </c>
      <c r="K261" s="552">
        <v>40</v>
      </c>
      <c r="L261" s="552">
        <v>468</v>
      </c>
      <c r="M261" s="552">
        <v>42</v>
      </c>
      <c r="N261" s="563">
        <f t="shared" si="12"/>
        <v>11.142857142857142</v>
      </c>
      <c r="O261" s="554" t="s">
        <v>525</v>
      </c>
      <c r="R261" s="317" t="s">
        <v>644</v>
      </c>
      <c r="S261" s="409">
        <v>839</v>
      </c>
      <c r="T261" s="510" t="str">
        <f t="shared" si="10"/>
        <v>středisko Ležáky Skuteč</v>
      </c>
      <c r="V261" s="538" t="s">
        <v>524</v>
      </c>
      <c r="W261" s="534">
        <v>42</v>
      </c>
      <c r="X261" s="534">
        <v>64</v>
      </c>
      <c r="Y261" s="510" t="str">
        <f t="shared" si="11"/>
        <v>středisko Ještěd Liberec</v>
      </c>
    </row>
    <row r="262" spans="1:25" ht="15.75" hidden="1" customHeight="1">
      <c r="A262" s="541" t="s">
        <v>526</v>
      </c>
      <c r="B262" s="547">
        <v>1484</v>
      </c>
      <c r="C262" s="551">
        <v>136</v>
      </c>
      <c r="D262" s="551">
        <v>1489</v>
      </c>
      <c r="E262" s="551">
        <v>135</v>
      </c>
      <c r="F262" s="551">
        <v>1688</v>
      </c>
      <c r="G262" s="551">
        <v>161</v>
      </c>
      <c r="H262" s="551">
        <v>602</v>
      </c>
      <c r="I262" s="551">
        <v>171</v>
      </c>
      <c r="J262" s="552">
        <v>2169</v>
      </c>
      <c r="K262" s="552">
        <v>154</v>
      </c>
      <c r="L262" s="552">
        <v>2312</v>
      </c>
      <c r="M262" s="552">
        <v>193</v>
      </c>
      <c r="N262" s="563">
        <f t="shared" si="12"/>
        <v>11.979274611398964</v>
      </c>
      <c r="O262" s="554" t="s">
        <v>527</v>
      </c>
      <c r="R262" s="317" t="s">
        <v>646</v>
      </c>
      <c r="S262" s="409">
        <v>563</v>
      </c>
      <c r="T262" s="416" t="str">
        <f t="shared" ref="T262:T325" si="13">VLOOKUP(R262,A:O,15,0)</f>
        <v>středisko Chrast</v>
      </c>
      <c r="V262" s="538" t="s">
        <v>526</v>
      </c>
      <c r="W262" s="534">
        <v>193</v>
      </c>
      <c r="X262" s="534">
        <v>280</v>
      </c>
      <c r="Y262" s="510" t="str">
        <f t="shared" ref="Y262:Y325" si="14">VLOOKUP(V262,A:O,15,0)</f>
        <v>středisko Stopa Liberec</v>
      </c>
    </row>
    <row r="263" spans="1:25" ht="15.75" hidden="1" customHeight="1">
      <c r="A263" s="541" t="s">
        <v>528</v>
      </c>
      <c r="B263" s="547">
        <v>1593</v>
      </c>
      <c r="C263" s="551">
        <v>95</v>
      </c>
      <c r="D263" s="551">
        <v>1736</v>
      </c>
      <c r="E263" s="551">
        <v>101</v>
      </c>
      <c r="F263" s="551">
        <v>2429</v>
      </c>
      <c r="G263" s="551">
        <v>119</v>
      </c>
      <c r="H263" s="551">
        <v>2499</v>
      </c>
      <c r="I263" s="551">
        <v>143</v>
      </c>
      <c r="J263" s="552">
        <v>2457</v>
      </c>
      <c r="K263" s="552">
        <v>146</v>
      </c>
      <c r="L263" s="552">
        <v>2940</v>
      </c>
      <c r="M263" s="552">
        <v>148</v>
      </c>
      <c r="N263" s="563">
        <f t="shared" si="12"/>
        <v>19.864864864864863</v>
      </c>
      <c r="O263" s="554" t="s">
        <v>529</v>
      </c>
      <c r="R263" s="317" t="s">
        <v>648</v>
      </c>
      <c r="S263" s="409">
        <v>351</v>
      </c>
      <c r="T263" s="510" t="str">
        <f t="shared" si="13"/>
        <v>středisko Kelt Nasavrky</v>
      </c>
      <c r="V263" s="538" t="s">
        <v>528</v>
      </c>
      <c r="W263" s="534">
        <v>148</v>
      </c>
      <c r="X263" s="534">
        <v>249</v>
      </c>
      <c r="Y263" s="510" t="str">
        <f t="shared" si="14"/>
        <v>středisko Mustang Liberec</v>
      </c>
    </row>
    <row r="264" spans="1:25" ht="15.75" hidden="1" customHeight="1">
      <c r="A264" s="541" t="s">
        <v>530</v>
      </c>
      <c r="B264" s="547">
        <v>405</v>
      </c>
      <c r="C264" s="551">
        <v>32</v>
      </c>
      <c r="D264" s="551">
        <v>338</v>
      </c>
      <c r="E264" s="551">
        <v>30</v>
      </c>
      <c r="F264" s="551">
        <v>360</v>
      </c>
      <c r="G264" s="551">
        <v>32</v>
      </c>
      <c r="H264" s="551">
        <v>414</v>
      </c>
      <c r="I264" s="551">
        <v>39</v>
      </c>
      <c r="J264" s="552">
        <v>578</v>
      </c>
      <c r="K264" s="552">
        <v>47</v>
      </c>
      <c r="L264" s="552">
        <v>464</v>
      </c>
      <c r="M264" s="552">
        <v>37</v>
      </c>
      <c r="N264" s="563">
        <f t="shared" si="12"/>
        <v>12.54054054054054</v>
      </c>
      <c r="O264" s="554" t="s">
        <v>531</v>
      </c>
      <c r="R264" s="317" t="s">
        <v>650</v>
      </c>
      <c r="S264" s="409">
        <v>467</v>
      </c>
      <c r="T264" s="416" t="str">
        <f t="shared" si="13"/>
        <v>středisko Leknín Heřmanův Městec</v>
      </c>
      <c r="V264" s="538" t="s">
        <v>530</v>
      </c>
      <c r="W264" s="534">
        <v>37</v>
      </c>
      <c r="X264" s="534">
        <v>78</v>
      </c>
      <c r="Y264" s="510" t="str">
        <f t="shared" si="14"/>
        <v>přístav Flotila Liberec</v>
      </c>
    </row>
    <row r="265" spans="1:25" ht="15.75" hidden="1" customHeight="1">
      <c r="A265" s="541" t="s">
        <v>532</v>
      </c>
      <c r="B265" s="547">
        <v>1037</v>
      </c>
      <c r="C265" s="551">
        <v>76</v>
      </c>
      <c r="D265" s="551">
        <v>1044</v>
      </c>
      <c r="E265" s="551">
        <v>77</v>
      </c>
      <c r="F265" s="551">
        <v>1096</v>
      </c>
      <c r="G265" s="551">
        <v>81</v>
      </c>
      <c r="H265" s="551">
        <v>1287</v>
      </c>
      <c r="I265" s="551">
        <v>90</v>
      </c>
      <c r="J265" s="552">
        <v>1242</v>
      </c>
      <c r="K265" s="552">
        <v>110</v>
      </c>
      <c r="L265" s="552">
        <v>1597</v>
      </c>
      <c r="M265" s="552">
        <v>120</v>
      </c>
      <c r="N265" s="563">
        <f t="shared" si="12"/>
        <v>13.308333333333334</v>
      </c>
      <c r="O265" s="554" t="s">
        <v>533</v>
      </c>
      <c r="R265" s="317" t="s">
        <v>652</v>
      </c>
      <c r="S265" s="409">
        <v>1050</v>
      </c>
      <c r="T265" s="510" t="str">
        <f t="shared" si="13"/>
        <v>středisko Toulovec Proseč</v>
      </c>
      <c r="V265" s="538" t="s">
        <v>532</v>
      </c>
      <c r="W265" s="534">
        <v>120</v>
      </c>
      <c r="X265" s="534">
        <v>170</v>
      </c>
      <c r="Y265" s="510" t="str">
        <f t="shared" si="14"/>
        <v>středisko Šurean Liberec</v>
      </c>
    </row>
    <row r="266" spans="1:25" ht="15.75" hidden="1" customHeight="1">
      <c r="A266" s="541" t="s">
        <v>534</v>
      </c>
      <c r="B266" s="547">
        <v>504</v>
      </c>
      <c r="C266" s="551">
        <v>52</v>
      </c>
      <c r="D266" s="551">
        <v>650</v>
      </c>
      <c r="E266" s="551">
        <v>63</v>
      </c>
      <c r="F266" s="551">
        <v>840</v>
      </c>
      <c r="G266" s="551">
        <v>68</v>
      </c>
      <c r="H266" s="551">
        <v>936</v>
      </c>
      <c r="I266" s="551">
        <v>63</v>
      </c>
      <c r="J266" s="552">
        <v>787</v>
      </c>
      <c r="K266" s="552">
        <v>74</v>
      </c>
      <c r="L266" s="552">
        <v>817</v>
      </c>
      <c r="M266" s="552">
        <v>75</v>
      </c>
      <c r="N266" s="563">
        <f t="shared" si="12"/>
        <v>10.893333333333333</v>
      </c>
      <c r="O266" s="554" t="s">
        <v>535</v>
      </c>
      <c r="R266" s="317" t="s">
        <v>654</v>
      </c>
      <c r="S266" s="409">
        <v>463</v>
      </c>
      <c r="T266" s="416" t="str">
        <f t="shared" si="13"/>
        <v>středisko Tangram Luže</v>
      </c>
      <c r="V266" s="538" t="s">
        <v>534</v>
      </c>
      <c r="W266" s="534">
        <v>75</v>
      </c>
      <c r="X266" s="534">
        <v>101</v>
      </c>
      <c r="Y266" s="510" t="str">
        <f t="shared" si="14"/>
        <v>přístav Maják Liberec</v>
      </c>
    </row>
    <row r="267" spans="1:25" ht="15.75" hidden="1" customHeight="1">
      <c r="A267" s="541" t="s">
        <v>536</v>
      </c>
      <c r="B267" s="547">
        <v>390</v>
      </c>
      <c r="C267" s="551">
        <v>32</v>
      </c>
      <c r="D267" s="551">
        <v>375</v>
      </c>
      <c r="E267" s="551">
        <v>33</v>
      </c>
      <c r="F267" s="551">
        <v>364</v>
      </c>
      <c r="G267" s="551">
        <v>38</v>
      </c>
      <c r="H267" s="551">
        <v>360</v>
      </c>
      <c r="I267" s="551">
        <v>31</v>
      </c>
      <c r="J267" s="552">
        <v>369</v>
      </c>
      <c r="K267" s="552">
        <v>26</v>
      </c>
      <c r="L267" s="552">
        <v>385</v>
      </c>
      <c r="M267" s="552">
        <v>37</v>
      </c>
      <c r="N267" s="563">
        <f t="shared" si="12"/>
        <v>10.405405405405405</v>
      </c>
      <c r="O267" s="554" t="s">
        <v>1097</v>
      </c>
      <c r="R267" s="317" t="s">
        <v>656</v>
      </c>
      <c r="S267" s="409">
        <v>624</v>
      </c>
      <c r="T267" s="510" t="str">
        <f t="shared" si="13"/>
        <v>středisko Kameničky</v>
      </c>
      <c r="V267" s="536" t="s">
        <v>536</v>
      </c>
      <c r="W267" s="534">
        <v>37</v>
      </c>
      <c r="X267" s="534">
        <v>50</v>
      </c>
      <c r="Y267" s="510" t="str">
        <f t="shared" si="14"/>
        <v>středisko Chotyně</v>
      </c>
    </row>
    <row r="268" spans="1:25" ht="15.75" hidden="1" customHeight="1">
      <c r="A268" s="541" t="s">
        <v>537</v>
      </c>
      <c r="B268" s="547">
        <v>410</v>
      </c>
      <c r="C268" s="551">
        <v>40</v>
      </c>
      <c r="D268" s="551">
        <v>458</v>
      </c>
      <c r="E268" s="551">
        <v>39</v>
      </c>
      <c r="F268" s="551">
        <v>552</v>
      </c>
      <c r="G268" s="551">
        <v>57</v>
      </c>
      <c r="H268" s="551">
        <v>601</v>
      </c>
      <c r="I268" s="551">
        <v>54</v>
      </c>
      <c r="J268" s="552">
        <v>637</v>
      </c>
      <c r="K268" s="552">
        <v>51</v>
      </c>
      <c r="L268" s="552">
        <v>736</v>
      </c>
      <c r="M268" s="552">
        <v>56</v>
      </c>
      <c r="N268" s="563">
        <f t="shared" si="12"/>
        <v>13.142857142857142</v>
      </c>
      <c r="O268" s="554" t="s">
        <v>538</v>
      </c>
      <c r="R268" s="317" t="s">
        <v>619</v>
      </c>
      <c r="S268" s="409">
        <v>644</v>
      </c>
      <c r="T268" s="416" t="str">
        <f t="shared" si="13"/>
        <v>středisko Lázně Bohdaneč</v>
      </c>
      <c r="V268" s="538" t="s">
        <v>537</v>
      </c>
      <c r="W268" s="534">
        <v>56</v>
      </c>
      <c r="X268" s="534">
        <v>83</v>
      </c>
      <c r="Y268" s="510" t="str">
        <f t="shared" si="14"/>
        <v>středisko Dub Český Dub</v>
      </c>
    </row>
    <row r="269" spans="1:25" ht="15.75" hidden="1" customHeight="1">
      <c r="A269" s="541" t="s">
        <v>539</v>
      </c>
      <c r="B269" s="547">
        <v>1246</v>
      </c>
      <c r="C269" s="551">
        <v>142</v>
      </c>
      <c r="D269" s="551">
        <v>1310</v>
      </c>
      <c r="E269" s="551">
        <v>144</v>
      </c>
      <c r="F269" s="551">
        <v>1190</v>
      </c>
      <c r="G269" s="551">
        <v>138</v>
      </c>
      <c r="H269" s="551">
        <v>1824</v>
      </c>
      <c r="I269" s="551">
        <v>140</v>
      </c>
      <c r="J269" s="552">
        <v>1624</v>
      </c>
      <c r="K269" s="552">
        <v>146</v>
      </c>
      <c r="L269" s="552">
        <v>1952</v>
      </c>
      <c r="M269" s="552">
        <v>146</v>
      </c>
      <c r="N269" s="563">
        <f t="shared" si="12"/>
        <v>13.36986301369863</v>
      </c>
      <c r="O269" s="554" t="s">
        <v>540</v>
      </c>
      <c r="R269" s="317" t="s">
        <v>623</v>
      </c>
      <c r="S269" s="409">
        <v>713</v>
      </c>
      <c r="T269" s="510" t="str">
        <f t="shared" si="13"/>
        <v>středisko Holice</v>
      </c>
      <c r="V269" s="538" t="s">
        <v>539</v>
      </c>
      <c r="W269" s="534">
        <v>146</v>
      </c>
      <c r="X269" s="534">
        <v>247</v>
      </c>
      <c r="Y269" s="510" t="str">
        <f t="shared" si="14"/>
        <v>středisko Varta Semily</v>
      </c>
    </row>
    <row r="270" spans="1:25" ht="15.75" hidden="1" customHeight="1">
      <c r="A270" s="541" t="s">
        <v>541</v>
      </c>
      <c r="B270" s="547">
        <v>2097</v>
      </c>
      <c r="C270" s="551">
        <v>229</v>
      </c>
      <c r="D270" s="551">
        <v>2186</v>
      </c>
      <c r="E270" s="551">
        <v>217</v>
      </c>
      <c r="F270" s="551">
        <v>2299</v>
      </c>
      <c r="G270" s="551">
        <v>233</v>
      </c>
      <c r="H270" s="551">
        <v>2641</v>
      </c>
      <c r="I270" s="551">
        <v>262</v>
      </c>
      <c r="J270" s="552">
        <v>2909</v>
      </c>
      <c r="K270" s="552">
        <v>264</v>
      </c>
      <c r="L270" s="552">
        <v>2857</v>
      </c>
      <c r="M270" s="552">
        <v>287</v>
      </c>
      <c r="N270" s="563">
        <f t="shared" si="12"/>
        <v>9.9547038327526138</v>
      </c>
      <c r="O270" s="554" t="s">
        <v>542</v>
      </c>
      <c r="R270" s="317" t="s">
        <v>625</v>
      </c>
      <c r="S270" s="409">
        <v>1095</v>
      </c>
      <c r="T270" s="416" t="str">
        <f t="shared" si="13"/>
        <v>středisko Šestka Pardubice</v>
      </c>
      <c r="V270" s="538" t="s">
        <v>541</v>
      </c>
      <c r="W270" s="534">
        <v>287</v>
      </c>
      <c r="X270" s="534">
        <v>412</v>
      </c>
      <c r="Y270" s="510" t="str">
        <f t="shared" si="14"/>
        <v>středisko Štika Turnov</v>
      </c>
    </row>
    <row r="271" spans="1:25" ht="15.75" hidden="1" customHeight="1">
      <c r="A271" s="541" t="s">
        <v>543</v>
      </c>
      <c r="B271" s="547">
        <v>1233</v>
      </c>
      <c r="C271" s="551">
        <v>152</v>
      </c>
      <c r="D271" s="551">
        <v>1392</v>
      </c>
      <c r="E271" s="551">
        <v>188</v>
      </c>
      <c r="F271" s="551">
        <v>1492</v>
      </c>
      <c r="G271" s="551">
        <v>184</v>
      </c>
      <c r="H271" s="551">
        <v>1389</v>
      </c>
      <c r="I271" s="551">
        <v>170</v>
      </c>
      <c r="J271" s="552">
        <v>1265</v>
      </c>
      <c r="K271" s="552">
        <v>160</v>
      </c>
      <c r="L271" s="552">
        <v>1284</v>
      </c>
      <c r="M271" s="552">
        <v>156</v>
      </c>
      <c r="N271" s="563">
        <f t="shared" si="12"/>
        <v>8.2307692307692299</v>
      </c>
      <c r="O271" s="554" t="s">
        <v>544</v>
      </c>
      <c r="R271" s="317" t="s">
        <v>627</v>
      </c>
      <c r="S271" s="409">
        <v>749</v>
      </c>
      <c r="T271" s="510" t="str">
        <f t="shared" si="13"/>
        <v>přístav Sedmička Pardubice</v>
      </c>
      <c r="V271" s="538" t="s">
        <v>543</v>
      </c>
      <c r="W271" s="534">
        <v>156</v>
      </c>
      <c r="X271" s="534">
        <v>248</v>
      </c>
      <c r="Y271" s="510" t="str">
        <f t="shared" si="14"/>
        <v>středisko Jilm Jilemnice</v>
      </c>
    </row>
    <row r="272" spans="1:25" ht="15.75" hidden="1" customHeight="1">
      <c r="A272" s="541" t="s">
        <v>545</v>
      </c>
      <c r="B272" s="547">
        <v>0</v>
      </c>
      <c r="C272" s="551">
        <v>24</v>
      </c>
      <c r="D272" s="551">
        <v>378</v>
      </c>
      <c r="E272" s="551">
        <v>26</v>
      </c>
      <c r="F272" s="551">
        <v>602</v>
      </c>
      <c r="G272" s="551">
        <v>50</v>
      </c>
      <c r="H272" s="551">
        <v>730</v>
      </c>
      <c r="I272" s="551">
        <v>64</v>
      </c>
      <c r="J272" s="552">
        <v>720</v>
      </c>
      <c r="K272" s="552">
        <v>66</v>
      </c>
      <c r="L272" s="552">
        <v>531</v>
      </c>
      <c r="M272" s="552">
        <v>62</v>
      </c>
      <c r="N272" s="563">
        <f t="shared" ref="N272:N335" si="15">IF(L272="","",L272/M272)</f>
        <v>8.564516129032258</v>
      </c>
      <c r="O272" s="554" t="s">
        <v>546</v>
      </c>
      <c r="R272" s="317" t="s">
        <v>629</v>
      </c>
      <c r="S272" s="409">
        <v>887</v>
      </c>
      <c r="T272" s="416" t="str">
        <f t="shared" si="13"/>
        <v>středisko Přelouč</v>
      </c>
      <c r="V272" s="538" t="s">
        <v>545</v>
      </c>
      <c r="W272" s="534">
        <v>62</v>
      </c>
      <c r="X272" s="534">
        <v>92</v>
      </c>
      <c r="Y272" s="510" t="str">
        <f t="shared" si="14"/>
        <v>středisko Údolí Železný Brod</v>
      </c>
    </row>
    <row r="273" spans="1:25" ht="15.75" hidden="1" customHeight="1">
      <c r="A273" s="541" t="s">
        <v>547</v>
      </c>
      <c r="B273" s="547">
        <v>435</v>
      </c>
      <c r="C273" s="551">
        <v>39</v>
      </c>
      <c r="D273" s="551">
        <v>525</v>
      </c>
      <c r="E273" s="551">
        <v>37</v>
      </c>
      <c r="F273" s="551">
        <v>383</v>
      </c>
      <c r="G273" s="551">
        <v>35</v>
      </c>
      <c r="H273" s="551">
        <v>336</v>
      </c>
      <c r="I273" s="551">
        <v>34</v>
      </c>
      <c r="J273" s="552">
        <v>325</v>
      </c>
      <c r="K273" s="552">
        <v>27</v>
      </c>
      <c r="L273" s="552">
        <v>397</v>
      </c>
      <c r="M273" s="552">
        <v>28</v>
      </c>
      <c r="N273" s="563">
        <f t="shared" si="15"/>
        <v>14.178571428571429</v>
      </c>
      <c r="O273" s="554" t="s">
        <v>548</v>
      </c>
      <c r="R273" s="317" t="s">
        <v>631</v>
      </c>
      <c r="S273" s="409">
        <v>808</v>
      </c>
      <c r="T273" s="510" t="str">
        <f t="shared" si="13"/>
        <v>středisko Dívčí Pardubice</v>
      </c>
      <c r="V273" s="538" t="s">
        <v>547</v>
      </c>
      <c r="W273" s="534">
        <v>28</v>
      </c>
      <c r="X273" s="534">
        <v>45</v>
      </c>
      <c r="Y273" s="510" t="str">
        <f t="shared" si="14"/>
        <v>středisko Lípa Tatobity</v>
      </c>
    </row>
    <row r="274" spans="1:25" ht="15.75" hidden="1" customHeight="1">
      <c r="A274" s="541" t="s">
        <v>549</v>
      </c>
      <c r="B274" s="547">
        <v>745</v>
      </c>
      <c r="C274" s="551">
        <v>21</v>
      </c>
      <c r="D274" s="551">
        <v>0</v>
      </c>
      <c r="E274" s="551">
        <v>38</v>
      </c>
      <c r="F274" s="551">
        <v>660</v>
      </c>
      <c r="G274" s="551">
        <v>43</v>
      </c>
      <c r="H274" s="551">
        <v>660</v>
      </c>
      <c r="I274" s="551">
        <v>42</v>
      </c>
      <c r="J274" s="552">
        <v>675</v>
      </c>
      <c r="K274" s="552">
        <v>39</v>
      </c>
      <c r="L274" s="552">
        <v>660</v>
      </c>
      <c r="M274" s="552">
        <v>40</v>
      </c>
      <c r="N274" s="563">
        <f t="shared" si="15"/>
        <v>16.5</v>
      </c>
      <c r="O274" s="554" t="s">
        <v>550</v>
      </c>
      <c r="R274" s="317" t="s">
        <v>633</v>
      </c>
      <c r="S274" s="409">
        <v>480</v>
      </c>
      <c r="T274" s="416" t="str">
        <f t="shared" si="13"/>
        <v>středisko A. Bartoše Sezemice</v>
      </c>
      <c r="V274" s="538" t="s">
        <v>549</v>
      </c>
      <c r="W274" s="534">
        <v>40</v>
      </c>
      <c r="X274" s="534">
        <v>77</v>
      </c>
      <c r="Y274" s="510" t="str">
        <f t="shared" si="14"/>
        <v>středisko Jestřáb Jilemnice</v>
      </c>
    </row>
    <row r="275" spans="1:25" ht="15.75" hidden="1" customHeight="1">
      <c r="A275" s="541">
        <v>520</v>
      </c>
      <c r="B275" s="547">
        <v>26284</v>
      </c>
      <c r="C275" s="551">
        <v>2636</v>
      </c>
      <c r="D275" s="551">
        <v>25961</v>
      </c>
      <c r="E275" s="551">
        <v>2654</v>
      </c>
      <c r="F275" s="551">
        <v>29679</v>
      </c>
      <c r="G275" s="551">
        <v>2812</v>
      </c>
      <c r="H275" s="551">
        <v>26667</v>
      </c>
      <c r="I275" s="551">
        <v>3062</v>
      </c>
      <c r="J275" s="552">
        <v>31110</v>
      </c>
      <c r="K275" s="552">
        <v>2970</v>
      </c>
      <c r="L275" s="552">
        <v>33052</v>
      </c>
      <c r="M275" s="552">
        <v>3238</v>
      </c>
      <c r="N275" s="563">
        <f t="shared" si="15"/>
        <v>10.207535515750463</v>
      </c>
      <c r="O275" s="554" t="s">
        <v>40</v>
      </c>
      <c r="R275" s="317" t="s">
        <v>635</v>
      </c>
      <c r="S275" s="409">
        <v>3637</v>
      </c>
      <c r="T275" s="510" t="str">
        <f t="shared" si="13"/>
        <v>středisko Polaris Pardubice</v>
      </c>
      <c r="V275" s="538">
        <v>520</v>
      </c>
      <c r="W275" s="534">
        <v>3238</v>
      </c>
      <c r="X275" s="534">
        <v>4907</v>
      </c>
      <c r="Y275" s="510" t="str">
        <f t="shared" si="14"/>
        <v>Královéhradecký kraj</v>
      </c>
    </row>
    <row r="276" spans="1:25" ht="15.75" hidden="1" customHeight="1">
      <c r="A276" s="541" t="s">
        <v>551</v>
      </c>
      <c r="B276" s="547">
        <v>2283</v>
      </c>
      <c r="C276" s="551">
        <v>233</v>
      </c>
      <c r="D276" s="551">
        <v>1715</v>
      </c>
      <c r="E276" s="551">
        <v>219</v>
      </c>
      <c r="F276" s="551">
        <v>2255</v>
      </c>
      <c r="G276" s="551">
        <v>219</v>
      </c>
      <c r="H276" s="551">
        <v>2234</v>
      </c>
      <c r="I276" s="551">
        <v>223</v>
      </c>
      <c r="J276" s="552">
        <v>2226</v>
      </c>
      <c r="K276" s="552">
        <v>213</v>
      </c>
      <c r="L276" s="552">
        <v>2094</v>
      </c>
      <c r="M276" s="552">
        <v>210</v>
      </c>
      <c r="N276" s="563">
        <f t="shared" si="15"/>
        <v>9.9714285714285715</v>
      </c>
      <c r="O276" s="554" t="s">
        <v>552</v>
      </c>
      <c r="R276" s="317" t="s">
        <v>659</v>
      </c>
      <c r="S276" s="409">
        <v>1054</v>
      </c>
      <c r="T276" s="416" t="str">
        <f t="shared" si="13"/>
        <v>středisko Smrček Svitavy</v>
      </c>
      <c r="V276" s="538" t="s">
        <v>551</v>
      </c>
      <c r="W276" s="534">
        <v>210</v>
      </c>
      <c r="X276" s="534">
        <v>309</v>
      </c>
      <c r="Y276" s="510" t="str">
        <f t="shared" si="14"/>
        <v>středisko Náchod</v>
      </c>
    </row>
    <row r="277" spans="1:25" ht="15.75" hidden="1" customHeight="1">
      <c r="A277" s="541" t="s">
        <v>553</v>
      </c>
      <c r="B277" s="547">
        <v>791</v>
      </c>
      <c r="C277" s="551">
        <v>73</v>
      </c>
      <c r="D277" s="551">
        <v>572</v>
      </c>
      <c r="E277" s="551">
        <v>65</v>
      </c>
      <c r="F277" s="551">
        <v>856</v>
      </c>
      <c r="G277" s="551">
        <v>69</v>
      </c>
      <c r="H277" s="551">
        <v>729</v>
      </c>
      <c r="I277" s="551">
        <v>77</v>
      </c>
      <c r="J277" s="552">
        <v>638</v>
      </c>
      <c r="K277" s="552">
        <v>70</v>
      </c>
      <c r="L277" s="552">
        <v>565</v>
      </c>
      <c r="M277" s="552">
        <v>75</v>
      </c>
      <c r="N277" s="563">
        <f t="shared" si="15"/>
        <v>7.5333333333333332</v>
      </c>
      <c r="O277" s="554" t="s">
        <v>554</v>
      </c>
      <c r="R277" s="317" t="s">
        <v>661</v>
      </c>
      <c r="S277" s="409">
        <v>1265</v>
      </c>
      <c r="T277" s="510" t="str">
        <f t="shared" si="13"/>
        <v>středisko Liliový kruh Litomyšl</v>
      </c>
      <c r="V277" s="538" t="s">
        <v>553</v>
      </c>
      <c r="W277" s="534">
        <v>75</v>
      </c>
      <c r="X277" s="534">
        <v>108</v>
      </c>
      <c r="Y277" s="510" t="str">
        <f t="shared" si="14"/>
        <v>středisko Skaláci Police nad Metují</v>
      </c>
    </row>
    <row r="278" spans="1:25" ht="15.75" hidden="1" customHeight="1">
      <c r="A278" s="541" t="s">
        <v>555</v>
      </c>
      <c r="B278" s="547">
        <v>0</v>
      </c>
      <c r="C278" s="551">
        <v>6</v>
      </c>
      <c r="D278" s="551">
        <v>0</v>
      </c>
      <c r="E278" s="551">
        <v>14</v>
      </c>
      <c r="F278" s="551"/>
      <c r="G278" s="551">
        <v>19</v>
      </c>
      <c r="H278" s="551">
        <v>270</v>
      </c>
      <c r="I278" s="551">
        <v>28</v>
      </c>
      <c r="J278" s="552">
        <v>70</v>
      </c>
      <c r="K278" s="552">
        <v>26</v>
      </c>
      <c r="L278" s="552"/>
      <c r="M278" s="552">
        <v>24</v>
      </c>
      <c r="N278" s="563" t="str">
        <f t="shared" si="15"/>
        <v/>
      </c>
      <c r="O278" s="554" t="s">
        <v>556</v>
      </c>
      <c r="R278" s="317" t="s">
        <v>663</v>
      </c>
      <c r="S278" s="409">
        <v>675</v>
      </c>
      <c r="T278" s="416" t="str">
        <f t="shared" si="13"/>
        <v>středisko Tilia Polička</v>
      </c>
      <c r="V278" s="538" t="s">
        <v>555</v>
      </c>
      <c r="W278" s="534">
        <v>24</v>
      </c>
      <c r="X278" s="534">
        <v>47</v>
      </c>
      <c r="Y278" s="510" t="str">
        <f t="shared" si="14"/>
        <v>středisko Šedého vlka Broumov</v>
      </c>
    </row>
    <row r="279" spans="1:25" ht="15.75" hidden="1" customHeight="1">
      <c r="A279" s="541" t="s">
        <v>557</v>
      </c>
      <c r="B279" s="547">
        <v>1109</v>
      </c>
      <c r="C279" s="551">
        <v>122</v>
      </c>
      <c r="D279" s="551">
        <v>1165</v>
      </c>
      <c r="E279" s="551">
        <v>121</v>
      </c>
      <c r="F279" s="551">
        <v>1384</v>
      </c>
      <c r="G279" s="551">
        <v>129</v>
      </c>
      <c r="H279" s="551">
        <v>1371</v>
      </c>
      <c r="I279" s="551">
        <v>138</v>
      </c>
      <c r="J279" s="552">
        <v>1712</v>
      </c>
      <c r="K279" s="552">
        <v>146</v>
      </c>
      <c r="L279" s="552">
        <v>1762</v>
      </c>
      <c r="M279" s="552">
        <v>165</v>
      </c>
      <c r="N279" s="563">
        <f t="shared" si="15"/>
        <v>10.67878787878788</v>
      </c>
      <c r="O279" s="554" t="s">
        <v>558</v>
      </c>
      <c r="R279" s="317" t="s">
        <v>665</v>
      </c>
      <c r="S279" s="409">
        <v>915</v>
      </c>
      <c r="T279" s="510" t="str">
        <f t="shared" si="13"/>
        <v>středisko Moravská Třebová</v>
      </c>
      <c r="V279" s="538" t="s">
        <v>557</v>
      </c>
      <c r="W279" s="534">
        <v>165</v>
      </c>
      <c r="X279" s="534">
        <v>316</v>
      </c>
      <c r="Y279" s="510" t="str">
        <f t="shared" si="14"/>
        <v>středisko Červený Kostelec</v>
      </c>
    </row>
    <row r="280" spans="1:25" ht="15.75" hidden="1" customHeight="1">
      <c r="A280" s="541" t="s">
        <v>559</v>
      </c>
      <c r="B280" s="547">
        <v>537</v>
      </c>
      <c r="C280" s="551">
        <v>52</v>
      </c>
      <c r="D280" s="551">
        <v>433</v>
      </c>
      <c r="E280" s="551">
        <v>51</v>
      </c>
      <c r="F280" s="551">
        <v>571</v>
      </c>
      <c r="G280" s="551">
        <v>60</v>
      </c>
      <c r="H280" s="551">
        <v>685</v>
      </c>
      <c r="I280" s="551">
        <v>72</v>
      </c>
      <c r="J280" s="552">
        <v>1177</v>
      </c>
      <c r="K280" s="552">
        <v>76</v>
      </c>
      <c r="L280" s="552">
        <v>1261</v>
      </c>
      <c r="M280" s="552">
        <v>82</v>
      </c>
      <c r="N280" s="563">
        <f t="shared" si="15"/>
        <v>15.378048780487806</v>
      </c>
      <c r="O280" s="554" t="s">
        <v>560</v>
      </c>
      <c r="R280" s="317" t="s">
        <v>667</v>
      </c>
      <c r="S280" s="409">
        <v>602</v>
      </c>
      <c r="T280" s="416" t="str">
        <f t="shared" si="13"/>
        <v>středisko Dolní Újezd</v>
      </c>
      <c r="V280" s="538" t="s">
        <v>559</v>
      </c>
      <c r="W280" s="534">
        <v>82</v>
      </c>
      <c r="X280" s="534">
        <v>125</v>
      </c>
      <c r="Y280" s="510" t="str">
        <f t="shared" si="14"/>
        <v>středisko Jiřího Šimáně Česká Skalice</v>
      </c>
    </row>
    <row r="281" spans="1:25" ht="15.75" hidden="1" customHeight="1">
      <c r="A281" s="541" t="s">
        <v>561</v>
      </c>
      <c r="B281" s="547">
        <v>1183</v>
      </c>
      <c r="C281" s="551">
        <v>134</v>
      </c>
      <c r="D281" s="551">
        <v>1457</v>
      </c>
      <c r="E281" s="551">
        <v>146</v>
      </c>
      <c r="F281" s="551">
        <v>1378</v>
      </c>
      <c r="G281" s="551">
        <v>173</v>
      </c>
      <c r="H281" s="551">
        <v>1330</v>
      </c>
      <c r="I281" s="551">
        <v>160</v>
      </c>
      <c r="J281" s="552">
        <v>1457</v>
      </c>
      <c r="K281" s="552">
        <v>136</v>
      </c>
      <c r="L281" s="552">
        <v>1547</v>
      </c>
      <c r="M281" s="552">
        <v>162</v>
      </c>
      <c r="N281" s="563">
        <f t="shared" si="15"/>
        <v>9.5493827160493829</v>
      </c>
      <c r="O281" s="554" t="s">
        <v>562</v>
      </c>
      <c r="R281" s="317" t="s">
        <v>670</v>
      </c>
      <c r="S281" s="409">
        <v>351</v>
      </c>
      <c r="T281" s="510" t="str">
        <f t="shared" si="13"/>
        <v>středisko Orlice Ústí nad Orlicí</v>
      </c>
      <c r="V281" s="538" t="s">
        <v>561</v>
      </c>
      <c r="W281" s="534">
        <v>162</v>
      </c>
      <c r="X281" s="534">
        <v>263</v>
      </c>
      <c r="Y281" s="510" t="str">
        <f t="shared" si="14"/>
        <v>středisko ÚTA Nové Město nad Metují</v>
      </c>
    </row>
    <row r="282" spans="1:25" ht="15.75" hidden="1" customHeight="1">
      <c r="A282" s="541" t="s">
        <v>563</v>
      </c>
      <c r="B282" s="547">
        <v>639</v>
      </c>
      <c r="C282" s="551">
        <v>47</v>
      </c>
      <c r="D282" s="551">
        <v>593</v>
      </c>
      <c r="E282" s="551">
        <v>50</v>
      </c>
      <c r="F282" s="551">
        <v>632</v>
      </c>
      <c r="G282" s="551">
        <v>56</v>
      </c>
      <c r="H282" s="551">
        <v>765</v>
      </c>
      <c r="I282" s="551">
        <v>57</v>
      </c>
      <c r="J282" s="552">
        <v>759</v>
      </c>
      <c r="K282" s="552">
        <v>62</v>
      </c>
      <c r="L282" s="552">
        <v>831</v>
      </c>
      <c r="M282" s="552">
        <v>81</v>
      </c>
      <c r="N282" s="563">
        <f t="shared" si="15"/>
        <v>10.25925925925926</v>
      </c>
      <c r="O282" s="554" t="s">
        <v>564</v>
      </c>
      <c r="R282" s="317" t="s">
        <v>672</v>
      </c>
      <c r="S282" s="409">
        <v>2622</v>
      </c>
      <c r="T282" s="416" t="str">
        <f t="shared" si="13"/>
        <v>středisko Javor Česká Třebová</v>
      </c>
      <c r="V282" s="538" t="s">
        <v>563</v>
      </c>
      <c r="W282" s="534">
        <v>81</v>
      </c>
      <c r="X282" s="534">
        <v>114</v>
      </c>
      <c r="Y282" s="510" t="str">
        <f t="shared" si="14"/>
        <v>středisko Jaroměř</v>
      </c>
    </row>
    <row r="283" spans="1:25" ht="15.75" hidden="1" customHeight="1">
      <c r="A283" s="541" t="s">
        <v>565</v>
      </c>
      <c r="B283" s="547">
        <v>757</v>
      </c>
      <c r="C283" s="551">
        <v>73</v>
      </c>
      <c r="D283" s="551">
        <v>852</v>
      </c>
      <c r="E283" s="551">
        <v>82</v>
      </c>
      <c r="F283" s="551">
        <v>828</v>
      </c>
      <c r="G283" s="551">
        <v>86</v>
      </c>
      <c r="H283" s="551">
        <v>779</v>
      </c>
      <c r="I283" s="551">
        <v>79</v>
      </c>
      <c r="J283" s="552">
        <v>800</v>
      </c>
      <c r="K283" s="552">
        <v>83</v>
      </c>
      <c r="L283" s="552">
        <v>684</v>
      </c>
      <c r="M283" s="552">
        <v>86</v>
      </c>
      <c r="N283" s="563">
        <f t="shared" si="15"/>
        <v>7.9534883720930232</v>
      </c>
      <c r="O283" s="554" t="s">
        <v>566</v>
      </c>
      <c r="R283" s="317" t="s">
        <v>674</v>
      </c>
      <c r="S283" s="409">
        <v>1216</v>
      </c>
      <c r="T283" s="510" t="str">
        <f t="shared" si="13"/>
        <v>středisko Skály Choceň</v>
      </c>
      <c r="V283" s="538" t="s">
        <v>565</v>
      </c>
      <c r="W283" s="534">
        <v>86</v>
      </c>
      <c r="X283" s="534">
        <v>134</v>
      </c>
      <c r="Y283" s="510" t="str">
        <f t="shared" si="14"/>
        <v>středisko Hraničář Trutnov</v>
      </c>
    </row>
    <row r="284" spans="1:25" ht="15.75" hidden="1" customHeight="1">
      <c r="A284" s="541" t="s">
        <v>567</v>
      </c>
      <c r="B284" s="547">
        <v>971</v>
      </c>
      <c r="C284" s="551">
        <v>121</v>
      </c>
      <c r="D284" s="551">
        <v>676</v>
      </c>
      <c r="E284" s="551">
        <v>126</v>
      </c>
      <c r="F284" s="551">
        <v>977</v>
      </c>
      <c r="G284" s="551">
        <v>133</v>
      </c>
      <c r="H284" s="551">
        <v>577</v>
      </c>
      <c r="I284" s="551">
        <v>145</v>
      </c>
      <c r="J284" s="552">
        <v>821</v>
      </c>
      <c r="K284" s="552">
        <v>119</v>
      </c>
      <c r="L284" s="552">
        <v>844</v>
      </c>
      <c r="M284" s="552">
        <v>115</v>
      </c>
      <c r="N284" s="563">
        <f t="shared" si="15"/>
        <v>7.339130434782609</v>
      </c>
      <c r="O284" s="554" t="s">
        <v>568</v>
      </c>
      <c r="R284" s="317" t="s">
        <v>676</v>
      </c>
      <c r="S284" s="409">
        <v>855</v>
      </c>
      <c r="T284" s="416" t="str">
        <f t="shared" si="13"/>
        <v>středisko Vysoké Mýto</v>
      </c>
      <c r="V284" s="538" t="s">
        <v>567</v>
      </c>
      <c r="W284" s="534">
        <v>115</v>
      </c>
      <c r="X284" s="534">
        <v>173</v>
      </c>
      <c r="Y284" s="510" t="str">
        <f t="shared" si="14"/>
        <v>středisko Zvičina Dvůr Králové nad Labem</v>
      </c>
    </row>
    <row r="285" spans="1:25" ht="15.75" hidden="1" customHeight="1">
      <c r="A285" s="541" t="s">
        <v>569</v>
      </c>
      <c r="B285" s="547">
        <v>700</v>
      </c>
      <c r="C285" s="551">
        <v>83</v>
      </c>
      <c r="D285" s="551">
        <v>896</v>
      </c>
      <c r="E285" s="551">
        <v>91</v>
      </c>
      <c r="F285" s="551">
        <v>966</v>
      </c>
      <c r="G285" s="551">
        <v>90</v>
      </c>
      <c r="H285" s="551">
        <v>801</v>
      </c>
      <c r="I285" s="551">
        <v>107</v>
      </c>
      <c r="J285" s="552">
        <v>838</v>
      </c>
      <c r="K285" s="552">
        <v>92</v>
      </c>
      <c r="L285" s="552">
        <v>1032</v>
      </c>
      <c r="M285" s="552">
        <v>96</v>
      </c>
      <c r="N285" s="563">
        <f t="shared" si="15"/>
        <v>10.75</v>
      </c>
      <c r="O285" s="554" t="s">
        <v>570</v>
      </c>
      <c r="R285" s="317" t="s">
        <v>678</v>
      </c>
      <c r="S285" s="409">
        <v>1422</v>
      </c>
      <c r="T285" s="510" t="str">
        <f t="shared" si="13"/>
        <v>středisko Zubr a Dikobraz Lanškroun</v>
      </c>
      <c r="V285" s="538" t="s">
        <v>569</v>
      </c>
      <c r="W285" s="534">
        <v>96</v>
      </c>
      <c r="X285" s="534">
        <v>129</v>
      </c>
      <c r="Y285" s="510" t="str">
        <f t="shared" si="14"/>
        <v>středisko Permoník Rtyně v Podkrkonoší</v>
      </c>
    </row>
    <row r="286" spans="1:25" ht="15.75" hidden="1" customHeight="1">
      <c r="A286" s="541" t="s">
        <v>571</v>
      </c>
      <c r="B286" s="547">
        <v>737</v>
      </c>
      <c r="C286" s="551">
        <v>146</v>
      </c>
      <c r="D286" s="551">
        <v>1191</v>
      </c>
      <c r="E286" s="551">
        <v>152</v>
      </c>
      <c r="F286" s="551">
        <v>1350</v>
      </c>
      <c r="G286" s="551">
        <v>172</v>
      </c>
      <c r="H286" s="551">
        <v>1623</v>
      </c>
      <c r="I286" s="551">
        <v>164</v>
      </c>
      <c r="J286" s="552">
        <v>1764</v>
      </c>
      <c r="K286" s="552">
        <v>163</v>
      </c>
      <c r="L286" s="552">
        <v>1979</v>
      </c>
      <c r="M286" s="552">
        <v>182</v>
      </c>
      <c r="N286" s="563">
        <f t="shared" si="15"/>
        <v>10.873626373626374</v>
      </c>
      <c r="O286" s="554" t="s">
        <v>572</v>
      </c>
      <c r="R286" s="317" t="s">
        <v>680</v>
      </c>
      <c r="S286" s="409">
        <v>614</v>
      </c>
      <c r="T286" s="416" t="str">
        <f t="shared" si="13"/>
        <v>středisko Žamberk</v>
      </c>
      <c r="V286" s="538" t="s">
        <v>571</v>
      </c>
      <c r="W286" s="534">
        <v>182</v>
      </c>
      <c r="X286" s="534">
        <v>267</v>
      </c>
      <c r="Y286" s="510" t="str">
        <f t="shared" si="14"/>
        <v>středisko Dobráček Hostinné</v>
      </c>
    </row>
    <row r="287" spans="1:25" ht="15.75" hidden="1" customHeight="1">
      <c r="A287" s="541" t="s">
        <v>573</v>
      </c>
      <c r="B287" s="547">
        <v>350</v>
      </c>
      <c r="C287" s="551">
        <v>43</v>
      </c>
      <c r="D287" s="551">
        <v>276</v>
      </c>
      <c r="E287" s="551">
        <v>45</v>
      </c>
      <c r="F287" s="551">
        <v>585</v>
      </c>
      <c r="G287" s="551">
        <v>54</v>
      </c>
      <c r="H287" s="551">
        <v>645</v>
      </c>
      <c r="I287" s="551">
        <v>74</v>
      </c>
      <c r="J287" s="552">
        <v>559</v>
      </c>
      <c r="K287" s="552">
        <v>59</v>
      </c>
      <c r="L287" s="552">
        <v>490</v>
      </c>
      <c r="M287" s="552">
        <v>58</v>
      </c>
      <c r="N287" s="563">
        <f t="shared" si="15"/>
        <v>8.4482758620689662</v>
      </c>
      <c r="O287" s="554" t="s">
        <v>574</v>
      </c>
      <c r="R287" s="317" t="s">
        <v>682</v>
      </c>
      <c r="S287" s="409">
        <v>2453</v>
      </c>
      <c r="T287" s="510" t="str">
        <f t="shared" si="13"/>
        <v>středisko Bratra Robina Letohrad</v>
      </c>
      <c r="V287" s="538" t="s">
        <v>573</v>
      </c>
      <c r="W287" s="534">
        <v>58</v>
      </c>
      <c r="X287" s="534">
        <v>84</v>
      </c>
      <c r="Y287" s="510" t="str">
        <f t="shared" si="14"/>
        <v>středisko Krakonoš Vrchlabí</v>
      </c>
    </row>
    <row r="288" spans="1:25" ht="15.75" hidden="1" customHeight="1">
      <c r="A288" s="541" t="s">
        <v>575</v>
      </c>
      <c r="B288" s="547">
        <v>570</v>
      </c>
      <c r="C288" s="551">
        <v>51</v>
      </c>
      <c r="D288" s="551">
        <v>382</v>
      </c>
      <c r="E288" s="551">
        <v>43</v>
      </c>
      <c r="F288" s="551">
        <v>495</v>
      </c>
      <c r="G288" s="551">
        <v>45</v>
      </c>
      <c r="H288" s="551">
        <v>490</v>
      </c>
      <c r="I288" s="551">
        <v>51</v>
      </c>
      <c r="J288" s="552">
        <v>406</v>
      </c>
      <c r="K288" s="552">
        <v>41</v>
      </c>
      <c r="L288" s="552">
        <v>570</v>
      </c>
      <c r="M288" s="552">
        <v>55</v>
      </c>
      <c r="N288" s="563">
        <f t="shared" si="15"/>
        <v>10.363636363636363</v>
      </c>
      <c r="O288" s="554" t="s">
        <v>576</v>
      </c>
      <c r="R288" s="317" t="s">
        <v>686</v>
      </c>
      <c r="S288" s="409">
        <v>616</v>
      </c>
      <c r="T288" s="416" t="str">
        <f t="shared" si="13"/>
        <v>středisko Rikitan Brandýs nad Orlicí</v>
      </c>
      <c r="V288" s="538" t="s">
        <v>575</v>
      </c>
      <c r="W288" s="534">
        <v>55</v>
      </c>
      <c r="X288" s="534">
        <v>69</v>
      </c>
      <c r="Y288" s="510" t="str">
        <f t="shared" si="14"/>
        <v>středisko Araukarit Malé Svatoňovice</v>
      </c>
    </row>
    <row r="289" spans="1:25" ht="15.75" hidden="1" customHeight="1">
      <c r="A289" s="541" t="s">
        <v>577</v>
      </c>
      <c r="B289" s="547">
        <v>497</v>
      </c>
      <c r="C289" s="551">
        <v>41</v>
      </c>
      <c r="D289" s="551">
        <v>343</v>
      </c>
      <c r="E289" s="551">
        <v>46</v>
      </c>
      <c r="F289" s="551"/>
      <c r="G289" s="551">
        <v>36</v>
      </c>
      <c r="H289" s="551"/>
      <c r="I289" s="551">
        <v>33</v>
      </c>
      <c r="J289" s="552">
        <v>448</v>
      </c>
      <c r="K289" s="552">
        <v>31</v>
      </c>
      <c r="L289" s="552">
        <v>383</v>
      </c>
      <c r="M289" s="552">
        <v>41</v>
      </c>
      <c r="N289" s="563">
        <f t="shared" si="15"/>
        <v>9.3414634146341466</v>
      </c>
      <c r="O289" s="554" t="s">
        <v>578</v>
      </c>
      <c r="R289" s="317" t="s">
        <v>688</v>
      </c>
      <c r="S289" s="409">
        <v>897</v>
      </c>
      <c r="T289" s="510" t="str">
        <f t="shared" si="13"/>
        <v>středisko Dolní Dobrouč</v>
      </c>
      <c r="V289" s="538" t="s">
        <v>577</v>
      </c>
      <c r="W289" s="534">
        <v>41</v>
      </c>
      <c r="X289" s="534">
        <v>50</v>
      </c>
      <c r="Y289" s="510" t="str">
        <f t="shared" si="14"/>
        <v>středisko Svoboda nad Úpou</v>
      </c>
    </row>
    <row r="290" spans="1:25" ht="15.75" customHeight="1">
      <c r="A290" s="541">
        <v>521</v>
      </c>
      <c r="B290" s="547">
        <v>2082</v>
      </c>
      <c r="C290" s="551">
        <v>237</v>
      </c>
      <c r="D290" s="551">
        <v>2145</v>
      </c>
      <c r="E290" s="551">
        <v>241</v>
      </c>
      <c r="F290" s="551">
        <v>2353</v>
      </c>
      <c r="G290" s="551">
        <v>271</v>
      </c>
      <c r="H290" s="551">
        <v>2180</v>
      </c>
      <c r="I290" s="551">
        <v>286</v>
      </c>
      <c r="J290" s="552">
        <v>2400</v>
      </c>
      <c r="K290" s="552">
        <v>279</v>
      </c>
      <c r="L290" s="552">
        <v>2435</v>
      </c>
      <c r="M290" s="552">
        <v>314</v>
      </c>
      <c r="N290" s="563">
        <f t="shared" si="15"/>
        <v>7.7547770700636942</v>
      </c>
      <c r="O290" s="554" t="s">
        <v>579</v>
      </c>
      <c r="R290" s="317" t="s">
        <v>690</v>
      </c>
      <c r="S290" s="409">
        <v>725</v>
      </c>
      <c r="T290" s="416" t="str">
        <f t="shared" si="13"/>
        <v>středisko Bílá liška Červená Voda</v>
      </c>
      <c r="V290" s="538">
        <v>521</v>
      </c>
      <c r="W290" s="534">
        <v>314</v>
      </c>
      <c r="X290" s="534">
        <v>428</v>
      </c>
      <c r="Y290" s="510" t="str">
        <f t="shared" si="14"/>
        <v>okres Hradec Králové-venkov</v>
      </c>
    </row>
    <row r="291" spans="1:25" ht="15.75" hidden="1" customHeight="1">
      <c r="A291" s="541" t="s">
        <v>580</v>
      </c>
      <c r="B291" s="547">
        <v>854</v>
      </c>
      <c r="C291" s="551">
        <v>94</v>
      </c>
      <c r="D291" s="551">
        <v>786</v>
      </c>
      <c r="E291" s="551">
        <v>86</v>
      </c>
      <c r="F291" s="551">
        <v>952</v>
      </c>
      <c r="G291" s="551">
        <v>106</v>
      </c>
      <c r="H291" s="551">
        <v>842</v>
      </c>
      <c r="I291" s="551">
        <v>104</v>
      </c>
      <c r="J291" s="552">
        <v>1006</v>
      </c>
      <c r="K291" s="552">
        <v>91</v>
      </c>
      <c r="L291" s="552">
        <v>981</v>
      </c>
      <c r="M291" s="552">
        <v>103</v>
      </c>
      <c r="N291" s="563">
        <f t="shared" si="15"/>
        <v>9.5242718446601948</v>
      </c>
      <c r="O291" s="554" t="s">
        <v>581</v>
      </c>
      <c r="R291" s="317" t="s">
        <v>693</v>
      </c>
      <c r="S291" s="409">
        <v>708</v>
      </c>
      <c r="T291" s="510" t="str">
        <f t="shared" si="13"/>
        <v>středisko Doubravka Chotěboř</v>
      </c>
      <c r="V291" s="538" t="s">
        <v>580</v>
      </c>
      <c r="W291" s="534">
        <v>103</v>
      </c>
      <c r="X291" s="534">
        <v>160</v>
      </c>
      <c r="Y291" s="510" t="str">
        <f t="shared" si="14"/>
        <v>středisko Františka Barvíře Třebechovice pod Orebem</v>
      </c>
    </row>
    <row r="292" spans="1:25" ht="15.75" hidden="1" customHeight="1">
      <c r="A292" s="541" t="s">
        <v>582</v>
      </c>
      <c r="B292" s="547">
        <v>547</v>
      </c>
      <c r="C292" s="551">
        <v>66</v>
      </c>
      <c r="D292" s="551">
        <v>435</v>
      </c>
      <c r="E292" s="551">
        <v>72</v>
      </c>
      <c r="F292" s="551">
        <v>435</v>
      </c>
      <c r="G292" s="551">
        <v>75</v>
      </c>
      <c r="H292" s="551">
        <v>435</v>
      </c>
      <c r="I292" s="551">
        <v>86</v>
      </c>
      <c r="J292" s="552">
        <v>435</v>
      </c>
      <c r="K292" s="552">
        <v>88</v>
      </c>
      <c r="L292" s="552">
        <v>435</v>
      </c>
      <c r="M292" s="552">
        <v>93</v>
      </c>
      <c r="N292" s="563">
        <f t="shared" si="15"/>
        <v>4.67741935483871</v>
      </c>
      <c r="O292" s="554" t="s">
        <v>583</v>
      </c>
      <c r="R292" s="317" t="s">
        <v>718</v>
      </c>
      <c r="S292" s="409">
        <v>732</v>
      </c>
      <c r="T292" s="416" t="str">
        <f t="shared" si="13"/>
        <v>středisko Bobři Havlíčkův Brod</v>
      </c>
      <c r="V292" s="538" t="s">
        <v>582</v>
      </c>
      <c r="W292" s="534">
        <v>93</v>
      </c>
      <c r="X292" s="534">
        <v>107</v>
      </c>
      <c r="Y292" s="510" t="str">
        <f t="shared" si="14"/>
        <v>středisko Střela Stěžery</v>
      </c>
    </row>
    <row r="293" spans="1:25" ht="15.75" hidden="1" customHeight="1">
      <c r="A293" s="541" t="s">
        <v>584</v>
      </c>
      <c r="B293" s="547">
        <v>681</v>
      </c>
      <c r="C293" s="551">
        <v>77</v>
      </c>
      <c r="D293" s="551">
        <v>924</v>
      </c>
      <c r="E293" s="551">
        <v>83</v>
      </c>
      <c r="F293" s="551">
        <v>966</v>
      </c>
      <c r="G293" s="551">
        <v>90</v>
      </c>
      <c r="H293" s="551">
        <v>903</v>
      </c>
      <c r="I293" s="551">
        <v>96</v>
      </c>
      <c r="J293" s="552">
        <v>959</v>
      </c>
      <c r="K293" s="552">
        <v>100</v>
      </c>
      <c r="L293" s="552">
        <v>1019</v>
      </c>
      <c r="M293" s="552">
        <v>118</v>
      </c>
      <c r="N293" s="563">
        <f t="shared" si="15"/>
        <v>8.6355932203389827</v>
      </c>
      <c r="O293" s="554" t="s">
        <v>585</v>
      </c>
      <c r="R293" s="317" t="s">
        <v>720</v>
      </c>
      <c r="S293" s="409">
        <v>208</v>
      </c>
      <c r="T293" s="510" t="str">
        <f t="shared" si="13"/>
        <v>středisko Ledeč nad Sázavou</v>
      </c>
      <c r="V293" s="538" t="s">
        <v>584</v>
      </c>
      <c r="W293" s="534">
        <v>118</v>
      </c>
      <c r="X293" s="534">
        <v>161</v>
      </c>
      <c r="Y293" s="510" t="str">
        <f t="shared" si="14"/>
        <v>středisko Černého havrana Chlumec nad Cidlinou</v>
      </c>
    </row>
    <row r="294" spans="1:25" ht="15.75" customHeight="1">
      <c r="A294" s="541">
        <v>522</v>
      </c>
      <c r="B294" s="547">
        <v>3455</v>
      </c>
      <c r="C294" s="551">
        <v>300</v>
      </c>
      <c r="D294" s="551">
        <v>3071</v>
      </c>
      <c r="E294" s="551">
        <v>269</v>
      </c>
      <c r="F294" s="551">
        <v>3332</v>
      </c>
      <c r="G294" s="551">
        <v>264</v>
      </c>
      <c r="H294" s="551">
        <v>2791</v>
      </c>
      <c r="I294" s="551">
        <v>288</v>
      </c>
      <c r="J294" s="552">
        <v>2899</v>
      </c>
      <c r="K294" s="552">
        <v>277</v>
      </c>
      <c r="L294" s="552">
        <v>3423</v>
      </c>
      <c r="M294" s="552">
        <v>317</v>
      </c>
      <c r="N294" s="563">
        <f t="shared" si="15"/>
        <v>10.798107255520504</v>
      </c>
      <c r="O294" s="554" t="s">
        <v>586</v>
      </c>
      <c r="R294" s="317" t="s">
        <v>722</v>
      </c>
      <c r="S294" s="409">
        <v>654</v>
      </c>
      <c r="T294" s="416" t="str">
        <f t="shared" si="13"/>
        <v>středisko Goliath Přibyslav</v>
      </c>
      <c r="V294" s="538">
        <v>522</v>
      </c>
      <c r="W294" s="534">
        <v>317</v>
      </c>
      <c r="X294" s="534">
        <v>478</v>
      </c>
      <c r="Y294" s="510" t="str">
        <f t="shared" si="14"/>
        <v>okres Jičín</v>
      </c>
    </row>
    <row r="295" spans="1:25" ht="15.75" hidden="1" customHeight="1">
      <c r="A295" s="541" t="s">
        <v>587</v>
      </c>
      <c r="B295" s="547">
        <v>1180</v>
      </c>
      <c r="C295" s="551">
        <v>71</v>
      </c>
      <c r="D295" s="551">
        <v>979</v>
      </c>
      <c r="E295" s="551">
        <v>71</v>
      </c>
      <c r="F295" s="551">
        <v>1005</v>
      </c>
      <c r="G295" s="551">
        <v>74</v>
      </c>
      <c r="H295" s="551">
        <v>822</v>
      </c>
      <c r="I295" s="551">
        <v>79</v>
      </c>
      <c r="J295" s="552">
        <v>751</v>
      </c>
      <c r="K295" s="552">
        <v>73</v>
      </c>
      <c r="L295" s="552">
        <v>903</v>
      </c>
      <c r="M295" s="552">
        <v>65</v>
      </c>
      <c r="N295" s="563">
        <f t="shared" si="15"/>
        <v>13.892307692307693</v>
      </c>
      <c r="O295" s="554" t="s">
        <v>588</v>
      </c>
      <c r="R295" s="317" t="s">
        <v>724</v>
      </c>
      <c r="S295" s="409">
        <v>982</v>
      </c>
      <c r="T295" s="510" t="str">
        <f t="shared" si="13"/>
        <v>středisko Bobříci Havlíčkův Brod</v>
      </c>
      <c r="V295" s="538" t="s">
        <v>587</v>
      </c>
      <c r="W295" s="534">
        <v>65</v>
      </c>
      <c r="X295" s="534">
        <v>106</v>
      </c>
      <c r="Y295" s="510" t="str">
        <f t="shared" si="14"/>
        <v>středisko Brána Jičín</v>
      </c>
    </row>
    <row r="296" spans="1:25" ht="15.75" hidden="1" customHeight="1">
      <c r="A296" s="541" t="s">
        <v>589</v>
      </c>
      <c r="B296" s="547">
        <v>753</v>
      </c>
      <c r="C296" s="551">
        <v>105</v>
      </c>
      <c r="D296" s="551">
        <v>677</v>
      </c>
      <c r="E296" s="551">
        <v>77</v>
      </c>
      <c r="F296" s="551">
        <v>740</v>
      </c>
      <c r="G296" s="551">
        <v>61</v>
      </c>
      <c r="H296" s="551">
        <v>664</v>
      </c>
      <c r="I296" s="551">
        <v>75</v>
      </c>
      <c r="J296" s="552">
        <v>753</v>
      </c>
      <c r="K296" s="552">
        <v>73</v>
      </c>
      <c r="L296" s="552">
        <v>866</v>
      </c>
      <c r="M296" s="552">
        <v>85</v>
      </c>
      <c r="N296" s="563">
        <f t="shared" si="15"/>
        <v>10.188235294117646</v>
      </c>
      <c r="O296" s="554" t="s">
        <v>590</v>
      </c>
      <c r="R296" s="317" t="s">
        <v>695</v>
      </c>
      <c r="S296" s="409">
        <v>591</v>
      </c>
      <c r="T296" s="416" t="str">
        <f t="shared" si="13"/>
        <v>středisko Zvon Jihlava</v>
      </c>
      <c r="V296" s="538" t="s">
        <v>589</v>
      </c>
      <c r="W296" s="534">
        <v>85</v>
      </c>
      <c r="X296" s="534">
        <v>137</v>
      </c>
      <c r="Y296" s="510" t="str">
        <f t="shared" si="14"/>
        <v>středisko Hořice</v>
      </c>
    </row>
    <row r="297" spans="1:25" ht="15.75" hidden="1" customHeight="1">
      <c r="A297" s="541" t="s">
        <v>591</v>
      </c>
      <c r="B297" s="547">
        <v>817</v>
      </c>
      <c r="C297" s="551">
        <v>64</v>
      </c>
      <c r="D297" s="551">
        <v>885</v>
      </c>
      <c r="E297" s="551">
        <v>68</v>
      </c>
      <c r="F297" s="551">
        <v>1020</v>
      </c>
      <c r="G297" s="551">
        <v>79</v>
      </c>
      <c r="H297" s="551">
        <v>840</v>
      </c>
      <c r="I297" s="551">
        <v>88</v>
      </c>
      <c r="J297" s="552">
        <v>900</v>
      </c>
      <c r="K297" s="552">
        <v>91</v>
      </c>
      <c r="L297" s="552">
        <v>1115</v>
      </c>
      <c r="M297" s="552">
        <v>111</v>
      </c>
      <c r="N297" s="563">
        <f t="shared" si="15"/>
        <v>10.045045045045045</v>
      </c>
      <c r="O297" s="554" t="s">
        <v>592</v>
      </c>
      <c r="R297" s="317" t="s">
        <v>697</v>
      </c>
      <c r="S297" s="409">
        <v>445</v>
      </c>
      <c r="T297" s="510" t="str">
        <f t="shared" si="13"/>
        <v>středisko Batelov</v>
      </c>
      <c r="V297" s="538" t="s">
        <v>591</v>
      </c>
      <c r="W297" s="534">
        <v>111</v>
      </c>
      <c r="X297" s="534">
        <v>164</v>
      </c>
      <c r="Y297" s="510" t="str">
        <f t="shared" si="14"/>
        <v>středisko Sopka Nová Paka</v>
      </c>
    </row>
    <row r="298" spans="1:25" ht="15.75" hidden="1" customHeight="1">
      <c r="A298" s="541" t="s">
        <v>593</v>
      </c>
      <c r="B298" s="547">
        <v>705</v>
      </c>
      <c r="C298" s="551">
        <v>45</v>
      </c>
      <c r="D298" s="551">
        <v>530</v>
      </c>
      <c r="E298" s="551">
        <v>39</v>
      </c>
      <c r="F298" s="551">
        <v>567</v>
      </c>
      <c r="G298" s="551">
        <v>46</v>
      </c>
      <c r="H298" s="551">
        <v>465</v>
      </c>
      <c r="I298" s="551">
        <v>46</v>
      </c>
      <c r="J298" s="552">
        <v>495</v>
      </c>
      <c r="K298" s="552">
        <v>40</v>
      </c>
      <c r="L298" s="552">
        <v>539</v>
      </c>
      <c r="M298" s="552">
        <v>56</v>
      </c>
      <c r="N298" s="563">
        <f t="shared" si="15"/>
        <v>9.625</v>
      </c>
      <c r="O298" s="554" t="s">
        <v>594</v>
      </c>
      <c r="P298" s="305"/>
      <c r="Q298" s="305"/>
      <c r="R298" s="317" t="s">
        <v>699</v>
      </c>
      <c r="S298" s="409">
        <v>749</v>
      </c>
      <c r="T298" s="416" t="str">
        <f t="shared" si="13"/>
        <v>středisko Divočáci Jihlava</v>
      </c>
      <c r="V298" s="538" t="s">
        <v>593</v>
      </c>
      <c r="W298" s="534">
        <v>56</v>
      </c>
      <c r="X298" s="534">
        <v>71</v>
      </c>
      <c r="Y298" s="510" t="str">
        <f t="shared" si="14"/>
        <v>středisko Lázně Bělohrad</v>
      </c>
    </row>
    <row r="299" spans="1:25" ht="15.75" customHeight="1">
      <c r="A299" s="541">
        <v>524</v>
      </c>
      <c r="B299" s="547">
        <v>4749</v>
      </c>
      <c r="C299" s="551">
        <v>432</v>
      </c>
      <c r="D299" s="551">
        <v>4356</v>
      </c>
      <c r="E299" s="551">
        <v>426</v>
      </c>
      <c r="F299" s="551">
        <v>4970</v>
      </c>
      <c r="G299" s="551">
        <v>500</v>
      </c>
      <c r="H299" s="551">
        <v>4630</v>
      </c>
      <c r="I299" s="551">
        <v>500</v>
      </c>
      <c r="J299" s="552">
        <v>5390</v>
      </c>
      <c r="K299" s="552">
        <v>497</v>
      </c>
      <c r="L299" s="552">
        <v>6436</v>
      </c>
      <c r="M299" s="552">
        <v>544</v>
      </c>
      <c r="N299" s="563">
        <f t="shared" si="15"/>
        <v>11.830882352941176</v>
      </c>
      <c r="O299" s="554" t="s">
        <v>595</v>
      </c>
      <c r="R299" s="317" t="s">
        <v>701</v>
      </c>
      <c r="S299" s="409">
        <v>934</v>
      </c>
      <c r="T299" s="510" t="str">
        <f t="shared" si="13"/>
        <v>středisko Orlík Humpolec</v>
      </c>
      <c r="V299" s="538">
        <v>524</v>
      </c>
      <c r="W299" s="534">
        <v>544</v>
      </c>
      <c r="X299" s="534">
        <v>856</v>
      </c>
      <c r="Y299" s="510" t="str">
        <f t="shared" si="14"/>
        <v>okres Rychnov nad Kněžnou</v>
      </c>
    </row>
    <row r="300" spans="1:25" ht="15.75" hidden="1" customHeight="1">
      <c r="A300" s="541" t="s">
        <v>596</v>
      </c>
      <c r="B300" s="547">
        <v>1094</v>
      </c>
      <c r="C300" s="551">
        <v>101</v>
      </c>
      <c r="D300" s="551">
        <v>949</v>
      </c>
      <c r="E300" s="551">
        <v>85</v>
      </c>
      <c r="F300" s="551">
        <v>1302</v>
      </c>
      <c r="G300" s="551">
        <v>103</v>
      </c>
      <c r="H300" s="551">
        <v>631</v>
      </c>
      <c r="I300" s="551">
        <v>103</v>
      </c>
      <c r="J300" s="552">
        <v>885</v>
      </c>
      <c r="K300" s="552">
        <v>101</v>
      </c>
      <c r="L300" s="552">
        <v>748</v>
      </c>
      <c r="M300" s="552">
        <v>89</v>
      </c>
      <c r="N300" s="563">
        <f t="shared" si="15"/>
        <v>8.404494382022472</v>
      </c>
      <c r="O300" s="554" t="s">
        <v>597</v>
      </c>
      <c r="R300" s="317" t="s">
        <v>703</v>
      </c>
      <c r="S300" s="409">
        <v>288</v>
      </c>
      <c r="T300" s="416" t="str">
        <f t="shared" si="13"/>
        <v>středisko Sušený tresky Počátky</v>
      </c>
      <c r="V300" s="538" t="s">
        <v>596</v>
      </c>
      <c r="W300" s="534">
        <v>89</v>
      </c>
      <c r="X300" s="534">
        <v>185</v>
      </c>
      <c r="Y300" s="510" t="str">
        <f t="shared" si="14"/>
        <v>středisko Stetson Rychnov nad Kněžnou</v>
      </c>
    </row>
    <row r="301" spans="1:25" ht="15.75" hidden="1" customHeight="1">
      <c r="A301" s="541" t="s">
        <v>598</v>
      </c>
      <c r="B301" s="547">
        <v>550</v>
      </c>
      <c r="C301" s="551">
        <v>68</v>
      </c>
      <c r="D301" s="551">
        <v>364</v>
      </c>
      <c r="E301" s="551">
        <v>67</v>
      </c>
      <c r="F301" s="551">
        <v>572</v>
      </c>
      <c r="G301" s="551">
        <v>90</v>
      </c>
      <c r="H301" s="551">
        <v>568</v>
      </c>
      <c r="I301" s="551">
        <v>90</v>
      </c>
      <c r="J301" s="552">
        <v>1097</v>
      </c>
      <c r="K301" s="552">
        <v>93</v>
      </c>
      <c r="L301" s="552">
        <v>1154</v>
      </c>
      <c r="M301" s="552">
        <v>101</v>
      </c>
      <c r="N301" s="563">
        <f t="shared" si="15"/>
        <v>11.425742574257425</v>
      </c>
      <c r="O301" s="554" t="s">
        <v>599</v>
      </c>
      <c r="R301" s="317" t="s">
        <v>705</v>
      </c>
      <c r="S301" s="409">
        <v>1418</v>
      </c>
      <c r="T301" s="510" t="str">
        <f t="shared" si="13"/>
        <v>středisko Pelhřimov</v>
      </c>
      <c r="V301" s="538" t="s">
        <v>598</v>
      </c>
      <c r="W301" s="534">
        <v>101</v>
      </c>
      <c r="X301" s="534">
        <v>143</v>
      </c>
      <c r="Y301" s="510" t="str">
        <f t="shared" si="14"/>
        <v>středisko Kostelec nad Orlicí</v>
      </c>
    </row>
    <row r="302" spans="1:25" ht="15.75" hidden="1" customHeight="1">
      <c r="A302" s="541" t="s">
        <v>600</v>
      </c>
      <c r="B302" s="547">
        <v>963</v>
      </c>
      <c r="C302" s="551">
        <v>68</v>
      </c>
      <c r="D302" s="551">
        <v>1036</v>
      </c>
      <c r="E302" s="551">
        <v>67</v>
      </c>
      <c r="F302" s="551">
        <v>924</v>
      </c>
      <c r="G302" s="551">
        <v>79</v>
      </c>
      <c r="H302" s="551">
        <v>1008</v>
      </c>
      <c r="I302" s="551">
        <v>79</v>
      </c>
      <c r="J302" s="552">
        <v>1064</v>
      </c>
      <c r="K302" s="552">
        <v>83</v>
      </c>
      <c r="L302" s="552">
        <v>1890</v>
      </c>
      <c r="M302" s="552">
        <v>94</v>
      </c>
      <c r="N302" s="563">
        <f t="shared" si="15"/>
        <v>20.106382978723403</v>
      </c>
      <c r="O302" s="554" t="s">
        <v>601</v>
      </c>
      <c r="R302" s="317" t="s">
        <v>727</v>
      </c>
      <c r="S302" s="409">
        <v>2648</v>
      </c>
      <c r="T302" s="416" t="str">
        <f t="shared" si="13"/>
        <v>středisko Srdíčko Třebíč</v>
      </c>
      <c r="V302" s="538" t="s">
        <v>600</v>
      </c>
      <c r="W302" s="534">
        <v>94</v>
      </c>
      <c r="X302" s="534">
        <v>136</v>
      </c>
      <c r="Y302" s="510" t="str">
        <f t="shared" si="14"/>
        <v>středisko Opočno</v>
      </c>
    </row>
    <row r="303" spans="1:25" ht="15.75" hidden="1" customHeight="1">
      <c r="A303" s="541" t="s">
        <v>602</v>
      </c>
      <c r="B303" s="547">
        <v>1495</v>
      </c>
      <c r="C303" s="551">
        <v>149</v>
      </c>
      <c r="D303" s="551">
        <v>1490</v>
      </c>
      <c r="E303" s="551">
        <v>148</v>
      </c>
      <c r="F303" s="551">
        <v>1552</v>
      </c>
      <c r="G303" s="551">
        <v>174</v>
      </c>
      <c r="H303" s="551">
        <v>1561</v>
      </c>
      <c r="I303" s="551">
        <v>174</v>
      </c>
      <c r="J303" s="552">
        <v>1579</v>
      </c>
      <c r="K303" s="552">
        <v>163</v>
      </c>
      <c r="L303" s="552">
        <v>1553</v>
      </c>
      <c r="M303" s="552">
        <v>169</v>
      </c>
      <c r="N303" s="563">
        <f t="shared" si="15"/>
        <v>9.1893491124260347</v>
      </c>
      <c r="O303" s="554" t="s">
        <v>603</v>
      </c>
      <c r="R303" s="317" t="s">
        <v>729</v>
      </c>
      <c r="S303" s="409">
        <v>447</v>
      </c>
      <c r="T303" s="510" t="str">
        <f t="shared" si="13"/>
        <v>středisko Luka nad Jihlavou</v>
      </c>
      <c r="V303" s="538" t="s">
        <v>602</v>
      </c>
      <c r="W303" s="534">
        <v>169</v>
      </c>
      <c r="X303" s="534">
        <v>271</v>
      </c>
      <c r="Y303" s="510" t="str">
        <f t="shared" si="14"/>
        <v>středisko Dobruška</v>
      </c>
    </row>
    <row r="304" spans="1:25" ht="15.75" hidden="1" customHeight="1">
      <c r="A304" s="541" t="s">
        <v>604</v>
      </c>
      <c r="B304" s="547">
        <v>647</v>
      </c>
      <c r="C304" s="551">
        <v>46</v>
      </c>
      <c r="D304" s="551">
        <v>517</v>
      </c>
      <c r="E304" s="551">
        <v>59</v>
      </c>
      <c r="F304" s="551">
        <v>620</v>
      </c>
      <c r="G304" s="551">
        <v>54</v>
      </c>
      <c r="H304" s="551">
        <v>862</v>
      </c>
      <c r="I304" s="551">
        <v>54</v>
      </c>
      <c r="J304" s="552">
        <v>765</v>
      </c>
      <c r="K304" s="552">
        <v>57</v>
      </c>
      <c r="L304" s="552">
        <v>1091</v>
      </c>
      <c r="M304" s="552">
        <v>91</v>
      </c>
      <c r="N304" s="563">
        <f t="shared" si="15"/>
        <v>11.989010989010989</v>
      </c>
      <c r="O304" s="554" t="s">
        <v>605</v>
      </c>
      <c r="R304" s="317" t="s">
        <v>731</v>
      </c>
      <c r="S304" s="409">
        <v>748</v>
      </c>
      <c r="T304" s="416" t="str">
        <f t="shared" si="13"/>
        <v>středisko Moravská Orlice Moravské Budějovice</v>
      </c>
      <c r="V304" s="538" t="s">
        <v>604</v>
      </c>
      <c r="W304" s="534">
        <v>91</v>
      </c>
      <c r="X304" s="534">
        <v>121</v>
      </c>
      <c r="Y304" s="510" t="str">
        <f t="shared" si="14"/>
        <v>středisko Vamberk</v>
      </c>
    </row>
    <row r="305" spans="1:25" ht="15.75" customHeight="1">
      <c r="A305" s="541">
        <v>526</v>
      </c>
      <c r="B305" s="547">
        <v>4874</v>
      </c>
      <c r="C305" s="551">
        <v>442</v>
      </c>
      <c r="D305" s="551">
        <v>5838</v>
      </c>
      <c r="E305" s="551">
        <v>467</v>
      </c>
      <c r="F305" s="551">
        <v>6747</v>
      </c>
      <c r="G305" s="551">
        <v>580</v>
      </c>
      <c r="H305" s="551">
        <v>4767</v>
      </c>
      <c r="I305" s="551">
        <v>580</v>
      </c>
      <c r="J305" s="552">
        <v>6746</v>
      </c>
      <c r="K305" s="552">
        <v>600</v>
      </c>
      <c r="L305" s="552">
        <v>6716</v>
      </c>
      <c r="M305" s="552">
        <v>631</v>
      </c>
      <c r="N305" s="563">
        <f t="shared" si="15"/>
        <v>10.643423137876386</v>
      </c>
      <c r="O305" s="554" t="s">
        <v>606</v>
      </c>
      <c r="R305" s="317" t="s">
        <v>733</v>
      </c>
      <c r="S305" s="409">
        <v>665</v>
      </c>
      <c r="T305" s="510" t="str">
        <f t="shared" si="13"/>
        <v>středisko Jemnice</v>
      </c>
      <c r="V305" s="538">
        <v>526</v>
      </c>
      <c r="W305" s="534">
        <v>631</v>
      </c>
      <c r="X305" s="534">
        <v>957</v>
      </c>
      <c r="Y305" s="510" t="str">
        <f t="shared" si="14"/>
        <v>okres Hradec Králové-město</v>
      </c>
    </row>
    <row r="306" spans="1:25" ht="15.75" hidden="1" customHeight="1">
      <c r="A306" s="541" t="s">
        <v>607</v>
      </c>
      <c r="B306" s="547">
        <v>1839</v>
      </c>
      <c r="C306" s="551">
        <v>168</v>
      </c>
      <c r="D306" s="551">
        <v>2033</v>
      </c>
      <c r="E306" s="551">
        <v>170</v>
      </c>
      <c r="F306" s="551">
        <v>2325</v>
      </c>
      <c r="G306" s="551">
        <v>223</v>
      </c>
      <c r="H306" s="551">
        <v>1545</v>
      </c>
      <c r="I306" s="551">
        <v>223</v>
      </c>
      <c r="J306" s="552">
        <v>2230</v>
      </c>
      <c r="K306" s="552">
        <v>211</v>
      </c>
      <c r="L306" s="552">
        <v>2321</v>
      </c>
      <c r="M306" s="552">
        <v>213</v>
      </c>
      <c r="N306" s="563">
        <f t="shared" si="15"/>
        <v>10.896713615023474</v>
      </c>
      <c r="O306" s="554" t="s">
        <v>608</v>
      </c>
      <c r="R306" s="317" t="s">
        <v>735</v>
      </c>
      <c r="S306" s="409">
        <v>346</v>
      </c>
      <c r="T306" s="416" t="str">
        <f t="shared" si="13"/>
        <v>středisko Budišov</v>
      </c>
      <c r="V306" s="538" t="s">
        <v>607</v>
      </c>
      <c r="W306" s="534">
        <v>213</v>
      </c>
      <c r="X306" s="534">
        <v>304</v>
      </c>
      <c r="Y306" s="510" t="str">
        <f t="shared" si="14"/>
        <v>středisko K. Šimka Hradec Králové</v>
      </c>
    </row>
    <row r="307" spans="1:25" ht="15.75" hidden="1" customHeight="1">
      <c r="A307" s="541" t="s">
        <v>609</v>
      </c>
      <c r="B307" s="547">
        <v>345</v>
      </c>
      <c r="C307" s="551">
        <v>34</v>
      </c>
      <c r="D307" s="551">
        <v>405</v>
      </c>
      <c r="E307" s="551">
        <v>39</v>
      </c>
      <c r="F307" s="551">
        <v>457</v>
      </c>
      <c r="G307" s="551">
        <v>58</v>
      </c>
      <c r="H307" s="551">
        <v>172</v>
      </c>
      <c r="I307" s="551">
        <v>58</v>
      </c>
      <c r="J307" s="552">
        <v>473</v>
      </c>
      <c r="K307" s="552">
        <v>60</v>
      </c>
      <c r="L307" s="552">
        <v>443</v>
      </c>
      <c r="M307" s="552">
        <v>56</v>
      </c>
      <c r="N307" s="563">
        <f t="shared" si="15"/>
        <v>7.9107142857142856</v>
      </c>
      <c r="O307" s="554" t="s">
        <v>610</v>
      </c>
      <c r="R307" s="317" t="s">
        <v>737</v>
      </c>
      <c r="S307" s="409">
        <v>1021</v>
      </c>
      <c r="T307" s="510" t="str">
        <f t="shared" si="13"/>
        <v>středisko Velké Meziříčí</v>
      </c>
      <c r="V307" s="538" t="s">
        <v>609</v>
      </c>
      <c r="W307" s="534">
        <v>56</v>
      </c>
      <c r="X307" s="534">
        <v>95</v>
      </c>
      <c r="Y307" s="510" t="str">
        <f t="shared" si="14"/>
        <v>středisko Rotunda Hradec Králové</v>
      </c>
    </row>
    <row r="308" spans="1:25" ht="15.75" hidden="1" customHeight="1">
      <c r="A308" s="541" t="s">
        <v>611</v>
      </c>
      <c r="B308" s="547">
        <v>841</v>
      </c>
      <c r="C308" s="551">
        <v>65</v>
      </c>
      <c r="D308" s="551">
        <v>1016</v>
      </c>
      <c r="E308" s="551">
        <v>74</v>
      </c>
      <c r="F308" s="551">
        <v>1403</v>
      </c>
      <c r="G308" s="551">
        <v>79</v>
      </c>
      <c r="H308" s="551">
        <v>971</v>
      </c>
      <c r="I308" s="551">
        <v>79</v>
      </c>
      <c r="J308" s="552">
        <v>948</v>
      </c>
      <c r="K308" s="552">
        <v>91</v>
      </c>
      <c r="L308" s="552">
        <v>872</v>
      </c>
      <c r="M308" s="552">
        <v>100</v>
      </c>
      <c r="N308" s="563">
        <f t="shared" si="15"/>
        <v>8.7200000000000006</v>
      </c>
      <c r="O308" s="554" t="s">
        <v>612</v>
      </c>
      <c r="R308" s="317" t="s">
        <v>739</v>
      </c>
      <c r="S308" s="409">
        <v>1283</v>
      </c>
      <c r="T308" s="416" t="str">
        <f t="shared" si="13"/>
        <v>přístav Žlutá Ponorka Třebíč</v>
      </c>
      <c r="V308" s="538" t="s">
        <v>611</v>
      </c>
      <c r="W308" s="534">
        <v>100</v>
      </c>
      <c r="X308" s="534">
        <v>155</v>
      </c>
      <c r="Y308" s="510" t="str">
        <f t="shared" si="14"/>
        <v>středisko Kukleny Hradec Králové</v>
      </c>
    </row>
    <row r="309" spans="1:25" ht="15.75" hidden="1" customHeight="1">
      <c r="A309" s="541" t="s">
        <v>613</v>
      </c>
      <c r="B309" s="547">
        <v>1275</v>
      </c>
      <c r="C309" s="551">
        <v>89</v>
      </c>
      <c r="D309" s="551">
        <v>1322</v>
      </c>
      <c r="E309" s="551">
        <v>100</v>
      </c>
      <c r="F309" s="551">
        <v>1335</v>
      </c>
      <c r="G309" s="551">
        <v>111</v>
      </c>
      <c r="H309" s="551">
        <v>1244</v>
      </c>
      <c r="I309" s="551">
        <v>111</v>
      </c>
      <c r="J309" s="552">
        <v>1485</v>
      </c>
      <c r="K309" s="552">
        <v>132</v>
      </c>
      <c r="L309" s="552">
        <v>1511</v>
      </c>
      <c r="M309" s="552">
        <v>146</v>
      </c>
      <c r="N309" s="563">
        <f t="shared" si="15"/>
        <v>10.349315068493151</v>
      </c>
      <c r="O309" s="554" t="s">
        <v>614</v>
      </c>
      <c r="R309" s="317" t="s">
        <v>707</v>
      </c>
      <c r="S309" s="409">
        <v>975</v>
      </c>
      <c r="T309" s="510" t="str">
        <f t="shared" si="13"/>
        <v>středisko Bílý štít Nové Město na Moravě</v>
      </c>
      <c r="V309" s="538" t="s">
        <v>613</v>
      </c>
      <c r="W309" s="534">
        <v>146</v>
      </c>
      <c r="X309" s="534">
        <v>206</v>
      </c>
      <c r="Y309" s="510" t="str">
        <f t="shared" si="14"/>
        <v>středisko Svatého Jiří Hradec Králové</v>
      </c>
    </row>
    <row r="310" spans="1:25" ht="15.75" hidden="1" customHeight="1">
      <c r="A310" s="541" t="s">
        <v>615</v>
      </c>
      <c r="B310" s="547">
        <v>574</v>
      </c>
      <c r="C310" s="551">
        <v>46</v>
      </c>
      <c r="D310" s="551">
        <v>642</v>
      </c>
      <c r="E310" s="551">
        <v>42</v>
      </c>
      <c r="F310" s="551">
        <v>672</v>
      </c>
      <c r="G310" s="551">
        <v>52</v>
      </c>
      <c r="H310" s="551">
        <v>400</v>
      </c>
      <c r="I310" s="551">
        <v>52</v>
      </c>
      <c r="J310" s="552">
        <v>830</v>
      </c>
      <c r="K310" s="552">
        <v>47</v>
      </c>
      <c r="L310" s="552">
        <v>774</v>
      </c>
      <c r="M310" s="552">
        <v>45</v>
      </c>
      <c r="N310" s="563">
        <f t="shared" si="15"/>
        <v>17.2</v>
      </c>
      <c r="O310" s="554" t="s">
        <v>616</v>
      </c>
      <c r="R310" s="317" t="s">
        <v>709</v>
      </c>
      <c r="S310" s="409">
        <v>1088</v>
      </c>
      <c r="T310" s="416" t="str">
        <f t="shared" si="13"/>
        <v>středisko Klen Bystřice nad Pernštejnem</v>
      </c>
      <c r="V310" s="538" t="s">
        <v>615</v>
      </c>
      <c r="W310" s="534">
        <v>45</v>
      </c>
      <c r="X310" s="534">
        <v>81</v>
      </c>
      <c r="Y310" s="510" t="str">
        <f t="shared" si="14"/>
        <v>středisko Rybárny Hradec Králové</v>
      </c>
    </row>
    <row r="311" spans="1:25" ht="15.75" hidden="1" customHeight="1">
      <c r="A311" s="541" t="s">
        <v>617</v>
      </c>
      <c r="B311" s="547">
        <v>0</v>
      </c>
      <c r="C311" s="551">
        <v>40</v>
      </c>
      <c r="D311" s="551">
        <v>420</v>
      </c>
      <c r="E311" s="551">
        <v>42</v>
      </c>
      <c r="F311" s="551">
        <v>555</v>
      </c>
      <c r="G311" s="551">
        <v>57</v>
      </c>
      <c r="H311" s="551">
        <v>435</v>
      </c>
      <c r="I311" s="551">
        <v>57</v>
      </c>
      <c r="J311" s="552">
        <v>780</v>
      </c>
      <c r="K311" s="552">
        <v>59</v>
      </c>
      <c r="L311" s="552">
        <v>795</v>
      </c>
      <c r="M311" s="552">
        <v>71</v>
      </c>
      <c r="N311" s="563">
        <f t="shared" si="15"/>
        <v>11.19718309859155</v>
      </c>
      <c r="O311" s="554" t="s">
        <v>618</v>
      </c>
      <c r="R311" s="317" t="s">
        <v>711</v>
      </c>
      <c r="S311" s="409">
        <v>1025</v>
      </c>
      <c r="T311" s="510" t="str">
        <f t="shared" si="13"/>
        <v>přístav Racek Žďár nad Sázavou</v>
      </c>
      <c r="V311" s="538" t="s">
        <v>617</v>
      </c>
      <c r="W311" s="534">
        <v>71</v>
      </c>
      <c r="X311" s="534">
        <v>116</v>
      </c>
      <c r="Y311" s="510" t="str">
        <f t="shared" si="14"/>
        <v>středisko Želivák Hradec Králové</v>
      </c>
    </row>
    <row r="312" spans="1:25" ht="15.75" hidden="1" customHeight="1">
      <c r="A312" s="541">
        <v>530</v>
      </c>
      <c r="B312" s="547">
        <v>28254</v>
      </c>
      <c r="C312" s="551">
        <v>2784</v>
      </c>
      <c r="D312" s="551">
        <v>28803</v>
      </c>
      <c r="E312" s="551">
        <v>2862</v>
      </c>
      <c r="F312" s="551">
        <v>29832</v>
      </c>
      <c r="G312" s="551">
        <v>3133</v>
      </c>
      <c r="H312" s="551">
        <v>28402</v>
      </c>
      <c r="I312" s="551">
        <v>3133</v>
      </c>
      <c r="J312" s="552">
        <v>31544</v>
      </c>
      <c r="K312" s="552">
        <v>3104</v>
      </c>
      <c r="L312" s="552">
        <v>32992</v>
      </c>
      <c r="M312" s="552">
        <v>3241</v>
      </c>
      <c r="N312" s="563">
        <f t="shared" si="15"/>
        <v>10.179574205492132</v>
      </c>
      <c r="O312" s="554" t="s">
        <v>41</v>
      </c>
      <c r="R312" s="317" t="s">
        <v>713</v>
      </c>
      <c r="S312" s="409">
        <v>375</v>
      </c>
      <c r="T312" s="416" t="str">
        <f t="shared" si="13"/>
        <v>středisko Svratka</v>
      </c>
      <c r="V312" s="538">
        <v>530</v>
      </c>
      <c r="W312" s="534">
        <v>3241</v>
      </c>
      <c r="X312" s="534">
        <v>5097</v>
      </c>
      <c r="Y312" s="510" t="str">
        <f t="shared" si="14"/>
        <v>Pardubický kraj</v>
      </c>
    </row>
    <row r="313" spans="1:25" ht="15.75" hidden="1" customHeight="1">
      <c r="A313" s="541" t="s">
        <v>619</v>
      </c>
      <c r="B313" s="547">
        <v>588</v>
      </c>
      <c r="C313" s="551">
        <v>64</v>
      </c>
      <c r="D313" s="551">
        <v>574</v>
      </c>
      <c r="E313" s="551">
        <v>71</v>
      </c>
      <c r="F313" s="551">
        <v>644</v>
      </c>
      <c r="G313" s="551">
        <v>82</v>
      </c>
      <c r="H313" s="551">
        <v>658</v>
      </c>
      <c r="I313" s="551">
        <v>82</v>
      </c>
      <c r="J313" s="552">
        <v>728</v>
      </c>
      <c r="K313" s="552">
        <v>74</v>
      </c>
      <c r="L313" s="552">
        <v>644</v>
      </c>
      <c r="M313" s="552">
        <v>84</v>
      </c>
      <c r="N313" s="563">
        <f t="shared" si="15"/>
        <v>7.666666666666667</v>
      </c>
      <c r="O313" s="554" t="s">
        <v>620</v>
      </c>
      <c r="R313" s="317" t="s">
        <v>715</v>
      </c>
      <c r="S313" s="409">
        <v>544</v>
      </c>
      <c r="T313" s="510" t="str">
        <f t="shared" si="13"/>
        <v>středisko Parkán Polná</v>
      </c>
      <c r="V313" s="538" t="s">
        <v>619</v>
      </c>
      <c r="W313" s="534">
        <v>84</v>
      </c>
      <c r="X313" s="534">
        <v>129</v>
      </c>
      <c r="Y313" s="510" t="str">
        <f t="shared" si="14"/>
        <v>středisko Lázně Bohdaneč</v>
      </c>
    </row>
    <row r="314" spans="1:25" ht="15.75" hidden="1" customHeight="1">
      <c r="A314" s="541" t="s">
        <v>621</v>
      </c>
      <c r="B314" s="547">
        <v>120</v>
      </c>
      <c r="C314" s="551">
        <v>27</v>
      </c>
      <c r="D314" s="551">
        <v>0</v>
      </c>
      <c r="E314" s="551">
        <v>28</v>
      </c>
      <c r="F314" s="551"/>
      <c r="G314" s="551">
        <v>26</v>
      </c>
      <c r="H314" s="551"/>
      <c r="I314" s="551">
        <v>26</v>
      </c>
      <c r="J314" s="552"/>
      <c r="K314" s="552">
        <v>26</v>
      </c>
      <c r="L314" s="552"/>
      <c r="M314" s="552">
        <v>25</v>
      </c>
      <c r="N314" s="563" t="str">
        <f t="shared" si="15"/>
        <v/>
      </c>
      <c r="O314" s="554" t="s">
        <v>622</v>
      </c>
      <c r="R314" s="317" t="s">
        <v>752</v>
      </c>
      <c r="S314" s="409">
        <v>1900</v>
      </c>
      <c r="T314" s="416" t="str">
        <f t="shared" si="13"/>
        <v>středisko Srdce na dlani Blansko</v>
      </c>
      <c r="V314" s="538" t="s">
        <v>621</v>
      </c>
      <c r="W314" s="534">
        <v>25</v>
      </c>
      <c r="X314" s="534">
        <v>37</v>
      </c>
      <c r="Y314" s="510" t="str">
        <f t="shared" si="14"/>
        <v>středisko Chvaletice</v>
      </c>
    </row>
    <row r="315" spans="1:25" ht="15.75" hidden="1" customHeight="1">
      <c r="A315" s="541" t="s">
        <v>623</v>
      </c>
      <c r="B315" s="547">
        <v>784</v>
      </c>
      <c r="C315" s="551">
        <v>72</v>
      </c>
      <c r="D315" s="551">
        <v>895</v>
      </c>
      <c r="E315" s="551">
        <v>77</v>
      </c>
      <c r="F315" s="551">
        <v>750</v>
      </c>
      <c r="G315" s="551">
        <v>67</v>
      </c>
      <c r="H315" s="551">
        <v>676</v>
      </c>
      <c r="I315" s="551">
        <v>67</v>
      </c>
      <c r="J315" s="552">
        <v>930</v>
      </c>
      <c r="K315" s="552">
        <v>84</v>
      </c>
      <c r="L315" s="552">
        <v>713</v>
      </c>
      <c r="M315" s="552">
        <v>75</v>
      </c>
      <c r="N315" s="563">
        <f t="shared" si="15"/>
        <v>9.5066666666666659</v>
      </c>
      <c r="O315" s="554" t="s">
        <v>624</v>
      </c>
      <c r="R315" s="317" t="s">
        <v>754</v>
      </c>
      <c r="S315" s="409">
        <v>705</v>
      </c>
      <c r="T315" s="510" t="str">
        <f t="shared" si="13"/>
        <v>středisko Rájec-Jestřebí</v>
      </c>
      <c r="V315" s="538" t="s">
        <v>623</v>
      </c>
      <c r="W315" s="534">
        <v>75</v>
      </c>
      <c r="X315" s="534">
        <v>119</v>
      </c>
      <c r="Y315" s="510" t="str">
        <f t="shared" si="14"/>
        <v>středisko Holice</v>
      </c>
    </row>
    <row r="316" spans="1:25" ht="15.75" hidden="1" customHeight="1">
      <c r="A316" s="541" t="s">
        <v>625</v>
      </c>
      <c r="B316" s="547">
        <v>691</v>
      </c>
      <c r="C316" s="551">
        <v>66</v>
      </c>
      <c r="D316" s="551">
        <v>855</v>
      </c>
      <c r="E316" s="551">
        <v>62</v>
      </c>
      <c r="F316" s="551">
        <v>785</v>
      </c>
      <c r="G316" s="551">
        <v>76</v>
      </c>
      <c r="H316" s="551">
        <v>910</v>
      </c>
      <c r="I316" s="551">
        <v>76</v>
      </c>
      <c r="J316" s="552">
        <v>960</v>
      </c>
      <c r="K316" s="552">
        <v>76</v>
      </c>
      <c r="L316" s="552">
        <v>1095</v>
      </c>
      <c r="M316" s="552">
        <v>79</v>
      </c>
      <c r="N316" s="563">
        <f t="shared" si="15"/>
        <v>13.860759493670885</v>
      </c>
      <c r="O316" s="554" t="s">
        <v>626</v>
      </c>
      <c r="R316" s="317" t="s">
        <v>756</v>
      </c>
      <c r="S316" s="409">
        <v>3217</v>
      </c>
      <c r="T316" s="416" t="str">
        <f t="shared" si="13"/>
        <v>středisko Boskovice</v>
      </c>
      <c r="V316" s="538" t="s">
        <v>625</v>
      </c>
      <c r="W316" s="534">
        <v>79</v>
      </c>
      <c r="X316" s="534">
        <v>135</v>
      </c>
      <c r="Y316" s="510" t="str">
        <f t="shared" si="14"/>
        <v>středisko Šestka Pardubice</v>
      </c>
    </row>
    <row r="317" spans="1:25" ht="15.75" hidden="1" customHeight="1">
      <c r="A317" s="541" t="s">
        <v>627</v>
      </c>
      <c r="B317" s="547">
        <v>576</v>
      </c>
      <c r="C317" s="551">
        <v>52</v>
      </c>
      <c r="D317" s="551">
        <v>713</v>
      </c>
      <c r="E317" s="551">
        <v>64</v>
      </c>
      <c r="F317" s="551">
        <v>708</v>
      </c>
      <c r="G317" s="551">
        <v>66</v>
      </c>
      <c r="H317" s="551">
        <v>473</v>
      </c>
      <c r="I317" s="551">
        <v>66</v>
      </c>
      <c r="J317" s="552">
        <v>659</v>
      </c>
      <c r="K317" s="552">
        <v>65</v>
      </c>
      <c r="L317" s="552">
        <v>749</v>
      </c>
      <c r="M317" s="552">
        <v>64</v>
      </c>
      <c r="N317" s="563">
        <f t="shared" si="15"/>
        <v>11.703125</v>
      </c>
      <c r="O317" s="554" t="s">
        <v>628</v>
      </c>
      <c r="R317" s="317" t="s">
        <v>758</v>
      </c>
      <c r="S317" s="409">
        <v>745</v>
      </c>
      <c r="T317" s="510" t="str">
        <f t="shared" si="13"/>
        <v>středisko Erb Letovice</v>
      </c>
      <c r="V317" s="538" t="s">
        <v>627</v>
      </c>
      <c r="W317" s="534">
        <v>64</v>
      </c>
      <c r="X317" s="534">
        <v>99</v>
      </c>
      <c r="Y317" s="510" t="str">
        <f t="shared" si="14"/>
        <v>přístav Sedmička Pardubice</v>
      </c>
    </row>
    <row r="318" spans="1:25" ht="15.75" hidden="1" customHeight="1">
      <c r="A318" s="541" t="s">
        <v>629</v>
      </c>
      <c r="B318" s="547">
        <v>1024</v>
      </c>
      <c r="C318" s="551">
        <v>100</v>
      </c>
      <c r="D318" s="551">
        <v>1180</v>
      </c>
      <c r="E318" s="551">
        <v>109</v>
      </c>
      <c r="F318" s="551">
        <v>1024</v>
      </c>
      <c r="G318" s="551">
        <v>105</v>
      </c>
      <c r="H318" s="551">
        <v>723</v>
      </c>
      <c r="I318" s="551">
        <v>105</v>
      </c>
      <c r="J318" s="552">
        <v>1045</v>
      </c>
      <c r="K318" s="552">
        <v>89</v>
      </c>
      <c r="L318" s="552">
        <v>887</v>
      </c>
      <c r="M318" s="552">
        <v>95</v>
      </c>
      <c r="N318" s="563">
        <f t="shared" si="15"/>
        <v>9.3368421052631572</v>
      </c>
      <c r="O318" s="554" t="s">
        <v>630</v>
      </c>
      <c r="R318" s="317" t="s">
        <v>760</v>
      </c>
      <c r="S318" s="409">
        <v>1980</v>
      </c>
      <c r="T318" s="416" t="str">
        <f t="shared" si="13"/>
        <v>středisko Jedovnice</v>
      </c>
      <c r="V318" s="538" t="s">
        <v>629</v>
      </c>
      <c r="W318" s="534">
        <v>95</v>
      </c>
      <c r="X318" s="534">
        <v>149</v>
      </c>
      <c r="Y318" s="510" t="str">
        <f t="shared" si="14"/>
        <v>středisko Přelouč</v>
      </c>
    </row>
    <row r="319" spans="1:25" ht="15.75" hidden="1" customHeight="1">
      <c r="A319" s="541" t="s">
        <v>631</v>
      </c>
      <c r="B319" s="547">
        <v>765</v>
      </c>
      <c r="C319" s="551">
        <v>59</v>
      </c>
      <c r="D319" s="551">
        <v>822</v>
      </c>
      <c r="E319" s="551">
        <v>58</v>
      </c>
      <c r="F319" s="551">
        <v>678</v>
      </c>
      <c r="G319" s="551">
        <v>71</v>
      </c>
      <c r="H319" s="551">
        <v>921</v>
      </c>
      <c r="I319" s="551">
        <v>71</v>
      </c>
      <c r="J319" s="552">
        <v>809</v>
      </c>
      <c r="K319" s="552">
        <v>61</v>
      </c>
      <c r="L319" s="552">
        <v>808</v>
      </c>
      <c r="M319" s="552">
        <v>59</v>
      </c>
      <c r="N319" s="563">
        <f t="shared" si="15"/>
        <v>13.694915254237289</v>
      </c>
      <c r="O319" s="554" t="s">
        <v>632</v>
      </c>
      <c r="R319" s="317" t="s">
        <v>762</v>
      </c>
      <c r="S319" s="409">
        <v>2791</v>
      </c>
      <c r="T319" s="510" t="str">
        <f t="shared" si="13"/>
        <v>středisko Světla Blansko</v>
      </c>
      <c r="V319" s="538" t="s">
        <v>631</v>
      </c>
      <c r="W319" s="534">
        <v>59</v>
      </c>
      <c r="X319" s="534">
        <v>93</v>
      </c>
      <c r="Y319" s="510" t="str">
        <f t="shared" si="14"/>
        <v>středisko Dívčí Pardubice</v>
      </c>
    </row>
    <row r="320" spans="1:25" ht="15.75" hidden="1" customHeight="1">
      <c r="A320" s="541" t="s">
        <v>633</v>
      </c>
      <c r="B320" s="547">
        <v>455</v>
      </c>
      <c r="C320" s="551">
        <v>43</v>
      </c>
      <c r="D320" s="551">
        <v>525</v>
      </c>
      <c r="E320" s="551">
        <v>47</v>
      </c>
      <c r="F320" s="551">
        <v>484</v>
      </c>
      <c r="G320" s="551">
        <v>39</v>
      </c>
      <c r="H320" s="551">
        <v>645</v>
      </c>
      <c r="I320" s="551">
        <v>39</v>
      </c>
      <c r="J320" s="552">
        <v>498</v>
      </c>
      <c r="K320" s="552">
        <v>53</v>
      </c>
      <c r="L320" s="552">
        <v>480</v>
      </c>
      <c r="M320" s="552">
        <v>48</v>
      </c>
      <c r="N320" s="563">
        <f t="shared" si="15"/>
        <v>10</v>
      </c>
      <c r="O320" s="554" t="s">
        <v>634</v>
      </c>
      <c r="R320" s="317" t="s">
        <v>764</v>
      </c>
      <c r="S320" s="409">
        <v>720</v>
      </c>
      <c r="T320" s="416" t="str">
        <f t="shared" si="13"/>
        <v>středisko Ad fontes</v>
      </c>
      <c r="V320" s="538" t="s">
        <v>633</v>
      </c>
      <c r="W320" s="534">
        <v>48</v>
      </c>
      <c r="X320" s="534">
        <v>70</v>
      </c>
      <c r="Y320" s="510" t="str">
        <f t="shared" si="14"/>
        <v>středisko A. Bartoše Sezemice</v>
      </c>
    </row>
    <row r="321" spans="1:25" ht="15.75" hidden="1" customHeight="1">
      <c r="A321" s="541" t="s">
        <v>635</v>
      </c>
      <c r="B321" s="547">
        <v>2437</v>
      </c>
      <c r="C321" s="551">
        <v>127</v>
      </c>
      <c r="D321" s="551">
        <v>2150</v>
      </c>
      <c r="E321" s="551">
        <v>156</v>
      </c>
      <c r="F321" s="551">
        <v>2032</v>
      </c>
      <c r="G321" s="551">
        <v>161</v>
      </c>
      <c r="H321" s="551">
        <v>2056</v>
      </c>
      <c r="I321" s="551">
        <v>161</v>
      </c>
      <c r="J321" s="552">
        <v>2342</v>
      </c>
      <c r="K321" s="552">
        <v>165</v>
      </c>
      <c r="L321" s="552">
        <v>3637</v>
      </c>
      <c r="M321" s="552">
        <v>177</v>
      </c>
      <c r="N321" s="563">
        <f t="shared" si="15"/>
        <v>20.548022598870055</v>
      </c>
      <c r="O321" s="554" t="s">
        <v>636</v>
      </c>
      <c r="R321" s="317" t="s">
        <v>766</v>
      </c>
      <c r="S321" s="409">
        <v>674</v>
      </c>
      <c r="T321" s="510" t="str">
        <f t="shared" si="13"/>
        <v>středisko Fénix Blansko</v>
      </c>
      <c r="V321" s="538" t="s">
        <v>635</v>
      </c>
      <c r="W321" s="534">
        <v>177</v>
      </c>
      <c r="X321" s="534">
        <v>283</v>
      </c>
      <c r="Y321" s="510" t="str">
        <f t="shared" si="14"/>
        <v>středisko Polaris Pardubice</v>
      </c>
    </row>
    <row r="322" spans="1:25" ht="15.75" customHeight="1">
      <c r="A322" s="541">
        <v>531</v>
      </c>
      <c r="B322" s="547">
        <v>6254</v>
      </c>
      <c r="C322" s="551">
        <v>641</v>
      </c>
      <c r="D322" s="551">
        <v>5844</v>
      </c>
      <c r="E322" s="551">
        <v>642</v>
      </c>
      <c r="F322" s="551">
        <v>6839</v>
      </c>
      <c r="G322" s="551">
        <v>750</v>
      </c>
      <c r="H322" s="551">
        <v>6689</v>
      </c>
      <c r="I322" s="551">
        <v>750</v>
      </c>
      <c r="J322" s="552">
        <v>7860</v>
      </c>
      <c r="K322" s="552">
        <v>764</v>
      </c>
      <c r="L322" s="552">
        <v>7697</v>
      </c>
      <c r="M322" s="552">
        <v>818</v>
      </c>
      <c r="N322" s="563">
        <f t="shared" si="15"/>
        <v>9.4095354523227392</v>
      </c>
      <c r="O322" s="554" t="s">
        <v>637</v>
      </c>
      <c r="R322" s="317" t="s">
        <v>1098</v>
      </c>
      <c r="S322" s="409">
        <v>1336</v>
      </c>
      <c r="T322" s="416" t="str">
        <f t="shared" si="13"/>
        <v>středisko Labyrint Blansko</v>
      </c>
      <c r="V322" s="538">
        <v>531</v>
      </c>
      <c r="W322" s="534">
        <v>818</v>
      </c>
      <c r="X322" s="534">
        <v>1331</v>
      </c>
      <c r="Y322" s="510" t="str">
        <f t="shared" si="14"/>
        <v>okres Chrudim</v>
      </c>
    </row>
    <row r="323" spans="1:25" ht="15.75" hidden="1" customHeight="1">
      <c r="A323" s="541" t="s">
        <v>638</v>
      </c>
      <c r="B323" s="547">
        <v>229</v>
      </c>
      <c r="C323" s="551">
        <v>57</v>
      </c>
      <c r="D323" s="551">
        <v>347</v>
      </c>
      <c r="E323" s="551">
        <v>62</v>
      </c>
      <c r="F323" s="551">
        <v>618</v>
      </c>
      <c r="G323" s="551">
        <v>71</v>
      </c>
      <c r="H323" s="551">
        <v>716</v>
      </c>
      <c r="I323" s="551">
        <v>71</v>
      </c>
      <c r="J323" s="552">
        <v>910</v>
      </c>
      <c r="K323" s="552">
        <v>72</v>
      </c>
      <c r="L323" s="552">
        <v>816</v>
      </c>
      <c r="M323" s="552">
        <v>66</v>
      </c>
      <c r="N323" s="563">
        <f t="shared" si="15"/>
        <v>12.363636363636363</v>
      </c>
      <c r="O323" s="554" t="s">
        <v>639</v>
      </c>
      <c r="R323" s="317" t="s">
        <v>769</v>
      </c>
      <c r="S323" s="409">
        <v>1972</v>
      </c>
      <c r="T323" s="510" t="str">
        <f t="shared" si="13"/>
        <v>středisko Řehoře Mendla Brno</v>
      </c>
      <c r="V323" s="538" t="s">
        <v>638</v>
      </c>
      <c r="W323" s="534">
        <v>66</v>
      </c>
      <c r="X323" s="534">
        <v>86</v>
      </c>
      <c r="Y323" s="510" t="str">
        <f t="shared" si="14"/>
        <v>středisko Chrudim</v>
      </c>
    </row>
    <row r="324" spans="1:25" ht="15.75" hidden="1" customHeight="1">
      <c r="A324" s="541" t="s">
        <v>640</v>
      </c>
      <c r="B324" s="547">
        <v>1554</v>
      </c>
      <c r="C324" s="551">
        <v>127</v>
      </c>
      <c r="D324" s="551">
        <v>1446</v>
      </c>
      <c r="E324" s="551">
        <v>137</v>
      </c>
      <c r="F324" s="551">
        <v>1794</v>
      </c>
      <c r="G324" s="551">
        <v>157</v>
      </c>
      <c r="H324" s="551">
        <v>1719</v>
      </c>
      <c r="I324" s="551">
        <v>157</v>
      </c>
      <c r="J324" s="552">
        <v>1907</v>
      </c>
      <c r="K324" s="552">
        <v>154</v>
      </c>
      <c r="L324" s="552">
        <v>1773</v>
      </c>
      <c r="M324" s="552">
        <v>152</v>
      </c>
      <c r="N324" s="563">
        <f t="shared" si="15"/>
        <v>11.664473684210526</v>
      </c>
      <c r="O324" s="554" t="s">
        <v>641</v>
      </c>
      <c r="R324" s="317" t="s">
        <v>771</v>
      </c>
      <c r="S324" s="409">
        <v>1963</v>
      </c>
      <c r="T324" s="416" t="str">
        <f t="shared" si="13"/>
        <v>středisko Dvojka Brno</v>
      </c>
      <c r="V324" s="538" t="s">
        <v>640</v>
      </c>
      <c r="W324" s="534">
        <v>152</v>
      </c>
      <c r="X324" s="534">
        <v>276</v>
      </c>
      <c r="Y324" s="510" t="str">
        <f t="shared" si="14"/>
        <v>středisko Slatiňany</v>
      </c>
    </row>
    <row r="325" spans="1:25" ht="15.75" hidden="1" customHeight="1">
      <c r="A325" s="541" t="s">
        <v>642</v>
      </c>
      <c r="B325" s="547">
        <v>495</v>
      </c>
      <c r="C325" s="551">
        <v>51</v>
      </c>
      <c r="D325" s="551">
        <v>435</v>
      </c>
      <c r="E325" s="551">
        <v>52</v>
      </c>
      <c r="F325" s="551">
        <v>491</v>
      </c>
      <c r="G325" s="551">
        <v>64</v>
      </c>
      <c r="H325" s="551">
        <v>597</v>
      </c>
      <c r="I325" s="551">
        <v>64</v>
      </c>
      <c r="J325" s="552">
        <v>760</v>
      </c>
      <c r="K325" s="552">
        <v>71</v>
      </c>
      <c r="L325" s="552">
        <v>751</v>
      </c>
      <c r="M325" s="552">
        <v>84</v>
      </c>
      <c r="N325" s="563">
        <f t="shared" si="15"/>
        <v>8.9404761904761898</v>
      </c>
      <c r="O325" s="554" t="s">
        <v>643</v>
      </c>
      <c r="R325" s="317" t="s">
        <v>773</v>
      </c>
      <c r="S325" s="409">
        <v>1232</v>
      </c>
      <c r="T325" s="510" t="str">
        <f t="shared" si="13"/>
        <v>středisko A je to! Brno</v>
      </c>
      <c r="V325" s="538" t="s">
        <v>642</v>
      </c>
      <c r="W325" s="534">
        <v>84</v>
      </c>
      <c r="X325" s="534">
        <v>141</v>
      </c>
      <c r="Y325" s="510" t="str">
        <f t="shared" si="14"/>
        <v>středisko Skála Hlinsko</v>
      </c>
    </row>
    <row r="326" spans="1:25" ht="15.75" hidden="1" customHeight="1">
      <c r="A326" s="541" t="s">
        <v>644</v>
      </c>
      <c r="B326" s="547">
        <v>823</v>
      </c>
      <c r="C326" s="551">
        <v>105</v>
      </c>
      <c r="D326" s="551">
        <v>722</v>
      </c>
      <c r="E326" s="551">
        <v>100</v>
      </c>
      <c r="F326" s="551">
        <v>888</v>
      </c>
      <c r="G326" s="551">
        <v>123</v>
      </c>
      <c r="H326" s="551">
        <v>875</v>
      </c>
      <c r="I326" s="551">
        <v>123</v>
      </c>
      <c r="J326" s="552">
        <v>949</v>
      </c>
      <c r="K326" s="552">
        <v>121</v>
      </c>
      <c r="L326" s="552">
        <v>839</v>
      </c>
      <c r="M326" s="552">
        <v>137</v>
      </c>
      <c r="N326" s="563">
        <f t="shared" si="15"/>
        <v>6.1240875912408761</v>
      </c>
      <c r="O326" s="554" t="s">
        <v>645</v>
      </c>
      <c r="R326" s="317" t="s">
        <v>775</v>
      </c>
      <c r="S326" s="409">
        <v>1628</v>
      </c>
      <c r="T326" s="416" t="str">
        <f t="shared" ref="T326:T389" si="16">VLOOKUP(R326,A:O,15,0)</f>
        <v>středisko Milana Genserka Brno</v>
      </c>
      <c r="V326" s="538" t="s">
        <v>644</v>
      </c>
      <c r="W326" s="534">
        <v>137</v>
      </c>
      <c r="X326" s="534">
        <v>243</v>
      </c>
      <c r="Y326" s="510" t="str">
        <f t="shared" ref="Y326:Y389" si="17">VLOOKUP(V326,A:O,15,0)</f>
        <v>středisko Ležáky Skuteč</v>
      </c>
    </row>
    <row r="327" spans="1:25" ht="15.75" hidden="1" customHeight="1">
      <c r="A327" s="541" t="s">
        <v>646</v>
      </c>
      <c r="B327" s="547">
        <v>404</v>
      </c>
      <c r="C327" s="551">
        <v>47</v>
      </c>
      <c r="D327" s="551">
        <v>419</v>
      </c>
      <c r="E327" s="551">
        <v>48</v>
      </c>
      <c r="F327" s="551">
        <v>521</v>
      </c>
      <c r="G327" s="551">
        <v>40</v>
      </c>
      <c r="H327" s="551">
        <v>487</v>
      </c>
      <c r="I327" s="551">
        <v>40</v>
      </c>
      <c r="J327" s="552">
        <v>480</v>
      </c>
      <c r="K327" s="552">
        <v>42</v>
      </c>
      <c r="L327" s="552">
        <v>563</v>
      </c>
      <c r="M327" s="552">
        <v>51</v>
      </c>
      <c r="N327" s="563">
        <f t="shared" si="15"/>
        <v>11.03921568627451</v>
      </c>
      <c r="O327" s="554" t="s">
        <v>647</v>
      </c>
      <c r="R327" s="317" t="s">
        <v>777</v>
      </c>
      <c r="S327" s="409">
        <v>2959</v>
      </c>
      <c r="T327" s="510" t="str">
        <f t="shared" si="16"/>
        <v>středisko Ignis Brno</v>
      </c>
      <c r="V327" s="538" t="s">
        <v>646</v>
      </c>
      <c r="W327" s="534">
        <v>51</v>
      </c>
      <c r="X327" s="534">
        <v>86</v>
      </c>
      <c r="Y327" s="510" t="str">
        <f t="shared" si="17"/>
        <v>středisko Chrast</v>
      </c>
    </row>
    <row r="328" spans="1:25" ht="15.75" hidden="1" customHeight="1">
      <c r="A328" s="541" t="s">
        <v>648</v>
      </c>
      <c r="B328" s="547">
        <v>288</v>
      </c>
      <c r="C328" s="551">
        <v>30</v>
      </c>
      <c r="D328" s="551">
        <v>198</v>
      </c>
      <c r="E328" s="551">
        <v>34</v>
      </c>
      <c r="F328" s="551">
        <v>280</v>
      </c>
      <c r="G328" s="551">
        <v>36</v>
      </c>
      <c r="H328" s="551">
        <v>352</v>
      </c>
      <c r="I328" s="551">
        <v>36</v>
      </c>
      <c r="J328" s="552">
        <v>418</v>
      </c>
      <c r="K328" s="552">
        <v>48</v>
      </c>
      <c r="L328" s="552">
        <v>351</v>
      </c>
      <c r="M328" s="552">
        <v>55</v>
      </c>
      <c r="N328" s="563">
        <f t="shared" si="15"/>
        <v>6.3818181818181818</v>
      </c>
      <c r="O328" s="554" t="s">
        <v>649</v>
      </c>
      <c r="R328" s="317" t="s">
        <v>779</v>
      </c>
      <c r="S328" s="409">
        <v>2166</v>
      </c>
      <c r="T328" s="416" t="str">
        <f t="shared" si="16"/>
        <v>středisko Mafeking Brno</v>
      </c>
      <c r="V328" s="538" t="s">
        <v>648</v>
      </c>
      <c r="W328" s="534">
        <v>55</v>
      </c>
      <c r="X328" s="534">
        <v>78</v>
      </c>
      <c r="Y328" s="510" t="str">
        <f t="shared" si="17"/>
        <v>středisko Kelt Nasavrky</v>
      </c>
    </row>
    <row r="329" spans="1:25" ht="15.75" hidden="1" customHeight="1">
      <c r="A329" s="541" t="s">
        <v>650</v>
      </c>
      <c r="B329" s="547">
        <v>658</v>
      </c>
      <c r="C329" s="551">
        <v>39</v>
      </c>
      <c r="D329" s="551">
        <v>314</v>
      </c>
      <c r="E329" s="551">
        <v>37</v>
      </c>
      <c r="F329" s="551">
        <v>435</v>
      </c>
      <c r="G329" s="551">
        <v>57</v>
      </c>
      <c r="H329" s="551">
        <v>230</v>
      </c>
      <c r="I329" s="551">
        <v>57</v>
      </c>
      <c r="J329" s="552">
        <v>456</v>
      </c>
      <c r="K329" s="552">
        <v>65</v>
      </c>
      <c r="L329" s="552">
        <v>467</v>
      </c>
      <c r="M329" s="552">
        <v>72</v>
      </c>
      <c r="N329" s="563">
        <f t="shared" si="15"/>
        <v>6.4861111111111107</v>
      </c>
      <c r="O329" s="554" t="s">
        <v>651</v>
      </c>
      <c r="R329" s="317" t="s">
        <v>781</v>
      </c>
      <c r="S329" s="409">
        <v>1264</v>
      </c>
      <c r="T329" s="510" t="str">
        <f t="shared" si="16"/>
        <v>středisko Královo Pole Brno</v>
      </c>
      <c r="V329" s="538" t="s">
        <v>650</v>
      </c>
      <c r="W329" s="534">
        <v>72</v>
      </c>
      <c r="X329" s="534">
        <v>116</v>
      </c>
      <c r="Y329" s="510" t="str">
        <f t="shared" si="17"/>
        <v>středisko Leknín Heřmanův Městec</v>
      </c>
    </row>
    <row r="330" spans="1:25" ht="15.75" hidden="1" customHeight="1">
      <c r="A330" s="541" t="s">
        <v>652</v>
      </c>
      <c r="B330" s="547">
        <v>888</v>
      </c>
      <c r="C330" s="551">
        <v>84</v>
      </c>
      <c r="D330" s="551">
        <v>962</v>
      </c>
      <c r="E330" s="551">
        <v>88</v>
      </c>
      <c r="F330" s="551">
        <v>823</v>
      </c>
      <c r="G330" s="551">
        <v>104</v>
      </c>
      <c r="H330" s="551">
        <v>660</v>
      </c>
      <c r="I330" s="551">
        <v>104</v>
      </c>
      <c r="J330" s="552">
        <v>915</v>
      </c>
      <c r="K330" s="552">
        <v>88</v>
      </c>
      <c r="L330" s="552">
        <v>1050</v>
      </c>
      <c r="M330" s="552">
        <v>95</v>
      </c>
      <c r="N330" s="563">
        <f t="shared" si="15"/>
        <v>11.052631578947368</v>
      </c>
      <c r="O330" s="554" t="s">
        <v>653</v>
      </c>
      <c r="R330" s="317" t="s">
        <v>783</v>
      </c>
      <c r="S330" s="409">
        <v>2898</v>
      </c>
      <c r="T330" s="416" t="str">
        <f t="shared" si="16"/>
        <v>středisko Hiawatha Brno</v>
      </c>
      <c r="V330" s="538" t="s">
        <v>652</v>
      </c>
      <c r="W330" s="534">
        <v>95</v>
      </c>
      <c r="X330" s="534">
        <v>133</v>
      </c>
      <c r="Y330" s="510" t="str">
        <f t="shared" si="17"/>
        <v>středisko Toulovec Proseč</v>
      </c>
    </row>
    <row r="331" spans="1:25" ht="15.75" hidden="1" customHeight="1">
      <c r="A331" s="541" t="s">
        <v>654</v>
      </c>
      <c r="B331" s="547">
        <v>367</v>
      </c>
      <c r="C331" s="551">
        <v>52</v>
      </c>
      <c r="D331" s="551">
        <v>419</v>
      </c>
      <c r="E331" s="551">
        <v>35</v>
      </c>
      <c r="F331" s="551">
        <v>547</v>
      </c>
      <c r="G331" s="551">
        <v>44</v>
      </c>
      <c r="H331" s="551">
        <v>465</v>
      </c>
      <c r="I331" s="551">
        <v>44</v>
      </c>
      <c r="J331" s="552">
        <v>484</v>
      </c>
      <c r="K331" s="552">
        <v>49</v>
      </c>
      <c r="L331" s="552">
        <v>463</v>
      </c>
      <c r="M331" s="552">
        <v>53</v>
      </c>
      <c r="N331" s="563">
        <f t="shared" si="15"/>
        <v>8.7358490566037741</v>
      </c>
      <c r="O331" s="554" t="s">
        <v>655</v>
      </c>
      <c r="R331" s="317" t="s">
        <v>785</v>
      </c>
      <c r="S331" s="409">
        <v>2212</v>
      </c>
      <c r="T331" s="510" t="str">
        <f t="shared" si="16"/>
        <v>středisko Kompas Brno</v>
      </c>
      <c r="V331" s="538" t="s">
        <v>654</v>
      </c>
      <c r="W331" s="534">
        <v>53</v>
      </c>
      <c r="X331" s="534">
        <v>90</v>
      </c>
      <c r="Y331" s="510" t="str">
        <f t="shared" si="17"/>
        <v>středisko Tangram Luže</v>
      </c>
    </row>
    <row r="332" spans="1:25" ht="15.75" hidden="1" customHeight="1">
      <c r="A332" s="541" t="s">
        <v>656</v>
      </c>
      <c r="B332" s="547">
        <v>548</v>
      </c>
      <c r="C332" s="551">
        <v>49</v>
      </c>
      <c r="D332" s="551">
        <v>582</v>
      </c>
      <c r="E332" s="551">
        <v>49</v>
      </c>
      <c r="F332" s="551">
        <v>442</v>
      </c>
      <c r="G332" s="551">
        <v>54</v>
      </c>
      <c r="H332" s="551">
        <v>588</v>
      </c>
      <c r="I332" s="551">
        <v>54</v>
      </c>
      <c r="J332" s="552">
        <v>581</v>
      </c>
      <c r="K332" s="552">
        <v>54</v>
      </c>
      <c r="L332" s="552">
        <v>624</v>
      </c>
      <c r="M332" s="552">
        <v>53</v>
      </c>
      <c r="N332" s="563">
        <f t="shared" si="15"/>
        <v>11.773584905660377</v>
      </c>
      <c r="O332" s="554" t="s">
        <v>657</v>
      </c>
      <c r="R332" s="317" t="s">
        <v>787</v>
      </c>
      <c r="S332" s="409">
        <v>2596</v>
      </c>
      <c r="T332" s="416" t="str">
        <f t="shared" si="16"/>
        <v>středisko Duha Brno</v>
      </c>
      <c r="V332" s="538" t="s">
        <v>656</v>
      </c>
      <c r="W332" s="534">
        <v>53</v>
      </c>
      <c r="X332" s="534">
        <v>82</v>
      </c>
      <c r="Y332" s="510" t="str">
        <f t="shared" si="17"/>
        <v>středisko Kameničky</v>
      </c>
    </row>
    <row r="333" spans="1:25" ht="15.75" customHeight="1">
      <c r="A333" s="541">
        <v>533</v>
      </c>
      <c r="B333" s="547">
        <v>3799</v>
      </c>
      <c r="C333" s="551">
        <v>460</v>
      </c>
      <c r="D333" s="551">
        <v>4618</v>
      </c>
      <c r="E333" s="551">
        <v>466</v>
      </c>
      <c r="F333" s="551">
        <v>4825</v>
      </c>
      <c r="G333" s="551">
        <v>499</v>
      </c>
      <c r="H333" s="551">
        <v>4180</v>
      </c>
      <c r="I333" s="551">
        <v>499</v>
      </c>
      <c r="J333" s="552">
        <v>4219</v>
      </c>
      <c r="K333" s="552">
        <v>482</v>
      </c>
      <c r="L333" s="552">
        <v>4511</v>
      </c>
      <c r="M333" s="552">
        <v>497</v>
      </c>
      <c r="N333" s="563">
        <f t="shared" si="15"/>
        <v>9.0764587525150908</v>
      </c>
      <c r="O333" s="554" t="s">
        <v>658</v>
      </c>
      <c r="R333" s="317" t="s">
        <v>789</v>
      </c>
      <c r="S333" s="409">
        <v>854</v>
      </c>
      <c r="T333" s="510" t="str">
        <f t="shared" si="16"/>
        <v>středisko Stopadesáttrojka Brno</v>
      </c>
      <c r="V333" s="538">
        <v>533</v>
      </c>
      <c r="W333" s="534">
        <v>497</v>
      </c>
      <c r="X333" s="534">
        <v>789</v>
      </c>
      <c r="Y333" s="510" t="str">
        <f t="shared" si="17"/>
        <v>okres Svitavy</v>
      </c>
    </row>
    <row r="334" spans="1:25" ht="15.75" hidden="1" customHeight="1">
      <c r="A334" s="541" t="s">
        <v>659</v>
      </c>
      <c r="B334" s="547">
        <v>507</v>
      </c>
      <c r="C334" s="551">
        <v>83</v>
      </c>
      <c r="D334" s="551">
        <v>923</v>
      </c>
      <c r="E334" s="551">
        <v>86</v>
      </c>
      <c r="F334" s="551">
        <v>857</v>
      </c>
      <c r="G334" s="551">
        <v>92</v>
      </c>
      <c r="H334" s="551">
        <v>731</v>
      </c>
      <c r="I334" s="551">
        <v>92</v>
      </c>
      <c r="J334" s="552">
        <v>1118</v>
      </c>
      <c r="K334" s="552">
        <v>98</v>
      </c>
      <c r="L334" s="552">
        <v>1054</v>
      </c>
      <c r="M334" s="552">
        <v>114</v>
      </c>
      <c r="N334" s="563">
        <f t="shared" si="15"/>
        <v>9.2456140350877192</v>
      </c>
      <c r="O334" s="554" t="s">
        <v>660</v>
      </c>
      <c r="R334" s="317" t="s">
        <v>791</v>
      </c>
      <c r="S334" s="409">
        <v>2485</v>
      </c>
      <c r="T334" s="416" t="str">
        <f t="shared" si="16"/>
        <v>středisko Vrbovec Brno</v>
      </c>
      <c r="V334" s="538" t="s">
        <v>659</v>
      </c>
      <c r="W334" s="534">
        <v>114</v>
      </c>
      <c r="X334" s="534">
        <v>146</v>
      </c>
      <c r="Y334" s="510" t="str">
        <f t="shared" si="17"/>
        <v>středisko Smrček Svitavy</v>
      </c>
    </row>
    <row r="335" spans="1:25" ht="15.75" hidden="1" customHeight="1">
      <c r="A335" s="541" t="s">
        <v>661</v>
      </c>
      <c r="B335" s="547">
        <v>1145</v>
      </c>
      <c r="C335" s="551">
        <v>122</v>
      </c>
      <c r="D335" s="551">
        <v>1309</v>
      </c>
      <c r="E335" s="551">
        <v>118</v>
      </c>
      <c r="F335" s="551">
        <v>1036</v>
      </c>
      <c r="G335" s="551">
        <v>137</v>
      </c>
      <c r="H335" s="551">
        <v>979</v>
      </c>
      <c r="I335" s="551">
        <v>137</v>
      </c>
      <c r="J335" s="552">
        <v>855</v>
      </c>
      <c r="K335" s="552">
        <v>128</v>
      </c>
      <c r="L335" s="552">
        <v>1265</v>
      </c>
      <c r="M335" s="552">
        <v>127</v>
      </c>
      <c r="N335" s="563">
        <f t="shared" si="15"/>
        <v>9.9606299212598426</v>
      </c>
      <c r="O335" s="554" t="s">
        <v>662</v>
      </c>
      <c r="R335" s="317" t="s">
        <v>793</v>
      </c>
      <c r="S335" s="409">
        <v>2004</v>
      </c>
      <c r="T335" s="510" t="str">
        <f t="shared" si="16"/>
        <v>středisko Axinit Brno</v>
      </c>
      <c r="V335" s="538" t="s">
        <v>661</v>
      </c>
      <c r="W335" s="534">
        <v>127</v>
      </c>
      <c r="X335" s="534">
        <v>206</v>
      </c>
      <c r="Y335" s="510" t="str">
        <f t="shared" si="17"/>
        <v>středisko Liliový kruh Litomyšl</v>
      </c>
    </row>
    <row r="336" spans="1:25" ht="15.75" hidden="1" customHeight="1">
      <c r="A336" s="541" t="s">
        <v>663</v>
      </c>
      <c r="B336" s="547">
        <v>373</v>
      </c>
      <c r="C336" s="551">
        <v>42</v>
      </c>
      <c r="D336" s="551">
        <v>435</v>
      </c>
      <c r="E336" s="551">
        <v>35</v>
      </c>
      <c r="F336" s="551">
        <v>522</v>
      </c>
      <c r="G336" s="551">
        <v>60</v>
      </c>
      <c r="H336" s="551">
        <v>324</v>
      </c>
      <c r="I336" s="551">
        <v>60</v>
      </c>
      <c r="J336" s="552">
        <v>705</v>
      </c>
      <c r="K336" s="552">
        <v>62</v>
      </c>
      <c r="L336" s="552">
        <v>675</v>
      </c>
      <c r="M336" s="552">
        <v>66</v>
      </c>
      <c r="N336" s="563">
        <f t="shared" ref="N336:N377" si="18">IF(L336="","",L336/M336)</f>
        <v>10.227272727272727</v>
      </c>
      <c r="O336" s="554" t="s">
        <v>664</v>
      </c>
      <c r="R336" s="317" t="s">
        <v>795</v>
      </c>
      <c r="S336" s="409">
        <v>2231</v>
      </c>
      <c r="T336" s="416" t="str">
        <f t="shared" si="16"/>
        <v>středisko Žabovřesky Brno</v>
      </c>
      <c r="V336" s="538" t="s">
        <v>663</v>
      </c>
      <c r="W336" s="534">
        <v>66</v>
      </c>
      <c r="X336" s="534">
        <v>117</v>
      </c>
      <c r="Y336" s="510" t="str">
        <f t="shared" si="17"/>
        <v>středisko Tilia Polička</v>
      </c>
    </row>
    <row r="337" spans="1:25" ht="15.75" hidden="1" customHeight="1">
      <c r="A337" s="541" t="s">
        <v>665</v>
      </c>
      <c r="B337" s="547">
        <v>1216</v>
      </c>
      <c r="C337" s="551">
        <v>110</v>
      </c>
      <c r="D337" s="551">
        <v>1494</v>
      </c>
      <c r="E337" s="551">
        <v>118</v>
      </c>
      <c r="F337" s="551">
        <v>1871</v>
      </c>
      <c r="G337" s="551">
        <v>111</v>
      </c>
      <c r="H337" s="551">
        <v>1566</v>
      </c>
      <c r="I337" s="551">
        <v>111</v>
      </c>
      <c r="J337" s="552">
        <v>959</v>
      </c>
      <c r="K337" s="552">
        <v>95</v>
      </c>
      <c r="L337" s="552">
        <v>915</v>
      </c>
      <c r="M337" s="552">
        <v>85</v>
      </c>
      <c r="N337" s="563">
        <f t="shared" si="18"/>
        <v>10.764705882352942</v>
      </c>
      <c r="O337" s="554" t="s">
        <v>666</v>
      </c>
      <c r="R337" s="317" t="s">
        <v>797</v>
      </c>
      <c r="S337" s="409">
        <v>800</v>
      </c>
      <c r="T337" s="510" t="str">
        <f t="shared" si="16"/>
        <v>středisko Starý Lískovec Brno</v>
      </c>
      <c r="V337" s="538" t="s">
        <v>665</v>
      </c>
      <c r="W337" s="534">
        <v>85</v>
      </c>
      <c r="X337" s="534">
        <v>153</v>
      </c>
      <c r="Y337" s="510" t="str">
        <f t="shared" si="17"/>
        <v>středisko Moravská Třebová</v>
      </c>
    </row>
    <row r="338" spans="1:25" ht="15.75" hidden="1" customHeight="1">
      <c r="A338" s="541" t="s">
        <v>667</v>
      </c>
      <c r="B338" s="547">
        <v>558</v>
      </c>
      <c r="C338" s="551">
        <v>103</v>
      </c>
      <c r="D338" s="551">
        <v>457</v>
      </c>
      <c r="E338" s="551">
        <v>109</v>
      </c>
      <c r="F338" s="551">
        <v>539</v>
      </c>
      <c r="G338" s="551">
        <v>99</v>
      </c>
      <c r="H338" s="551">
        <v>580</v>
      </c>
      <c r="I338" s="551">
        <v>99</v>
      </c>
      <c r="J338" s="552">
        <v>582</v>
      </c>
      <c r="K338" s="552">
        <v>99</v>
      </c>
      <c r="L338" s="552">
        <v>602</v>
      </c>
      <c r="M338" s="552">
        <v>105</v>
      </c>
      <c r="N338" s="563">
        <f t="shared" si="18"/>
        <v>5.7333333333333334</v>
      </c>
      <c r="O338" s="554" t="s">
        <v>668</v>
      </c>
      <c r="R338" s="317" t="s">
        <v>799</v>
      </c>
      <c r="S338" s="409">
        <v>3595</v>
      </c>
      <c r="T338" s="416" t="str">
        <f t="shared" si="16"/>
        <v>středisko Brána Brno</v>
      </c>
      <c r="V338" s="538" t="s">
        <v>667</v>
      </c>
      <c r="W338" s="534">
        <v>105</v>
      </c>
      <c r="X338" s="534">
        <v>167</v>
      </c>
      <c r="Y338" s="510" t="str">
        <f t="shared" si="17"/>
        <v>středisko Dolní Újezd</v>
      </c>
    </row>
    <row r="339" spans="1:25" ht="15.75" customHeight="1">
      <c r="A339" s="541">
        <v>534</v>
      </c>
      <c r="B339" s="547">
        <v>10761</v>
      </c>
      <c r="C339" s="551">
        <v>1073</v>
      </c>
      <c r="D339" s="551">
        <v>10627</v>
      </c>
      <c r="E339" s="551">
        <v>1082</v>
      </c>
      <c r="F339" s="551">
        <v>11063</v>
      </c>
      <c r="G339" s="551">
        <v>1191</v>
      </c>
      <c r="H339" s="551">
        <v>10471</v>
      </c>
      <c r="I339" s="551">
        <v>1191</v>
      </c>
      <c r="J339" s="552">
        <v>11494</v>
      </c>
      <c r="K339" s="552">
        <v>1165</v>
      </c>
      <c r="L339" s="552">
        <v>11771</v>
      </c>
      <c r="M339" s="552">
        <v>1220</v>
      </c>
      <c r="N339" s="563">
        <f t="shared" si="18"/>
        <v>9.6483606557377044</v>
      </c>
      <c r="O339" s="554" t="s">
        <v>669</v>
      </c>
      <c r="R339" s="317" t="s">
        <v>802</v>
      </c>
      <c r="S339" s="409">
        <v>576</v>
      </c>
      <c r="T339" s="510" t="str">
        <f t="shared" si="16"/>
        <v>středisko Oslavany</v>
      </c>
      <c r="V339" s="538">
        <v>534</v>
      </c>
      <c r="W339" s="534">
        <v>1220</v>
      </c>
      <c r="X339" s="534">
        <v>1863</v>
      </c>
      <c r="Y339" s="510" t="str">
        <f t="shared" si="17"/>
        <v>okres Ústí nad Orlicí</v>
      </c>
    </row>
    <row r="340" spans="1:25" ht="15.75" hidden="1" customHeight="1">
      <c r="A340" s="541" t="s">
        <v>670</v>
      </c>
      <c r="B340" s="547">
        <v>1245</v>
      </c>
      <c r="C340" s="551">
        <v>78</v>
      </c>
      <c r="D340" s="551">
        <v>1230</v>
      </c>
      <c r="E340" s="551">
        <v>77</v>
      </c>
      <c r="F340" s="551">
        <v>503</v>
      </c>
      <c r="G340" s="551">
        <v>78</v>
      </c>
      <c r="H340" s="551">
        <v>378</v>
      </c>
      <c r="I340" s="551">
        <v>78</v>
      </c>
      <c r="J340" s="552">
        <v>1284</v>
      </c>
      <c r="K340" s="552">
        <v>70</v>
      </c>
      <c r="L340" s="552">
        <v>351</v>
      </c>
      <c r="M340" s="552">
        <v>75</v>
      </c>
      <c r="N340" s="563">
        <f t="shared" si="18"/>
        <v>4.68</v>
      </c>
      <c r="O340" s="554" t="s">
        <v>671</v>
      </c>
      <c r="R340" s="317" t="s">
        <v>804</v>
      </c>
      <c r="S340" s="409">
        <v>790</v>
      </c>
      <c r="T340" s="416" t="str">
        <f t="shared" si="16"/>
        <v>středisko Ivančice</v>
      </c>
      <c r="V340" s="538" t="s">
        <v>670</v>
      </c>
      <c r="W340" s="534">
        <v>75</v>
      </c>
      <c r="X340" s="534">
        <v>105</v>
      </c>
      <c r="Y340" s="510" t="str">
        <f t="shared" si="17"/>
        <v>středisko Orlice Ústí nad Orlicí</v>
      </c>
    </row>
    <row r="341" spans="1:25" ht="15.75" hidden="1" customHeight="1">
      <c r="A341" s="541" t="s">
        <v>672</v>
      </c>
      <c r="B341" s="547">
        <v>1893</v>
      </c>
      <c r="C341" s="551">
        <v>223</v>
      </c>
      <c r="D341" s="551">
        <v>1834</v>
      </c>
      <c r="E341" s="551">
        <v>215</v>
      </c>
      <c r="F341" s="551">
        <v>2588</v>
      </c>
      <c r="G341" s="551">
        <v>235</v>
      </c>
      <c r="H341" s="551">
        <v>2430</v>
      </c>
      <c r="I341" s="551">
        <v>235</v>
      </c>
      <c r="J341" s="552">
        <v>1908</v>
      </c>
      <c r="K341" s="552">
        <v>233</v>
      </c>
      <c r="L341" s="552">
        <v>2622</v>
      </c>
      <c r="M341" s="552">
        <v>238</v>
      </c>
      <c r="N341" s="563">
        <f t="shared" si="18"/>
        <v>11.016806722689076</v>
      </c>
      <c r="O341" s="554" t="s">
        <v>673</v>
      </c>
      <c r="R341" s="317" t="s">
        <v>806</v>
      </c>
      <c r="S341" s="409">
        <v>1046</v>
      </c>
      <c r="T341" s="510" t="str">
        <f t="shared" si="16"/>
        <v>středisko Wahinkpe Střelice</v>
      </c>
      <c r="V341" s="538" t="s">
        <v>672</v>
      </c>
      <c r="W341" s="534">
        <v>238</v>
      </c>
      <c r="X341" s="534">
        <v>332</v>
      </c>
      <c r="Y341" s="510" t="str">
        <f t="shared" si="17"/>
        <v>středisko Javor Česká Třebová</v>
      </c>
    </row>
    <row r="342" spans="1:25" ht="15.75" hidden="1" customHeight="1">
      <c r="A342" s="541" t="s">
        <v>674</v>
      </c>
      <c r="B342" s="547">
        <v>628</v>
      </c>
      <c r="C342" s="551">
        <v>82</v>
      </c>
      <c r="D342" s="551">
        <v>903</v>
      </c>
      <c r="E342" s="551">
        <v>92</v>
      </c>
      <c r="F342" s="551">
        <v>831</v>
      </c>
      <c r="G342" s="551">
        <v>101</v>
      </c>
      <c r="H342" s="551">
        <v>859</v>
      </c>
      <c r="I342" s="551">
        <v>101</v>
      </c>
      <c r="J342" s="552">
        <v>1035</v>
      </c>
      <c r="K342" s="552">
        <v>102</v>
      </c>
      <c r="L342" s="552">
        <v>1216</v>
      </c>
      <c r="M342" s="552">
        <v>117</v>
      </c>
      <c r="N342" s="563">
        <f t="shared" si="18"/>
        <v>10.393162393162394</v>
      </c>
      <c r="O342" s="554" t="s">
        <v>675</v>
      </c>
      <c r="R342" s="317" t="s">
        <v>808</v>
      </c>
      <c r="S342" s="409">
        <v>472</v>
      </c>
      <c r="T342" s="416" t="str">
        <f t="shared" si="16"/>
        <v>středisko Tumulus Újezd u Brna</v>
      </c>
      <c r="V342" s="538" t="s">
        <v>674</v>
      </c>
      <c r="W342" s="534">
        <v>117</v>
      </c>
      <c r="X342" s="534">
        <v>160</v>
      </c>
      <c r="Y342" s="510" t="str">
        <f t="shared" si="17"/>
        <v>středisko Skály Choceň</v>
      </c>
    </row>
    <row r="343" spans="1:25" ht="15.75" hidden="1" customHeight="1">
      <c r="A343" s="541" t="s">
        <v>676</v>
      </c>
      <c r="B343" s="547">
        <v>391</v>
      </c>
      <c r="C343" s="551">
        <v>53</v>
      </c>
      <c r="D343" s="551">
        <v>313</v>
      </c>
      <c r="E343" s="551">
        <v>56</v>
      </c>
      <c r="F343" s="551">
        <v>516</v>
      </c>
      <c r="G343" s="551">
        <v>69</v>
      </c>
      <c r="H343" s="551">
        <v>357</v>
      </c>
      <c r="I343" s="551">
        <v>69</v>
      </c>
      <c r="J343" s="552">
        <v>621</v>
      </c>
      <c r="K343" s="552">
        <v>60</v>
      </c>
      <c r="L343" s="552">
        <v>855</v>
      </c>
      <c r="M343" s="552">
        <v>64</v>
      </c>
      <c r="N343" s="563">
        <f t="shared" si="18"/>
        <v>13.359375</v>
      </c>
      <c r="O343" s="554" t="s">
        <v>677</v>
      </c>
      <c r="R343" s="317" t="s">
        <v>810</v>
      </c>
      <c r="S343" s="409">
        <v>1439</v>
      </c>
      <c r="T343" s="510" t="str">
        <f t="shared" si="16"/>
        <v>středisko Květnice Tišnov</v>
      </c>
      <c r="V343" s="538" t="s">
        <v>676</v>
      </c>
      <c r="W343" s="534">
        <v>64</v>
      </c>
      <c r="X343" s="534">
        <v>112</v>
      </c>
      <c r="Y343" s="510" t="str">
        <f t="shared" si="17"/>
        <v>středisko Vysoké Mýto</v>
      </c>
    </row>
    <row r="344" spans="1:25" ht="15.75" hidden="1" customHeight="1">
      <c r="A344" s="541" t="s">
        <v>678</v>
      </c>
      <c r="B344" s="547">
        <v>1635</v>
      </c>
      <c r="C344" s="551">
        <v>170</v>
      </c>
      <c r="D344" s="551">
        <v>1498</v>
      </c>
      <c r="E344" s="551">
        <v>160</v>
      </c>
      <c r="F344" s="551">
        <v>1399</v>
      </c>
      <c r="G344" s="551">
        <v>160</v>
      </c>
      <c r="H344" s="551">
        <v>1479</v>
      </c>
      <c r="I344" s="551">
        <v>160</v>
      </c>
      <c r="J344" s="552">
        <v>1527</v>
      </c>
      <c r="K344" s="552">
        <v>159</v>
      </c>
      <c r="L344" s="552">
        <v>1422</v>
      </c>
      <c r="M344" s="552">
        <v>165</v>
      </c>
      <c r="N344" s="563">
        <f t="shared" si="18"/>
        <v>8.6181818181818191</v>
      </c>
      <c r="O344" s="554" t="s">
        <v>679</v>
      </c>
      <c r="R344" s="317" t="s">
        <v>812</v>
      </c>
      <c r="S344" s="409">
        <v>1339</v>
      </c>
      <c r="T344" s="416" t="str">
        <f t="shared" si="16"/>
        <v>středisko Kuřim</v>
      </c>
      <c r="V344" s="538" t="s">
        <v>678</v>
      </c>
      <c r="W344" s="534">
        <v>165</v>
      </c>
      <c r="X344" s="534">
        <v>267</v>
      </c>
      <c r="Y344" s="510" t="str">
        <f t="shared" si="17"/>
        <v>středisko Zubr a Dikobraz Lanškroun</v>
      </c>
    </row>
    <row r="345" spans="1:25" ht="15.75" hidden="1" customHeight="1">
      <c r="A345" s="541" t="s">
        <v>680</v>
      </c>
      <c r="B345" s="547">
        <v>680</v>
      </c>
      <c r="C345" s="551">
        <v>61</v>
      </c>
      <c r="D345" s="551">
        <v>576</v>
      </c>
      <c r="E345" s="551">
        <v>64</v>
      </c>
      <c r="F345" s="551">
        <v>724</v>
      </c>
      <c r="G345" s="551">
        <v>77</v>
      </c>
      <c r="H345" s="551">
        <v>648</v>
      </c>
      <c r="I345" s="551">
        <v>77</v>
      </c>
      <c r="J345" s="552">
        <v>665</v>
      </c>
      <c r="K345" s="552">
        <v>76</v>
      </c>
      <c r="L345" s="552">
        <v>614</v>
      </c>
      <c r="M345" s="552">
        <v>79</v>
      </c>
      <c r="N345" s="563">
        <f t="shared" si="18"/>
        <v>7.7721518987341769</v>
      </c>
      <c r="O345" s="554" t="s">
        <v>681</v>
      </c>
      <c r="R345" s="317" t="s">
        <v>814</v>
      </c>
      <c r="S345" s="409">
        <v>585</v>
      </c>
      <c r="T345" s="510" t="str">
        <f t="shared" si="16"/>
        <v>středisko Veverská Bítýška</v>
      </c>
      <c r="V345" s="538" t="s">
        <v>680</v>
      </c>
      <c r="W345" s="534">
        <v>79</v>
      </c>
      <c r="X345" s="534">
        <v>125</v>
      </c>
      <c r="Y345" s="510" t="str">
        <f t="shared" si="17"/>
        <v>středisko Žamberk</v>
      </c>
    </row>
    <row r="346" spans="1:25" ht="15.75" hidden="1" customHeight="1">
      <c r="A346" s="541" t="s">
        <v>682</v>
      </c>
      <c r="B346" s="547">
        <v>2139</v>
      </c>
      <c r="C346" s="551">
        <v>195</v>
      </c>
      <c r="D346" s="551">
        <v>2095</v>
      </c>
      <c r="E346" s="551">
        <v>213</v>
      </c>
      <c r="F346" s="551">
        <v>2303</v>
      </c>
      <c r="G346" s="551">
        <v>237</v>
      </c>
      <c r="H346" s="551">
        <v>2356</v>
      </c>
      <c r="I346" s="551">
        <v>237</v>
      </c>
      <c r="J346" s="552">
        <v>2286</v>
      </c>
      <c r="K346" s="552">
        <v>244</v>
      </c>
      <c r="L346" s="552">
        <v>2453</v>
      </c>
      <c r="M346" s="552">
        <v>246</v>
      </c>
      <c r="N346" s="563">
        <f t="shared" si="18"/>
        <v>9.9715447154471537</v>
      </c>
      <c r="O346" s="554" t="s">
        <v>683</v>
      </c>
      <c r="R346" s="317" t="s">
        <v>816</v>
      </c>
      <c r="S346" s="409">
        <v>920</v>
      </c>
      <c r="T346" s="416" t="str">
        <f t="shared" si="16"/>
        <v>středisko Křtiny</v>
      </c>
      <c r="V346" s="538" t="s">
        <v>682</v>
      </c>
      <c r="W346" s="534">
        <v>246</v>
      </c>
      <c r="X346" s="534">
        <v>391</v>
      </c>
      <c r="Y346" s="510" t="str">
        <f t="shared" si="17"/>
        <v>středisko Bratra Robina Letohrad</v>
      </c>
    </row>
    <row r="347" spans="1:25" ht="15.75" hidden="1" customHeight="1">
      <c r="A347" s="541" t="s">
        <v>684</v>
      </c>
      <c r="B347" s="547">
        <v>225</v>
      </c>
      <c r="C347" s="551">
        <v>39</v>
      </c>
      <c r="D347" s="551">
        <v>0</v>
      </c>
      <c r="E347" s="551">
        <v>37</v>
      </c>
      <c r="F347" s="551"/>
      <c r="G347" s="551">
        <v>32</v>
      </c>
      <c r="H347" s="551"/>
      <c r="I347" s="551">
        <v>32</v>
      </c>
      <c r="J347" s="552"/>
      <c r="K347" s="552">
        <v>28</v>
      </c>
      <c r="L347" s="552"/>
      <c r="M347" s="552">
        <v>24</v>
      </c>
      <c r="N347" s="563" t="str">
        <f t="shared" si="18"/>
        <v/>
      </c>
      <c r="O347" s="554" t="s">
        <v>685</v>
      </c>
      <c r="R347" s="317" t="s">
        <v>818</v>
      </c>
      <c r="S347" s="409">
        <v>2473</v>
      </c>
      <c r="T347" s="510" t="str">
        <f t="shared" si="16"/>
        <v>středisko Pozořice</v>
      </c>
      <c r="V347" s="538" t="s">
        <v>684</v>
      </c>
      <c r="W347" s="534">
        <v>24</v>
      </c>
      <c r="X347" s="534">
        <v>45</v>
      </c>
      <c r="Y347" s="510" t="str">
        <f t="shared" si="17"/>
        <v>středisko Medvěd Jablonné nad Orlicí</v>
      </c>
    </row>
    <row r="348" spans="1:25" ht="15.75" hidden="1" customHeight="1">
      <c r="A348" s="541" t="s">
        <v>686</v>
      </c>
      <c r="B348" s="547">
        <v>560</v>
      </c>
      <c r="C348" s="551">
        <v>44</v>
      </c>
      <c r="D348" s="551">
        <v>704</v>
      </c>
      <c r="E348" s="551">
        <v>47</v>
      </c>
      <c r="F348" s="551">
        <v>726</v>
      </c>
      <c r="G348" s="551">
        <v>63</v>
      </c>
      <c r="H348" s="551">
        <v>609</v>
      </c>
      <c r="I348" s="551">
        <v>63</v>
      </c>
      <c r="J348" s="552">
        <v>531</v>
      </c>
      <c r="K348" s="552">
        <v>63</v>
      </c>
      <c r="L348" s="552">
        <v>616</v>
      </c>
      <c r="M348" s="552">
        <v>62</v>
      </c>
      <c r="N348" s="563">
        <f t="shared" si="18"/>
        <v>9.935483870967742</v>
      </c>
      <c r="O348" s="554" t="s">
        <v>687</v>
      </c>
      <c r="R348" s="317" t="s">
        <v>820</v>
      </c>
      <c r="S348" s="409">
        <v>660</v>
      </c>
      <c r="T348" s="416" t="str">
        <f t="shared" si="16"/>
        <v>středisko Hrozen Židlochovice</v>
      </c>
      <c r="V348" s="538" t="s">
        <v>686</v>
      </c>
      <c r="W348" s="534">
        <v>62</v>
      </c>
      <c r="X348" s="534">
        <v>89</v>
      </c>
      <c r="Y348" s="510" t="str">
        <f t="shared" si="17"/>
        <v>středisko Rikitan Brandýs nad Orlicí</v>
      </c>
    </row>
    <row r="349" spans="1:25" ht="15.75" hidden="1" customHeight="1">
      <c r="A349" s="541" t="s">
        <v>688</v>
      </c>
      <c r="B349" s="547">
        <v>420</v>
      </c>
      <c r="C349" s="551">
        <v>59</v>
      </c>
      <c r="D349" s="551">
        <v>685</v>
      </c>
      <c r="E349" s="551">
        <v>54</v>
      </c>
      <c r="F349" s="551">
        <v>533</v>
      </c>
      <c r="G349" s="551">
        <v>71</v>
      </c>
      <c r="H349" s="551">
        <v>575</v>
      </c>
      <c r="I349" s="551">
        <v>71</v>
      </c>
      <c r="J349" s="552">
        <v>850</v>
      </c>
      <c r="K349" s="552">
        <v>76</v>
      </c>
      <c r="L349" s="552">
        <v>897</v>
      </c>
      <c r="M349" s="552">
        <v>84</v>
      </c>
      <c r="N349" s="563">
        <f t="shared" si="18"/>
        <v>10.678571428571429</v>
      </c>
      <c r="O349" s="554" t="s">
        <v>689</v>
      </c>
      <c r="R349" s="317" t="s">
        <v>822</v>
      </c>
      <c r="S349" s="409">
        <v>1153</v>
      </c>
      <c r="T349" s="510" t="str">
        <f t="shared" si="16"/>
        <v>středisko Devíti Křížů Domašov</v>
      </c>
      <c r="V349" s="538" t="s">
        <v>688</v>
      </c>
      <c r="W349" s="534">
        <v>84</v>
      </c>
      <c r="X349" s="534">
        <v>136</v>
      </c>
      <c r="Y349" s="510" t="str">
        <f t="shared" si="17"/>
        <v>středisko Dolní Dobrouč</v>
      </c>
    </row>
    <row r="350" spans="1:25" ht="15.75" hidden="1" customHeight="1">
      <c r="A350" s="541" t="s">
        <v>690</v>
      </c>
      <c r="B350" s="547">
        <v>945</v>
      </c>
      <c r="C350" s="551">
        <v>69</v>
      </c>
      <c r="D350" s="551">
        <v>789</v>
      </c>
      <c r="E350" s="551">
        <v>67</v>
      </c>
      <c r="F350" s="551">
        <v>940</v>
      </c>
      <c r="G350" s="551">
        <v>68</v>
      </c>
      <c r="H350" s="551">
        <v>780</v>
      </c>
      <c r="I350" s="551">
        <v>68</v>
      </c>
      <c r="J350" s="552">
        <v>787</v>
      </c>
      <c r="K350" s="552">
        <v>54</v>
      </c>
      <c r="L350" s="552">
        <v>725</v>
      </c>
      <c r="M350" s="552">
        <v>66</v>
      </c>
      <c r="N350" s="563">
        <f t="shared" si="18"/>
        <v>10.984848484848484</v>
      </c>
      <c r="O350" s="554" t="s">
        <v>691</v>
      </c>
      <c r="R350" s="317" t="s">
        <v>824</v>
      </c>
      <c r="S350" s="409">
        <v>2442</v>
      </c>
      <c r="T350" s="416" t="str">
        <f t="shared" si="16"/>
        <v>středisko Šlapanice</v>
      </c>
      <c r="V350" s="538" t="s">
        <v>690</v>
      </c>
      <c r="W350" s="534">
        <v>66</v>
      </c>
      <c r="X350" s="534">
        <v>101</v>
      </c>
      <c r="Y350" s="510" t="str">
        <f t="shared" si="17"/>
        <v>středisko Bílá liška Červená Voda</v>
      </c>
    </row>
    <row r="351" spans="1:25" ht="15.75" hidden="1" customHeight="1">
      <c r="A351" s="541">
        <v>610</v>
      </c>
      <c r="B351" s="547">
        <v>15375</v>
      </c>
      <c r="C351" s="551">
        <v>1660</v>
      </c>
      <c r="D351" s="551">
        <v>15468</v>
      </c>
      <c r="E351" s="551">
        <v>1688</v>
      </c>
      <c r="F351" s="551">
        <v>16295</v>
      </c>
      <c r="G351" s="551">
        <v>1941</v>
      </c>
      <c r="H351" s="551">
        <v>16920</v>
      </c>
      <c r="I351" s="551">
        <v>1941</v>
      </c>
      <c r="J351" s="552">
        <v>17476</v>
      </c>
      <c r="K351" s="552">
        <v>1972</v>
      </c>
      <c r="L351" s="552">
        <v>18874</v>
      </c>
      <c r="M351" s="552">
        <v>2148</v>
      </c>
      <c r="N351" s="563">
        <f t="shared" si="18"/>
        <v>8.7867783985102417</v>
      </c>
      <c r="O351" s="554" t="s">
        <v>692</v>
      </c>
      <c r="R351" s="317" t="s">
        <v>826</v>
      </c>
      <c r="S351" s="409">
        <v>2494</v>
      </c>
      <c r="T351" s="510" t="str">
        <f t="shared" si="16"/>
        <v>středisko Vranovice</v>
      </c>
      <c r="V351" s="538">
        <v>610</v>
      </c>
      <c r="W351" s="534">
        <v>2148</v>
      </c>
      <c r="X351" s="534">
        <v>3288</v>
      </c>
      <c r="Y351" s="510" t="str">
        <f t="shared" si="17"/>
        <v>kraj Vysočina</v>
      </c>
    </row>
    <row r="352" spans="1:25" ht="15.75" hidden="1" customHeight="1">
      <c r="A352" s="541" t="s">
        <v>693</v>
      </c>
      <c r="B352" s="547">
        <v>764</v>
      </c>
      <c r="C352" s="551">
        <v>79</v>
      </c>
      <c r="D352" s="551">
        <v>780</v>
      </c>
      <c r="E352" s="551">
        <v>73</v>
      </c>
      <c r="F352" s="551">
        <v>922</v>
      </c>
      <c r="G352" s="551">
        <v>85</v>
      </c>
      <c r="H352" s="551">
        <v>817</v>
      </c>
      <c r="I352" s="551">
        <v>85</v>
      </c>
      <c r="J352" s="552">
        <v>643</v>
      </c>
      <c r="K352" s="552">
        <v>91</v>
      </c>
      <c r="L352" s="552">
        <v>708</v>
      </c>
      <c r="M352" s="552">
        <v>93</v>
      </c>
      <c r="N352" s="563">
        <f t="shared" si="18"/>
        <v>7.612903225806452</v>
      </c>
      <c r="O352" s="554" t="s">
        <v>694</v>
      </c>
      <c r="R352" s="317" t="s">
        <v>829</v>
      </c>
      <c r="S352" s="409">
        <v>1110</v>
      </c>
      <c r="T352" s="416" t="str">
        <f t="shared" si="16"/>
        <v>středisko Svatopluk Břeclav</v>
      </c>
      <c r="V352" s="538" t="s">
        <v>693</v>
      </c>
      <c r="W352" s="534">
        <v>93</v>
      </c>
      <c r="X352" s="534">
        <v>160</v>
      </c>
      <c r="Y352" s="510" t="str">
        <f t="shared" si="17"/>
        <v>středisko Doubravka Chotěboř</v>
      </c>
    </row>
    <row r="353" spans="1:25" ht="15.75" hidden="1" customHeight="1">
      <c r="A353" s="541" t="s">
        <v>695</v>
      </c>
      <c r="B353" s="547">
        <v>400</v>
      </c>
      <c r="C353" s="551">
        <v>46</v>
      </c>
      <c r="D353" s="551">
        <v>505</v>
      </c>
      <c r="E353" s="551">
        <v>41</v>
      </c>
      <c r="F353" s="551">
        <v>561</v>
      </c>
      <c r="G353" s="551">
        <v>56</v>
      </c>
      <c r="H353" s="551">
        <v>595</v>
      </c>
      <c r="I353" s="551">
        <v>56</v>
      </c>
      <c r="J353" s="552">
        <v>600</v>
      </c>
      <c r="K353" s="552">
        <v>56</v>
      </c>
      <c r="L353" s="552">
        <v>591</v>
      </c>
      <c r="M353" s="552">
        <v>60</v>
      </c>
      <c r="N353" s="563">
        <f t="shared" si="18"/>
        <v>9.85</v>
      </c>
      <c r="O353" s="554" t="s">
        <v>696</v>
      </c>
      <c r="R353" s="317" t="s">
        <v>831</v>
      </c>
      <c r="S353" s="409">
        <v>981</v>
      </c>
      <c r="T353" s="510" t="str">
        <f t="shared" si="16"/>
        <v>středisko Mikulov</v>
      </c>
      <c r="V353" s="538" t="s">
        <v>695</v>
      </c>
      <c r="W353" s="534">
        <v>60</v>
      </c>
      <c r="X353" s="534">
        <v>89</v>
      </c>
      <c r="Y353" s="510" t="str">
        <f t="shared" si="17"/>
        <v>středisko Zvon Jihlava</v>
      </c>
    </row>
    <row r="354" spans="1:25" ht="15.75" hidden="1" customHeight="1">
      <c r="A354" s="541" t="s">
        <v>697</v>
      </c>
      <c r="B354" s="547">
        <v>298</v>
      </c>
      <c r="C354" s="551">
        <v>46</v>
      </c>
      <c r="D354" s="551">
        <v>285</v>
      </c>
      <c r="E354" s="551">
        <v>34</v>
      </c>
      <c r="F354" s="551">
        <v>180</v>
      </c>
      <c r="G354" s="551">
        <v>25</v>
      </c>
      <c r="H354" s="551">
        <v>352</v>
      </c>
      <c r="I354" s="551">
        <v>25</v>
      </c>
      <c r="J354" s="552">
        <v>318</v>
      </c>
      <c r="K354" s="552">
        <v>37</v>
      </c>
      <c r="L354" s="552">
        <v>445</v>
      </c>
      <c r="M354" s="552">
        <v>53</v>
      </c>
      <c r="N354" s="563">
        <f t="shared" si="18"/>
        <v>8.3962264150943398</v>
      </c>
      <c r="O354" s="554" t="s">
        <v>698</v>
      </c>
      <c r="R354" s="317" t="s">
        <v>834</v>
      </c>
      <c r="S354" s="409">
        <v>1176</v>
      </c>
      <c r="T354" s="416" t="str">
        <f t="shared" si="16"/>
        <v>středisko Kyjov</v>
      </c>
      <c r="V354" s="538" t="s">
        <v>697</v>
      </c>
      <c r="W354" s="534">
        <v>53</v>
      </c>
      <c r="X354" s="534">
        <v>72</v>
      </c>
      <c r="Y354" s="510" t="str">
        <f t="shared" si="17"/>
        <v>středisko Batelov</v>
      </c>
    </row>
    <row r="355" spans="1:25" ht="15.75" hidden="1" customHeight="1">
      <c r="A355" s="541" t="s">
        <v>699</v>
      </c>
      <c r="B355" s="547">
        <v>664</v>
      </c>
      <c r="C355" s="551">
        <v>72</v>
      </c>
      <c r="D355" s="551">
        <v>651</v>
      </c>
      <c r="E355" s="551">
        <v>67</v>
      </c>
      <c r="F355" s="551">
        <v>675</v>
      </c>
      <c r="G355" s="551">
        <v>78</v>
      </c>
      <c r="H355" s="551">
        <v>757</v>
      </c>
      <c r="I355" s="551">
        <v>78</v>
      </c>
      <c r="J355" s="552">
        <v>829</v>
      </c>
      <c r="K355" s="552">
        <v>82</v>
      </c>
      <c r="L355" s="552">
        <v>749</v>
      </c>
      <c r="M355" s="552">
        <v>83</v>
      </c>
      <c r="N355" s="563">
        <f t="shared" si="18"/>
        <v>9.024096385542169</v>
      </c>
      <c r="O355" s="554" t="s">
        <v>700</v>
      </c>
      <c r="R355" s="317" t="s">
        <v>836</v>
      </c>
      <c r="S355" s="409">
        <v>931</v>
      </c>
      <c r="T355" s="510" t="str">
        <f t="shared" si="16"/>
        <v>středisko Čejka Veselí nad Moravou</v>
      </c>
      <c r="V355" s="538" t="s">
        <v>699</v>
      </c>
      <c r="W355" s="534">
        <v>83</v>
      </c>
      <c r="X355" s="534">
        <v>134</v>
      </c>
      <c r="Y355" s="510" t="str">
        <f t="shared" si="17"/>
        <v>středisko Divočáci Jihlava</v>
      </c>
    </row>
    <row r="356" spans="1:25" ht="15.75" hidden="1" customHeight="1">
      <c r="A356" s="541" t="s">
        <v>701</v>
      </c>
      <c r="B356" s="547">
        <v>426</v>
      </c>
      <c r="C356" s="551">
        <v>22</v>
      </c>
      <c r="D356" s="551">
        <v>371</v>
      </c>
      <c r="E356" s="551">
        <v>39</v>
      </c>
      <c r="F356" s="551">
        <v>476</v>
      </c>
      <c r="G356" s="551">
        <v>63</v>
      </c>
      <c r="H356" s="551">
        <v>528</v>
      </c>
      <c r="I356" s="551">
        <v>63</v>
      </c>
      <c r="J356" s="552">
        <v>768</v>
      </c>
      <c r="K356" s="552">
        <v>70</v>
      </c>
      <c r="L356" s="552">
        <v>934</v>
      </c>
      <c r="M356" s="552">
        <v>84</v>
      </c>
      <c r="N356" s="563">
        <f t="shared" si="18"/>
        <v>11.119047619047619</v>
      </c>
      <c r="O356" s="554" t="s">
        <v>702</v>
      </c>
      <c r="R356" s="317" t="s">
        <v>838</v>
      </c>
      <c r="S356" s="409">
        <v>2192</v>
      </c>
      <c r="T356" s="416" t="str">
        <f t="shared" si="16"/>
        <v>středisko Ratíškovice</v>
      </c>
      <c r="V356" s="538" t="s">
        <v>701</v>
      </c>
      <c r="W356" s="534">
        <v>84</v>
      </c>
      <c r="X356" s="534">
        <v>138</v>
      </c>
      <c r="Y356" s="510" t="str">
        <f t="shared" si="17"/>
        <v>středisko Orlík Humpolec</v>
      </c>
    </row>
    <row r="357" spans="1:25" ht="15.75" hidden="1" customHeight="1">
      <c r="A357" s="541" t="s">
        <v>703</v>
      </c>
      <c r="B357" s="547">
        <v>270</v>
      </c>
      <c r="C357" s="551">
        <v>27</v>
      </c>
      <c r="D357" s="551">
        <v>208</v>
      </c>
      <c r="E357" s="551">
        <v>24</v>
      </c>
      <c r="F357" s="551">
        <v>153</v>
      </c>
      <c r="G357" s="551">
        <v>21</v>
      </c>
      <c r="H357" s="551">
        <v>187</v>
      </c>
      <c r="I357" s="551">
        <v>21</v>
      </c>
      <c r="J357" s="552">
        <v>252</v>
      </c>
      <c r="K357" s="552">
        <v>24</v>
      </c>
      <c r="L357" s="552">
        <v>288</v>
      </c>
      <c r="M357" s="552">
        <v>27</v>
      </c>
      <c r="N357" s="563">
        <f t="shared" si="18"/>
        <v>10.666666666666666</v>
      </c>
      <c r="O357" s="554" t="s">
        <v>704</v>
      </c>
      <c r="R357" s="317" t="s">
        <v>840</v>
      </c>
      <c r="S357" s="409">
        <v>918</v>
      </c>
      <c r="T357" s="510" t="str">
        <f t="shared" si="16"/>
        <v>středisko Mikulčice</v>
      </c>
      <c r="V357" s="538" t="s">
        <v>703</v>
      </c>
      <c r="W357" s="534">
        <v>27</v>
      </c>
      <c r="X357" s="534">
        <v>42</v>
      </c>
      <c r="Y357" s="510" t="str">
        <f t="shared" si="17"/>
        <v>středisko Sušený tresky Počátky</v>
      </c>
    </row>
    <row r="358" spans="1:25" ht="15.75" hidden="1" customHeight="1">
      <c r="A358" s="541" t="s">
        <v>705</v>
      </c>
      <c r="B358" s="547">
        <v>590</v>
      </c>
      <c r="C358" s="551">
        <v>62</v>
      </c>
      <c r="D358" s="551">
        <v>905</v>
      </c>
      <c r="E358" s="551">
        <v>71</v>
      </c>
      <c r="F358" s="551">
        <v>1219</v>
      </c>
      <c r="G358" s="551">
        <v>108</v>
      </c>
      <c r="H358" s="551">
        <v>1252</v>
      </c>
      <c r="I358" s="551">
        <v>108</v>
      </c>
      <c r="J358" s="552">
        <v>1185</v>
      </c>
      <c r="K358" s="552">
        <v>109</v>
      </c>
      <c r="L358" s="552">
        <v>1418</v>
      </c>
      <c r="M358" s="552">
        <v>128</v>
      </c>
      <c r="N358" s="563">
        <f t="shared" si="18"/>
        <v>11.078125</v>
      </c>
      <c r="O358" s="554" t="s">
        <v>706</v>
      </c>
      <c r="R358" s="317" t="s">
        <v>842</v>
      </c>
      <c r="S358" s="409">
        <v>1812</v>
      </c>
      <c r="T358" s="416" t="str">
        <f t="shared" si="16"/>
        <v>středisko Přátelství Hodonín</v>
      </c>
      <c r="V358" s="538" t="s">
        <v>705</v>
      </c>
      <c r="W358" s="534">
        <v>128</v>
      </c>
      <c r="X358" s="534">
        <v>165</v>
      </c>
      <c r="Y358" s="510" t="str">
        <f t="shared" si="17"/>
        <v>středisko Pelhřimov</v>
      </c>
    </row>
    <row r="359" spans="1:25" ht="15.75" hidden="1" customHeight="1">
      <c r="A359" s="541" t="s">
        <v>707</v>
      </c>
      <c r="B359" s="547">
        <v>861</v>
      </c>
      <c r="C359" s="551">
        <v>92</v>
      </c>
      <c r="D359" s="551">
        <v>1057</v>
      </c>
      <c r="E359" s="551">
        <v>94</v>
      </c>
      <c r="F359" s="551">
        <v>1168</v>
      </c>
      <c r="G359" s="551">
        <v>98</v>
      </c>
      <c r="H359" s="551">
        <v>1008</v>
      </c>
      <c r="I359" s="551">
        <v>98</v>
      </c>
      <c r="J359" s="552">
        <v>1043</v>
      </c>
      <c r="K359" s="552">
        <v>97</v>
      </c>
      <c r="L359" s="552">
        <v>975</v>
      </c>
      <c r="M359" s="552">
        <v>93</v>
      </c>
      <c r="N359" s="563">
        <f t="shared" si="18"/>
        <v>10.483870967741936</v>
      </c>
      <c r="O359" s="554" t="s">
        <v>708</v>
      </c>
      <c r="R359" s="317" t="s">
        <v>844</v>
      </c>
      <c r="S359" s="409">
        <v>436</v>
      </c>
      <c r="T359" s="510" t="str">
        <f t="shared" si="16"/>
        <v>středisko Ichthys Klobouky u Brna</v>
      </c>
      <c r="V359" s="538" t="s">
        <v>707</v>
      </c>
      <c r="W359" s="534">
        <v>93</v>
      </c>
      <c r="X359" s="534">
        <v>158</v>
      </c>
      <c r="Y359" s="510" t="str">
        <f t="shared" si="17"/>
        <v>středisko Bílý štít Nové Město na Moravě</v>
      </c>
    </row>
    <row r="360" spans="1:25" ht="15.75" hidden="1" customHeight="1">
      <c r="A360" s="541" t="s">
        <v>709</v>
      </c>
      <c r="B360" s="547">
        <v>742</v>
      </c>
      <c r="C360" s="551">
        <v>59</v>
      </c>
      <c r="D360" s="551">
        <v>736</v>
      </c>
      <c r="E360" s="551">
        <v>71</v>
      </c>
      <c r="F360" s="551">
        <v>792</v>
      </c>
      <c r="G360" s="551">
        <v>113</v>
      </c>
      <c r="H360" s="551">
        <v>855</v>
      </c>
      <c r="I360" s="551">
        <v>113</v>
      </c>
      <c r="J360" s="552">
        <v>826</v>
      </c>
      <c r="K360" s="552">
        <v>101</v>
      </c>
      <c r="L360" s="552">
        <v>1088</v>
      </c>
      <c r="M360" s="552">
        <v>108</v>
      </c>
      <c r="N360" s="563">
        <f t="shared" si="18"/>
        <v>10.074074074074074</v>
      </c>
      <c r="O360" s="554" t="s">
        <v>710</v>
      </c>
      <c r="R360" s="317" t="s">
        <v>741</v>
      </c>
      <c r="S360" s="409">
        <v>2241</v>
      </c>
      <c r="T360" s="416" t="str">
        <f t="shared" si="16"/>
        <v>středisko Vyškov</v>
      </c>
      <c r="V360" s="538" t="s">
        <v>709</v>
      </c>
      <c r="W360" s="534">
        <v>108</v>
      </c>
      <c r="X360" s="534">
        <v>160</v>
      </c>
      <c r="Y360" s="510" t="str">
        <f t="shared" si="17"/>
        <v>středisko Klen Bystřice nad Pernštejnem</v>
      </c>
    </row>
    <row r="361" spans="1:25" ht="15.75" hidden="1" customHeight="1">
      <c r="A361" s="541" t="s">
        <v>711</v>
      </c>
      <c r="B361" s="547">
        <v>540</v>
      </c>
      <c r="C361" s="551">
        <v>72</v>
      </c>
      <c r="D361" s="551">
        <v>513</v>
      </c>
      <c r="E361" s="551">
        <v>70</v>
      </c>
      <c r="F361" s="551">
        <v>629</v>
      </c>
      <c r="G361" s="551">
        <v>120</v>
      </c>
      <c r="H361" s="551">
        <v>1302</v>
      </c>
      <c r="I361" s="551">
        <v>120</v>
      </c>
      <c r="J361" s="552">
        <v>1261</v>
      </c>
      <c r="K361" s="552">
        <v>119</v>
      </c>
      <c r="L361" s="552">
        <v>1025</v>
      </c>
      <c r="M361" s="552">
        <v>135</v>
      </c>
      <c r="N361" s="563">
        <f t="shared" si="18"/>
        <v>7.5925925925925926</v>
      </c>
      <c r="O361" s="554" t="s">
        <v>712</v>
      </c>
      <c r="R361" s="317" t="s">
        <v>743</v>
      </c>
      <c r="S361" s="409">
        <v>684</v>
      </c>
      <c r="T361" s="510" t="str">
        <f t="shared" si="16"/>
        <v>středisko Slavkov u Brna</v>
      </c>
      <c r="V361" s="538" t="s">
        <v>711</v>
      </c>
      <c r="W361" s="534">
        <v>135</v>
      </c>
      <c r="X361" s="534">
        <v>202</v>
      </c>
      <c r="Y361" s="510" t="str">
        <f t="shared" si="17"/>
        <v>přístav Racek Žďár nad Sázavou</v>
      </c>
    </row>
    <row r="362" spans="1:25" ht="15.75" hidden="1" customHeight="1">
      <c r="A362" s="541" t="s">
        <v>713</v>
      </c>
      <c r="B362" s="547">
        <v>375</v>
      </c>
      <c r="C362" s="551">
        <v>32</v>
      </c>
      <c r="D362" s="551">
        <v>300</v>
      </c>
      <c r="E362" s="551">
        <v>36</v>
      </c>
      <c r="F362" s="551">
        <v>225</v>
      </c>
      <c r="G362" s="551">
        <v>29</v>
      </c>
      <c r="H362" s="551">
        <v>330</v>
      </c>
      <c r="I362" s="551">
        <v>29</v>
      </c>
      <c r="J362" s="552">
        <v>300</v>
      </c>
      <c r="K362" s="552">
        <v>31</v>
      </c>
      <c r="L362" s="552">
        <v>375</v>
      </c>
      <c r="M362" s="552">
        <v>45</v>
      </c>
      <c r="N362" s="563">
        <f t="shared" si="18"/>
        <v>8.3333333333333339</v>
      </c>
      <c r="O362" s="554" t="s">
        <v>714</v>
      </c>
      <c r="R362" s="317" t="s">
        <v>745</v>
      </c>
      <c r="S362" s="409">
        <v>495</v>
      </c>
      <c r="T362" s="416" t="str">
        <f t="shared" si="16"/>
        <v>středisko Jevišovice</v>
      </c>
      <c r="V362" s="538" t="s">
        <v>713</v>
      </c>
      <c r="W362" s="534">
        <v>45</v>
      </c>
      <c r="X362" s="534">
        <v>77</v>
      </c>
      <c r="Y362" s="510" t="str">
        <f t="shared" si="17"/>
        <v>středisko Svratka</v>
      </c>
    </row>
    <row r="363" spans="1:25" ht="15.75" hidden="1" customHeight="1">
      <c r="A363" s="541" t="s">
        <v>715</v>
      </c>
      <c r="B363" s="547">
        <v>491</v>
      </c>
      <c r="C363" s="551">
        <v>54</v>
      </c>
      <c r="D363" s="551">
        <v>571</v>
      </c>
      <c r="E363" s="551">
        <v>61</v>
      </c>
      <c r="F363" s="551">
        <v>584</v>
      </c>
      <c r="G363" s="551">
        <v>63</v>
      </c>
      <c r="H363" s="551">
        <v>492</v>
      </c>
      <c r="I363" s="551">
        <v>63</v>
      </c>
      <c r="J363" s="552">
        <v>507</v>
      </c>
      <c r="K363" s="552">
        <v>66</v>
      </c>
      <c r="L363" s="552">
        <v>544</v>
      </c>
      <c r="M363" s="552">
        <v>73</v>
      </c>
      <c r="N363" s="563">
        <f t="shared" si="18"/>
        <v>7.4520547945205475</v>
      </c>
      <c r="O363" s="554" t="s">
        <v>716</v>
      </c>
      <c r="R363" s="317" t="s">
        <v>747</v>
      </c>
      <c r="S363" s="409">
        <v>1176</v>
      </c>
      <c r="T363" s="510" t="str">
        <f t="shared" si="16"/>
        <v>středisko Podyjí Znojmo</v>
      </c>
      <c r="V363" s="538" t="s">
        <v>715</v>
      </c>
      <c r="W363" s="534">
        <v>73</v>
      </c>
      <c r="X363" s="534">
        <v>133</v>
      </c>
      <c r="Y363" s="510" t="str">
        <f t="shared" si="17"/>
        <v>středisko Parkán Polná</v>
      </c>
    </row>
    <row r="364" spans="1:25" ht="15.75" customHeight="1">
      <c r="A364" s="541">
        <v>611</v>
      </c>
      <c r="B364" s="547">
        <v>2364</v>
      </c>
      <c r="C364" s="551">
        <v>331</v>
      </c>
      <c r="D364" s="551">
        <v>2391</v>
      </c>
      <c r="E364" s="551">
        <v>322</v>
      </c>
      <c r="F364" s="551">
        <v>2470</v>
      </c>
      <c r="G364" s="551">
        <v>359</v>
      </c>
      <c r="H364" s="551">
        <v>2281</v>
      </c>
      <c r="I364" s="551">
        <v>359</v>
      </c>
      <c r="J364" s="552">
        <v>2550</v>
      </c>
      <c r="K364" s="552">
        <v>376</v>
      </c>
      <c r="L364" s="552">
        <v>2576</v>
      </c>
      <c r="M364" s="552">
        <v>398</v>
      </c>
      <c r="N364" s="563">
        <f t="shared" si="18"/>
        <v>6.4723618090452257</v>
      </c>
      <c r="O364" s="554" t="s">
        <v>717</v>
      </c>
      <c r="R364" s="317" t="s">
        <v>749</v>
      </c>
      <c r="S364" s="409">
        <v>270</v>
      </c>
      <c r="T364" s="416" t="str">
        <f t="shared" si="16"/>
        <v>přístav Neptun Znojmo</v>
      </c>
      <c r="V364" s="538">
        <v>611</v>
      </c>
      <c r="W364" s="534">
        <v>398</v>
      </c>
      <c r="X364" s="534">
        <v>641</v>
      </c>
      <c r="Y364" s="510" t="str">
        <f t="shared" si="17"/>
        <v>okres Havlíčkův Brod</v>
      </c>
    </row>
    <row r="365" spans="1:25" ht="15.75" hidden="1" customHeight="1">
      <c r="A365" s="541" t="s">
        <v>718</v>
      </c>
      <c r="B365" s="547">
        <v>783</v>
      </c>
      <c r="C365" s="551">
        <v>60</v>
      </c>
      <c r="D365" s="551">
        <v>753</v>
      </c>
      <c r="E365" s="551">
        <v>61</v>
      </c>
      <c r="F365" s="551">
        <v>688</v>
      </c>
      <c r="G365" s="551">
        <v>72</v>
      </c>
      <c r="H365" s="551">
        <v>630</v>
      </c>
      <c r="I365" s="551">
        <v>72</v>
      </c>
      <c r="J365" s="552">
        <v>935</v>
      </c>
      <c r="K365" s="552">
        <v>71</v>
      </c>
      <c r="L365" s="552">
        <v>732</v>
      </c>
      <c r="M365" s="552">
        <v>83</v>
      </c>
      <c r="N365" s="563">
        <f t="shared" si="18"/>
        <v>8.8192771084337345</v>
      </c>
      <c r="O365" s="554" t="s">
        <v>719</v>
      </c>
      <c r="R365" s="317" t="s">
        <v>847</v>
      </c>
      <c r="S365" s="409">
        <v>1869</v>
      </c>
      <c r="T365" s="510" t="str">
        <f t="shared" si="16"/>
        <v>středisko Zdimíra Touška Olomouc</v>
      </c>
      <c r="V365" s="538" t="s">
        <v>718</v>
      </c>
      <c r="W365" s="534">
        <v>83</v>
      </c>
      <c r="X365" s="534">
        <v>149</v>
      </c>
      <c r="Y365" s="510" t="str">
        <f t="shared" si="17"/>
        <v>středisko Bobři Havlíčkův Brod</v>
      </c>
    </row>
    <row r="366" spans="1:25" ht="15.75" hidden="1" customHeight="1">
      <c r="A366" s="541" t="s">
        <v>720</v>
      </c>
      <c r="B366" s="547">
        <v>280</v>
      </c>
      <c r="C366" s="551">
        <v>48</v>
      </c>
      <c r="D366" s="551">
        <v>240</v>
      </c>
      <c r="E366" s="551">
        <v>52</v>
      </c>
      <c r="F366" s="551">
        <v>240</v>
      </c>
      <c r="G366" s="551">
        <v>58</v>
      </c>
      <c r="H366" s="551">
        <v>192</v>
      </c>
      <c r="I366" s="551">
        <v>58</v>
      </c>
      <c r="J366" s="552">
        <v>224</v>
      </c>
      <c r="K366" s="552">
        <v>60</v>
      </c>
      <c r="L366" s="552">
        <v>208</v>
      </c>
      <c r="M366" s="552">
        <v>57</v>
      </c>
      <c r="N366" s="563">
        <f t="shared" si="18"/>
        <v>3.6491228070175437</v>
      </c>
      <c r="O366" s="554" t="s">
        <v>721</v>
      </c>
      <c r="R366" s="317" t="s">
        <v>849</v>
      </c>
      <c r="S366" s="409">
        <v>1170</v>
      </c>
      <c r="T366" s="416" t="str">
        <f t="shared" si="16"/>
        <v>středisko Mjr. Karla Haase Olomouc</v>
      </c>
      <c r="V366" s="538" t="s">
        <v>720</v>
      </c>
      <c r="W366" s="534">
        <v>57</v>
      </c>
      <c r="X366" s="534">
        <v>76</v>
      </c>
      <c r="Y366" s="510" t="str">
        <f t="shared" si="17"/>
        <v>středisko Ledeč nad Sázavou</v>
      </c>
    </row>
    <row r="367" spans="1:25" ht="15.75" hidden="1" customHeight="1">
      <c r="A367" s="541" t="s">
        <v>722</v>
      </c>
      <c r="B367" s="547">
        <v>608</v>
      </c>
      <c r="C367" s="551">
        <v>98</v>
      </c>
      <c r="D367" s="551">
        <v>494</v>
      </c>
      <c r="E367" s="551">
        <v>86</v>
      </c>
      <c r="F367" s="551">
        <v>437</v>
      </c>
      <c r="G367" s="551">
        <v>94</v>
      </c>
      <c r="H367" s="551">
        <v>610</v>
      </c>
      <c r="I367" s="551">
        <v>94</v>
      </c>
      <c r="J367" s="552">
        <v>574</v>
      </c>
      <c r="K367" s="552">
        <v>96</v>
      </c>
      <c r="L367" s="552">
        <v>654</v>
      </c>
      <c r="M367" s="552">
        <v>102</v>
      </c>
      <c r="N367" s="563">
        <f t="shared" si="18"/>
        <v>6.4117647058823533</v>
      </c>
      <c r="O367" s="554" t="s">
        <v>723</v>
      </c>
      <c r="R367" s="317" t="s">
        <v>851</v>
      </c>
      <c r="S367" s="409">
        <v>2031</v>
      </c>
      <c r="T367" s="510" t="str">
        <f t="shared" si="16"/>
        <v>středisko J. E. Kosiny Olomouc</v>
      </c>
      <c r="V367" s="538" t="s">
        <v>722</v>
      </c>
      <c r="W367" s="534">
        <v>102</v>
      </c>
      <c r="X367" s="534">
        <v>180</v>
      </c>
      <c r="Y367" s="510" t="str">
        <f t="shared" si="17"/>
        <v>středisko Goliath Přibyslav</v>
      </c>
    </row>
    <row r="368" spans="1:25" ht="15.75" hidden="1" customHeight="1">
      <c r="A368" s="541" t="s">
        <v>724</v>
      </c>
      <c r="B368" s="547">
        <v>693</v>
      </c>
      <c r="C368" s="551">
        <v>125</v>
      </c>
      <c r="D368" s="551">
        <v>904</v>
      </c>
      <c r="E368" s="551">
        <v>123</v>
      </c>
      <c r="F368" s="551">
        <v>1105</v>
      </c>
      <c r="G368" s="551">
        <v>135</v>
      </c>
      <c r="H368" s="551">
        <v>849</v>
      </c>
      <c r="I368" s="551">
        <v>135</v>
      </c>
      <c r="J368" s="552">
        <v>817</v>
      </c>
      <c r="K368" s="552">
        <v>149</v>
      </c>
      <c r="L368" s="552">
        <v>982</v>
      </c>
      <c r="M368" s="552">
        <v>156</v>
      </c>
      <c r="N368" s="563">
        <f t="shared" si="18"/>
        <v>6.2948717948717947</v>
      </c>
      <c r="O368" s="554" t="s">
        <v>725</v>
      </c>
      <c r="R368" s="317" t="s">
        <v>853</v>
      </c>
      <c r="S368" s="409">
        <v>630</v>
      </c>
      <c r="T368" s="416" t="str">
        <f t="shared" si="16"/>
        <v>středisko Dvanáctka Olomouc</v>
      </c>
      <c r="V368" s="538" t="s">
        <v>724</v>
      </c>
      <c r="W368" s="534">
        <v>156</v>
      </c>
      <c r="X368" s="534">
        <v>236</v>
      </c>
      <c r="Y368" s="510" t="str">
        <f t="shared" si="17"/>
        <v>středisko Bobříci Havlíčkův Brod</v>
      </c>
    </row>
    <row r="369" spans="1:25" ht="15.75" customHeight="1">
      <c r="A369" s="541">
        <v>614</v>
      </c>
      <c r="B369" s="547">
        <v>6590</v>
      </c>
      <c r="C369" s="551">
        <v>666</v>
      </c>
      <c r="D369" s="551">
        <v>6195</v>
      </c>
      <c r="E369" s="551">
        <v>685</v>
      </c>
      <c r="F369" s="551">
        <v>6241</v>
      </c>
      <c r="G369" s="551">
        <v>723</v>
      </c>
      <c r="H369" s="551">
        <v>6164</v>
      </c>
      <c r="I369" s="551">
        <v>723</v>
      </c>
      <c r="J369" s="552">
        <v>6394</v>
      </c>
      <c r="K369" s="552">
        <v>713</v>
      </c>
      <c r="L369" s="552">
        <v>7158</v>
      </c>
      <c r="M369" s="552">
        <v>768</v>
      </c>
      <c r="N369" s="563">
        <f t="shared" si="18"/>
        <v>9.3203125</v>
      </c>
      <c r="O369" s="554" t="s">
        <v>726</v>
      </c>
      <c r="R369" s="317" t="s">
        <v>855</v>
      </c>
      <c r="S369" s="409">
        <v>918</v>
      </c>
      <c r="T369" s="510" t="str">
        <f t="shared" si="16"/>
        <v>středisko Žlutý kvítek Olomouc</v>
      </c>
      <c r="V369" s="538">
        <v>614</v>
      </c>
      <c r="W369" s="534">
        <v>768</v>
      </c>
      <c r="X369" s="534">
        <v>1117</v>
      </c>
      <c r="Y369" s="510" t="str">
        <f t="shared" si="17"/>
        <v>okres Třebíč</v>
      </c>
    </row>
    <row r="370" spans="1:25" ht="15.75" hidden="1" customHeight="1">
      <c r="A370" s="541" t="s">
        <v>727</v>
      </c>
      <c r="B370" s="547">
        <v>2552</v>
      </c>
      <c r="C370" s="551">
        <v>254</v>
      </c>
      <c r="D370" s="551">
        <v>2451</v>
      </c>
      <c r="E370" s="551">
        <v>262</v>
      </c>
      <c r="F370" s="551">
        <v>2360</v>
      </c>
      <c r="G370" s="551">
        <v>263</v>
      </c>
      <c r="H370" s="551">
        <v>2180</v>
      </c>
      <c r="I370" s="551">
        <v>263</v>
      </c>
      <c r="J370" s="552">
        <v>2429</v>
      </c>
      <c r="K370" s="552">
        <v>280</v>
      </c>
      <c r="L370" s="552">
        <v>2648</v>
      </c>
      <c r="M370" s="552">
        <v>290</v>
      </c>
      <c r="N370" s="563">
        <f t="shared" si="18"/>
        <v>9.1310344827586203</v>
      </c>
      <c r="O370" s="554" t="s">
        <v>728</v>
      </c>
      <c r="R370" s="317" t="s">
        <v>857</v>
      </c>
      <c r="S370" s="409">
        <v>2067</v>
      </c>
      <c r="T370" s="416" t="str">
        <f t="shared" si="16"/>
        <v>středisko Vládi Tylšara Olomouc</v>
      </c>
      <c r="V370" s="538" t="s">
        <v>727</v>
      </c>
      <c r="W370" s="534">
        <v>290</v>
      </c>
      <c r="X370" s="534">
        <v>386</v>
      </c>
      <c r="Y370" s="510" t="str">
        <f t="shared" si="17"/>
        <v>středisko Srdíčko Třebíč</v>
      </c>
    </row>
    <row r="371" spans="1:25" ht="15.75" hidden="1" customHeight="1">
      <c r="A371" s="541" t="s">
        <v>729</v>
      </c>
      <c r="B371" s="547">
        <v>793</v>
      </c>
      <c r="C371" s="551">
        <v>70</v>
      </c>
      <c r="D371" s="551">
        <v>377</v>
      </c>
      <c r="E371" s="551">
        <v>79</v>
      </c>
      <c r="F371" s="551">
        <v>609</v>
      </c>
      <c r="G371" s="551">
        <v>64</v>
      </c>
      <c r="H371" s="551">
        <v>293</v>
      </c>
      <c r="I371" s="551">
        <v>64</v>
      </c>
      <c r="J371" s="552">
        <v>398</v>
      </c>
      <c r="K371" s="552">
        <v>58</v>
      </c>
      <c r="L371" s="552">
        <v>447</v>
      </c>
      <c r="M371" s="552">
        <v>75</v>
      </c>
      <c r="N371" s="563">
        <f t="shared" si="18"/>
        <v>5.96</v>
      </c>
      <c r="O371" s="554" t="s">
        <v>730</v>
      </c>
      <c r="R371" s="317" t="s">
        <v>859</v>
      </c>
      <c r="S371" s="409">
        <v>1618</v>
      </c>
      <c r="T371" s="510" t="str">
        <f t="shared" si="16"/>
        <v>středisko Jana Boska Olomouc</v>
      </c>
      <c r="V371" s="538" t="s">
        <v>729</v>
      </c>
      <c r="W371" s="534">
        <v>75</v>
      </c>
      <c r="X371" s="534">
        <v>104</v>
      </c>
      <c r="Y371" s="510" t="str">
        <f t="shared" si="17"/>
        <v>středisko Luka nad Jihlavou</v>
      </c>
    </row>
    <row r="372" spans="1:25" ht="15.75" hidden="1" customHeight="1">
      <c r="A372" s="541" t="s">
        <v>731</v>
      </c>
      <c r="B372" s="547">
        <v>810</v>
      </c>
      <c r="C372" s="551">
        <v>103</v>
      </c>
      <c r="D372" s="551">
        <v>725</v>
      </c>
      <c r="E372" s="551">
        <v>104</v>
      </c>
      <c r="F372" s="551">
        <v>654</v>
      </c>
      <c r="G372" s="551">
        <v>108</v>
      </c>
      <c r="H372" s="551">
        <v>743</v>
      </c>
      <c r="I372" s="551">
        <v>108</v>
      </c>
      <c r="J372" s="552">
        <v>581</v>
      </c>
      <c r="K372" s="552">
        <v>105</v>
      </c>
      <c r="L372" s="552">
        <v>748</v>
      </c>
      <c r="M372" s="552">
        <v>111</v>
      </c>
      <c r="N372" s="563">
        <f t="shared" si="18"/>
        <v>6.7387387387387383</v>
      </c>
      <c r="O372" s="554" t="s">
        <v>732</v>
      </c>
      <c r="R372" s="317" t="s">
        <v>861</v>
      </c>
      <c r="S372" s="409">
        <v>517</v>
      </c>
      <c r="T372" s="416" t="str">
        <f t="shared" si="16"/>
        <v>středisko Šternberk</v>
      </c>
      <c r="V372" s="538" t="s">
        <v>731</v>
      </c>
      <c r="W372" s="534">
        <v>111</v>
      </c>
      <c r="X372" s="534">
        <v>152</v>
      </c>
      <c r="Y372" s="510" t="str">
        <f t="shared" si="17"/>
        <v>středisko Moravská Orlice Moravské Budějovice</v>
      </c>
    </row>
    <row r="373" spans="1:25" ht="15.75" hidden="1" customHeight="1">
      <c r="A373" s="541" t="s">
        <v>733</v>
      </c>
      <c r="B373" s="547">
        <v>435</v>
      </c>
      <c r="C373" s="551">
        <v>46</v>
      </c>
      <c r="D373" s="551">
        <v>480</v>
      </c>
      <c r="E373" s="551">
        <v>55</v>
      </c>
      <c r="F373" s="551">
        <v>495</v>
      </c>
      <c r="G373" s="551">
        <v>51</v>
      </c>
      <c r="H373" s="551">
        <v>525</v>
      </c>
      <c r="I373" s="551">
        <v>51</v>
      </c>
      <c r="J373" s="552">
        <v>664</v>
      </c>
      <c r="K373" s="552">
        <v>53</v>
      </c>
      <c r="L373" s="552">
        <v>665</v>
      </c>
      <c r="M373" s="552">
        <v>54</v>
      </c>
      <c r="N373" s="563">
        <f t="shared" si="18"/>
        <v>12.314814814814815</v>
      </c>
      <c r="O373" s="554" t="s">
        <v>734</v>
      </c>
      <c r="R373" s="317" t="s">
        <v>863</v>
      </c>
      <c r="S373" s="409">
        <v>261</v>
      </c>
      <c r="T373" s="510" t="str">
        <f t="shared" si="16"/>
        <v>středisko Quercus Dub nad moravou</v>
      </c>
      <c r="V373" s="538" t="s">
        <v>733</v>
      </c>
      <c r="W373" s="534">
        <v>54</v>
      </c>
      <c r="X373" s="534">
        <v>106</v>
      </c>
      <c r="Y373" s="510" t="str">
        <f t="shared" si="17"/>
        <v>středisko Jemnice</v>
      </c>
    </row>
    <row r="374" spans="1:25" ht="15.75" hidden="1" customHeight="1">
      <c r="A374" s="541" t="s">
        <v>735</v>
      </c>
      <c r="B374" s="547">
        <v>495</v>
      </c>
      <c r="C374" s="551">
        <v>25</v>
      </c>
      <c r="D374" s="551">
        <v>551</v>
      </c>
      <c r="E374" s="551">
        <v>28</v>
      </c>
      <c r="F374" s="551">
        <v>551</v>
      </c>
      <c r="G374" s="551">
        <v>32</v>
      </c>
      <c r="H374" s="551">
        <v>415</v>
      </c>
      <c r="I374" s="551">
        <v>32</v>
      </c>
      <c r="J374" s="552">
        <v>353</v>
      </c>
      <c r="K374" s="552">
        <v>25</v>
      </c>
      <c r="L374" s="552">
        <v>346</v>
      </c>
      <c r="M374" s="552">
        <v>24</v>
      </c>
      <c r="N374" s="563">
        <f t="shared" si="18"/>
        <v>14.416666666666666</v>
      </c>
      <c r="O374" s="554" t="s">
        <v>736</v>
      </c>
      <c r="R374" s="317" t="s">
        <v>865</v>
      </c>
      <c r="S374" s="409">
        <v>1803</v>
      </c>
      <c r="T374" s="416" t="str">
        <f t="shared" si="16"/>
        <v>středisko Ladislava Ruska</v>
      </c>
      <c r="V374" s="538" t="s">
        <v>735</v>
      </c>
      <c r="W374" s="534">
        <v>24</v>
      </c>
      <c r="X374" s="534">
        <v>46</v>
      </c>
      <c r="Y374" s="510" t="str">
        <f t="shared" si="17"/>
        <v>středisko Budišov</v>
      </c>
    </row>
    <row r="375" spans="1:25" ht="15.75" hidden="1" customHeight="1">
      <c r="A375" s="541" t="s">
        <v>737</v>
      </c>
      <c r="B375" s="547">
        <v>979</v>
      </c>
      <c r="C375" s="551">
        <v>73</v>
      </c>
      <c r="D375" s="551">
        <v>859</v>
      </c>
      <c r="E375" s="551">
        <v>72</v>
      </c>
      <c r="F375" s="551">
        <v>826</v>
      </c>
      <c r="G375" s="551">
        <v>107</v>
      </c>
      <c r="H375" s="551">
        <v>1130</v>
      </c>
      <c r="I375" s="551">
        <v>107</v>
      </c>
      <c r="J375" s="552">
        <v>1150</v>
      </c>
      <c r="K375" s="552">
        <v>104</v>
      </c>
      <c r="L375" s="552">
        <v>1021</v>
      </c>
      <c r="M375" s="552">
        <v>104</v>
      </c>
      <c r="N375" s="563">
        <f t="shared" si="18"/>
        <v>9.8173076923076916</v>
      </c>
      <c r="O375" s="554" t="s">
        <v>738</v>
      </c>
      <c r="R375" s="317" t="s">
        <v>867</v>
      </c>
      <c r="S375" s="409">
        <v>670</v>
      </c>
      <c r="T375" s="510" t="str">
        <f t="shared" si="16"/>
        <v>středisko Bělkovice - Lašťany</v>
      </c>
      <c r="V375" s="538" t="s">
        <v>737</v>
      </c>
      <c r="W375" s="534">
        <v>104</v>
      </c>
      <c r="X375" s="534">
        <v>159</v>
      </c>
      <c r="Y375" s="510" t="str">
        <f t="shared" si="17"/>
        <v>středisko Velké Meziříčí</v>
      </c>
    </row>
    <row r="376" spans="1:25" ht="15.75" hidden="1" customHeight="1">
      <c r="A376" s="541" t="s">
        <v>739</v>
      </c>
      <c r="B376" s="547">
        <v>526</v>
      </c>
      <c r="C376" s="551">
        <v>95</v>
      </c>
      <c r="D376" s="551">
        <v>752</v>
      </c>
      <c r="E376" s="551">
        <v>85</v>
      </c>
      <c r="F376" s="551">
        <v>746</v>
      </c>
      <c r="G376" s="551">
        <v>98</v>
      </c>
      <c r="H376" s="551">
        <v>878</v>
      </c>
      <c r="I376" s="551">
        <v>98</v>
      </c>
      <c r="J376" s="552">
        <v>819</v>
      </c>
      <c r="K376" s="552">
        <v>88</v>
      </c>
      <c r="L376" s="552">
        <v>1283</v>
      </c>
      <c r="M376" s="552">
        <v>110</v>
      </c>
      <c r="N376" s="563">
        <f t="shared" si="18"/>
        <v>11.663636363636364</v>
      </c>
      <c r="O376" s="554" t="s">
        <v>740</v>
      </c>
      <c r="R376" s="317" t="s">
        <v>870</v>
      </c>
      <c r="S376" s="409">
        <v>533</v>
      </c>
      <c r="T376" s="416" t="str">
        <f t="shared" si="16"/>
        <v>středisko Děti přírody Prostějov</v>
      </c>
      <c r="V376" s="538" t="s">
        <v>739</v>
      </c>
      <c r="W376" s="534">
        <v>110</v>
      </c>
      <c r="X376" s="534">
        <v>164</v>
      </c>
      <c r="Y376" s="510" t="str">
        <f t="shared" si="17"/>
        <v>přístav Žlutá Ponorka Třebíč</v>
      </c>
    </row>
    <row r="377" spans="1:25" ht="15.75" hidden="1" customHeight="1">
      <c r="A377" s="541">
        <v>620</v>
      </c>
      <c r="B377" s="547">
        <v>59285</v>
      </c>
      <c r="C377" s="551">
        <v>5911</v>
      </c>
      <c r="D377" s="551">
        <v>62901</v>
      </c>
      <c r="E377" s="551">
        <v>6377</v>
      </c>
      <c r="F377" s="551">
        <v>68168</v>
      </c>
      <c r="G377" s="551">
        <v>7364</v>
      </c>
      <c r="H377" s="551">
        <v>68216</v>
      </c>
      <c r="I377" s="551">
        <v>7364</v>
      </c>
      <c r="J377" s="552">
        <v>73855</v>
      </c>
      <c r="K377" s="552">
        <v>7313</v>
      </c>
      <c r="L377" s="552">
        <v>77738</v>
      </c>
      <c r="M377" s="552">
        <v>8123</v>
      </c>
      <c r="N377" s="563">
        <f t="shared" si="18"/>
        <v>9.5701095654314905</v>
      </c>
      <c r="O377" s="554" t="s">
        <v>43</v>
      </c>
      <c r="R377" s="317" t="s">
        <v>872</v>
      </c>
      <c r="S377" s="409">
        <v>610</v>
      </c>
      <c r="T377" s="510" t="str">
        <f t="shared" si="16"/>
        <v>středisko Pelikáni Prostějov</v>
      </c>
      <c r="V377" s="538">
        <v>620</v>
      </c>
      <c r="W377" s="534">
        <v>8123</v>
      </c>
      <c r="X377" s="534">
        <v>11444</v>
      </c>
      <c r="Y377" s="510" t="str">
        <f t="shared" si="17"/>
        <v>Jihomoravský kraj TGM</v>
      </c>
    </row>
    <row r="378" spans="1:25" s="404" customFormat="1" ht="15.75" hidden="1" customHeight="1">
      <c r="A378" s="541" t="s">
        <v>1116</v>
      </c>
      <c r="B378" s="547"/>
      <c r="C378" s="551"/>
      <c r="D378" s="551"/>
      <c r="E378" s="551"/>
      <c r="F378" s="551"/>
      <c r="G378" s="551"/>
      <c r="H378" s="556"/>
      <c r="I378" s="551">
        <v>253</v>
      </c>
      <c r="J378" s="552"/>
      <c r="K378" s="552"/>
      <c r="L378" s="552"/>
      <c r="M378" s="552"/>
      <c r="N378" s="563" t="str">
        <f>IF(L378="","",L378/M378)</f>
        <v/>
      </c>
      <c r="O378" s="554" t="s">
        <v>1115</v>
      </c>
      <c r="Q378" s="510"/>
      <c r="R378" s="317" t="s">
        <v>876</v>
      </c>
      <c r="S378" s="409">
        <v>900</v>
      </c>
      <c r="T378" s="416" t="str">
        <f t="shared" si="16"/>
        <v>středisko Járy Kaštila Prostějov</v>
      </c>
      <c r="V378" s="539" t="s">
        <v>1116</v>
      </c>
      <c r="W378" s="534"/>
      <c r="X378" s="534"/>
      <c r="Y378" s="510" t="str">
        <f t="shared" si="17"/>
        <v>přístav Luleč</v>
      </c>
    </row>
    <row r="379" spans="1:25" ht="15.75" hidden="1" customHeight="1">
      <c r="A379" s="541" t="s">
        <v>741</v>
      </c>
      <c r="B379" s="547">
        <v>2577</v>
      </c>
      <c r="C379" s="551">
        <v>231</v>
      </c>
      <c r="D379" s="551">
        <v>2235</v>
      </c>
      <c r="E379" s="551">
        <v>212</v>
      </c>
      <c r="F379" s="551">
        <v>2474</v>
      </c>
      <c r="G379" s="551">
        <v>253</v>
      </c>
      <c r="H379" s="551">
        <v>2311</v>
      </c>
      <c r="I379" s="551">
        <v>101</v>
      </c>
      <c r="J379" s="552">
        <v>2150</v>
      </c>
      <c r="K379" s="552">
        <v>249</v>
      </c>
      <c r="L379" s="552">
        <v>2241</v>
      </c>
      <c r="M379" s="552">
        <v>262</v>
      </c>
      <c r="N379" s="563">
        <f>IF(L379="","",L379/M379)</f>
        <v>8.5534351145038165</v>
      </c>
      <c r="O379" s="554" t="s">
        <v>742</v>
      </c>
      <c r="R379" s="317" t="s">
        <v>878</v>
      </c>
      <c r="S379" s="409">
        <v>350</v>
      </c>
      <c r="T379" s="510" t="str">
        <f t="shared" si="16"/>
        <v>středisko Konice</v>
      </c>
      <c r="V379" s="538" t="s">
        <v>741</v>
      </c>
      <c r="W379" s="534">
        <v>262</v>
      </c>
      <c r="X379" s="534">
        <v>399</v>
      </c>
      <c r="Y379" s="510" t="str">
        <f t="shared" si="17"/>
        <v>středisko Vyškov</v>
      </c>
    </row>
    <row r="380" spans="1:25" ht="15.75" hidden="1" customHeight="1">
      <c r="A380" s="541" t="s">
        <v>743</v>
      </c>
      <c r="B380" s="547">
        <v>750</v>
      </c>
      <c r="C380" s="551">
        <v>97</v>
      </c>
      <c r="D380" s="551">
        <v>504</v>
      </c>
      <c r="E380" s="551">
        <v>95</v>
      </c>
      <c r="F380" s="551">
        <v>442</v>
      </c>
      <c r="G380" s="551">
        <v>101</v>
      </c>
      <c r="H380" s="551">
        <v>379</v>
      </c>
      <c r="I380" s="551">
        <v>32</v>
      </c>
      <c r="J380" s="552">
        <v>390</v>
      </c>
      <c r="K380" s="552">
        <v>94</v>
      </c>
      <c r="L380" s="552">
        <v>684</v>
      </c>
      <c r="M380" s="552">
        <v>110</v>
      </c>
      <c r="N380" s="563">
        <f t="shared" ref="N380:N443" si="19">IF(L380="","",L380/M380)</f>
        <v>6.2181818181818178</v>
      </c>
      <c r="O380" s="554" t="s">
        <v>744</v>
      </c>
      <c r="R380" s="317" t="s">
        <v>883</v>
      </c>
      <c r="S380" s="409">
        <v>248</v>
      </c>
      <c r="T380" s="416" t="str">
        <f t="shared" si="16"/>
        <v>středisko Prof. Skoumala Přerov</v>
      </c>
      <c r="V380" s="538" t="s">
        <v>743</v>
      </c>
      <c r="W380" s="534">
        <v>110</v>
      </c>
      <c r="X380" s="534">
        <v>135</v>
      </c>
      <c r="Y380" s="510" t="str">
        <f t="shared" si="17"/>
        <v>středisko Slavkov u Brna</v>
      </c>
    </row>
    <row r="381" spans="1:25" ht="15.75" hidden="1" customHeight="1">
      <c r="A381" s="541" t="s">
        <v>745</v>
      </c>
      <c r="B381" s="547">
        <v>0</v>
      </c>
      <c r="C381" s="551">
        <v>40</v>
      </c>
      <c r="D381" s="551">
        <v>660</v>
      </c>
      <c r="E381" s="551">
        <v>41</v>
      </c>
      <c r="F381" s="551">
        <v>615</v>
      </c>
      <c r="G381" s="551">
        <v>32</v>
      </c>
      <c r="H381" s="551">
        <v>460</v>
      </c>
      <c r="I381" s="551">
        <v>127</v>
      </c>
      <c r="J381" s="552">
        <v>437</v>
      </c>
      <c r="K381" s="552">
        <v>30</v>
      </c>
      <c r="L381" s="552">
        <v>495</v>
      </c>
      <c r="M381" s="552">
        <v>37</v>
      </c>
      <c r="N381" s="563">
        <f t="shared" si="19"/>
        <v>13.378378378378379</v>
      </c>
      <c r="O381" s="554" t="s">
        <v>746</v>
      </c>
      <c r="R381" s="317" t="s">
        <v>885</v>
      </c>
      <c r="S381" s="409">
        <v>1064</v>
      </c>
      <c r="T381" s="510" t="str">
        <f t="shared" si="16"/>
        <v>středisko Táborníci Brodek u Přerova</v>
      </c>
      <c r="V381" s="538" t="s">
        <v>745</v>
      </c>
      <c r="W381" s="534">
        <v>37</v>
      </c>
      <c r="X381" s="534">
        <v>76</v>
      </c>
      <c r="Y381" s="510" t="str">
        <f t="shared" si="17"/>
        <v>středisko Jevišovice</v>
      </c>
    </row>
    <row r="382" spans="1:25" ht="15.75" hidden="1" customHeight="1">
      <c r="A382" s="541" t="s">
        <v>747</v>
      </c>
      <c r="B382" s="547">
        <v>1796</v>
      </c>
      <c r="C382" s="551">
        <v>131</v>
      </c>
      <c r="D382" s="551">
        <v>1668</v>
      </c>
      <c r="E382" s="551">
        <v>129</v>
      </c>
      <c r="F382" s="551">
        <v>1558</v>
      </c>
      <c r="G382" s="551">
        <v>127</v>
      </c>
      <c r="H382" s="551">
        <v>854</v>
      </c>
      <c r="I382" s="551">
        <v>143</v>
      </c>
      <c r="J382" s="552">
        <v>1049</v>
      </c>
      <c r="K382" s="552">
        <v>114</v>
      </c>
      <c r="L382" s="552">
        <v>1176</v>
      </c>
      <c r="M382" s="552">
        <v>123</v>
      </c>
      <c r="N382" s="563">
        <f t="shared" si="19"/>
        <v>9.5609756097560972</v>
      </c>
      <c r="O382" s="554" t="s">
        <v>748</v>
      </c>
      <c r="R382" s="317" t="s">
        <v>887</v>
      </c>
      <c r="S382" s="409">
        <v>360</v>
      </c>
      <c r="T382" s="416" t="str">
        <f t="shared" si="16"/>
        <v>středisko Kojetín</v>
      </c>
      <c r="V382" s="538" t="s">
        <v>747</v>
      </c>
      <c r="W382" s="534">
        <v>123</v>
      </c>
      <c r="X382" s="534">
        <v>196</v>
      </c>
      <c r="Y382" s="510" t="str">
        <f t="shared" si="17"/>
        <v>středisko Podyjí Znojmo</v>
      </c>
    </row>
    <row r="383" spans="1:25" ht="15.75" hidden="1" customHeight="1">
      <c r="A383" s="541" t="s">
        <v>749</v>
      </c>
      <c r="B383" s="547">
        <v>375</v>
      </c>
      <c r="C383" s="551">
        <v>94</v>
      </c>
      <c r="D383" s="551">
        <v>263</v>
      </c>
      <c r="E383" s="551">
        <v>112</v>
      </c>
      <c r="F383" s="551">
        <v>150</v>
      </c>
      <c r="G383" s="551">
        <v>143</v>
      </c>
      <c r="H383" s="551">
        <v>299</v>
      </c>
      <c r="I383" s="551">
        <v>1318</v>
      </c>
      <c r="J383" s="552">
        <v>266</v>
      </c>
      <c r="K383" s="552">
        <v>133</v>
      </c>
      <c r="L383" s="552">
        <v>270</v>
      </c>
      <c r="M383" s="552">
        <v>150</v>
      </c>
      <c r="N383" s="563">
        <f t="shared" si="19"/>
        <v>1.8</v>
      </c>
      <c r="O383" s="554" t="s">
        <v>750</v>
      </c>
      <c r="R383" s="317" t="s">
        <v>889</v>
      </c>
      <c r="S383" s="409">
        <v>301</v>
      </c>
      <c r="T383" s="510" t="str">
        <f t="shared" si="16"/>
        <v>středisko Ing. L. Cagaše Lipník nad Bečvou</v>
      </c>
      <c r="V383" s="538" t="s">
        <v>749</v>
      </c>
      <c r="W383" s="534">
        <v>150</v>
      </c>
      <c r="X383" s="534">
        <v>225</v>
      </c>
      <c r="Y383" s="510" t="str">
        <f t="shared" si="17"/>
        <v>přístav Neptun Znojmo</v>
      </c>
    </row>
    <row r="384" spans="1:25" ht="15.75" customHeight="1">
      <c r="A384" s="541">
        <v>621</v>
      </c>
      <c r="B384" s="547">
        <v>10024</v>
      </c>
      <c r="C384" s="551">
        <v>988</v>
      </c>
      <c r="D384" s="551">
        <v>10436</v>
      </c>
      <c r="E384" s="551">
        <v>1086</v>
      </c>
      <c r="F384" s="551">
        <v>12025</v>
      </c>
      <c r="G384" s="551">
        <v>1318</v>
      </c>
      <c r="H384" s="551">
        <v>12508</v>
      </c>
      <c r="I384" s="551">
        <v>252</v>
      </c>
      <c r="J384" s="552">
        <v>12861</v>
      </c>
      <c r="K384" s="552">
        <v>1313</v>
      </c>
      <c r="L384" s="552">
        <v>14068</v>
      </c>
      <c r="M384" s="552">
        <v>1428</v>
      </c>
      <c r="N384" s="563">
        <f t="shared" si="19"/>
        <v>9.8515406162464991</v>
      </c>
      <c r="O384" s="554" t="s">
        <v>751</v>
      </c>
      <c r="R384" s="317" t="s">
        <v>891</v>
      </c>
      <c r="S384" s="409">
        <v>546</v>
      </c>
      <c r="T384" s="416" t="str">
        <f t="shared" si="16"/>
        <v>středisko Psohlavci Hranice</v>
      </c>
      <c r="V384" s="538">
        <v>621</v>
      </c>
      <c r="W384" s="534">
        <v>1428</v>
      </c>
      <c r="X384" s="534">
        <v>2043</v>
      </c>
      <c r="Y384" s="510" t="str">
        <f t="shared" si="17"/>
        <v>okres Blansko</v>
      </c>
    </row>
    <row r="385" spans="1:25" ht="15.75" hidden="1" customHeight="1">
      <c r="A385" s="541" t="s">
        <v>752</v>
      </c>
      <c r="B385" s="547">
        <v>2360</v>
      </c>
      <c r="C385" s="551">
        <v>200</v>
      </c>
      <c r="D385" s="551">
        <v>1700</v>
      </c>
      <c r="E385" s="551">
        <v>210</v>
      </c>
      <c r="F385" s="551">
        <v>2354</v>
      </c>
      <c r="G385" s="551">
        <v>252</v>
      </c>
      <c r="H385" s="551">
        <v>2540</v>
      </c>
      <c r="I385" s="551">
        <v>98</v>
      </c>
      <c r="J385" s="552">
        <v>1635</v>
      </c>
      <c r="K385" s="552">
        <v>165</v>
      </c>
      <c r="L385" s="552">
        <v>1900</v>
      </c>
      <c r="M385" s="552">
        <v>176</v>
      </c>
      <c r="N385" s="563">
        <f t="shared" si="19"/>
        <v>10.795454545454545</v>
      </c>
      <c r="O385" s="554" t="s">
        <v>753</v>
      </c>
      <c r="R385" s="317" t="s">
        <v>894</v>
      </c>
      <c r="S385" s="409">
        <v>1801</v>
      </c>
      <c r="T385" s="510" t="str">
        <f t="shared" si="16"/>
        <v>středisko Rudy Knotka Šumperk</v>
      </c>
      <c r="V385" s="538" t="s">
        <v>752</v>
      </c>
      <c r="W385" s="534">
        <v>176</v>
      </c>
      <c r="X385" s="534">
        <v>241</v>
      </c>
      <c r="Y385" s="510" t="str">
        <f t="shared" si="17"/>
        <v>středisko Srdce na dlani Blansko</v>
      </c>
    </row>
    <row r="386" spans="1:25" ht="15.75" hidden="1" customHeight="1">
      <c r="A386" s="541" t="s">
        <v>754</v>
      </c>
      <c r="B386" s="547">
        <v>435</v>
      </c>
      <c r="C386" s="551">
        <v>54</v>
      </c>
      <c r="D386" s="551">
        <v>555</v>
      </c>
      <c r="E386" s="551">
        <v>58</v>
      </c>
      <c r="F386" s="551">
        <v>645</v>
      </c>
      <c r="G386" s="551">
        <v>98</v>
      </c>
      <c r="H386" s="551">
        <v>720</v>
      </c>
      <c r="I386" s="551">
        <v>340</v>
      </c>
      <c r="J386" s="552">
        <v>630</v>
      </c>
      <c r="K386" s="552">
        <v>89</v>
      </c>
      <c r="L386" s="552">
        <v>705</v>
      </c>
      <c r="M386" s="552">
        <v>123</v>
      </c>
      <c r="N386" s="563">
        <f t="shared" si="19"/>
        <v>5.7317073170731705</v>
      </c>
      <c r="O386" s="554" t="s">
        <v>755</v>
      </c>
      <c r="R386" s="317" t="s">
        <v>896</v>
      </c>
      <c r="S386" s="409">
        <v>274</v>
      </c>
      <c r="T386" s="416" t="str">
        <f t="shared" si="16"/>
        <v>středisko Františka Pecháčka Bludov</v>
      </c>
      <c r="V386" s="538" t="s">
        <v>754</v>
      </c>
      <c r="W386" s="534">
        <v>123</v>
      </c>
      <c r="X386" s="534">
        <v>176</v>
      </c>
      <c r="Y386" s="510" t="str">
        <f t="shared" si="17"/>
        <v>středisko Rájec-Jestřebí</v>
      </c>
    </row>
    <row r="387" spans="1:25" ht="15.75" hidden="1" customHeight="1">
      <c r="A387" s="541" t="s">
        <v>756</v>
      </c>
      <c r="B387" s="547">
        <v>1948</v>
      </c>
      <c r="C387" s="551">
        <v>207</v>
      </c>
      <c r="D387" s="551">
        <v>2167</v>
      </c>
      <c r="E387" s="551">
        <v>231</v>
      </c>
      <c r="F387" s="551">
        <v>2526</v>
      </c>
      <c r="G387" s="551">
        <v>340</v>
      </c>
      <c r="H387" s="551">
        <v>2808</v>
      </c>
      <c r="I387" s="551">
        <v>74</v>
      </c>
      <c r="J387" s="552">
        <v>3012</v>
      </c>
      <c r="K387" s="552">
        <v>343</v>
      </c>
      <c r="L387" s="552">
        <v>3217</v>
      </c>
      <c r="M387" s="552">
        <v>359</v>
      </c>
      <c r="N387" s="563">
        <f t="shared" si="19"/>
        <v>8.9610027855153209</v>
      </c>
      <c r="O387" s="554" t="s">
        <v>757</v>
      </c>
      <c r="R387" s="317" t="s">
        <v>898</v>
      </c>
      <c r="S387" s="409">
        <v>348</v>
      </c>
      <c r="T387" s="510" t="str">
        <f t="shared" si="16"/>
        <v>středisko Bukůvka Postřelmov</v>
      </c>
      <c r="V387" s="538" t="s">
        <v>756</v>
      </c>
      <c r="W387" s="534">
        <v>359</v>
      </c>
      <c r="X387" s="534">
        <v>520</v>
      </c>
      <c r="Y387" s="510" t="str">
        <f t="shared" si="17"/>
        <v>středisko Boskovice</v>
      </c>
    </row>
    <row r="388" spans="1:25" ht="15.75" hidden="1" customHeight="1">
      <c r="A388" s="541" t="s">
        <v>758</v>
      </c>
      <c r="B388" s="547">
        <v>568</v>
      </c>
      <c r="C388" s="551">
        <v>72</v>
      </c>
      <c r="D388" s="551">
        <v>686</v>
      </c>
      <c r="E388" s="551">
        <v>83</v>
      </c>
      <c r="F388" s="551">
        <v>629</v>
      </c>
      <c r="G388" s="551">
        <v>74</v>
      </c>
      <c r="H388" s="551">
        <v>573</v>
      </c>
      <c r="I388" s="551">
        <v>161</v>
      </c>
      <c r="J388" s="552">
        <v>586</v>
      </c>
      <c r="K388" s="552">
        <v>72</v>
      </c>
      <c r="L388" s="552">
        <v>745</v>
      </c>
      <c r="M388" s="552">
        <v>82</v>
      </c>
      <c r="N388" s="563">
        <f t="shared" si="19"/>
        <v>9.0853658536585371</v>
      </c>
      <c r="O388" s="554" t="s">
        <v>759</v>
      </c>
      <c r="R388" s="317" t="s">
        <v>900</v>
      </c>
      <c r="S388" s="409">
        <v>1071</v>
      </c>
      <c r="T388" s="416" t="str">
        <f t="shared" si="16"/>
        <v>středisko Zábřeh</v>
      </c>
      <c r="V388" s="538" t="s">
        <v>758</v>
      </c>
      <c r="W388" s="534">
        <v>82</v>
      </c>
      <c r="X388" s="534">
        <v>136</v>
      </c>
      <c r="Y388" s="510" t="str">
        <f t="shared" si="17"/>
        <v>středisko Erb Letovice</v>
      </c>
    </row>
    <row r="389" spans="1:25" ht="15.75" hidden="1" customHeight="1">
      <c r="A389" s="541" t="s">
        <v>760</v>
      </c>
      <c r="B389" s="547">
        <v>1681</v>
      </c>
      <c r="C389" s="551">
        <v>161</v>
      </c>
      <c r="D389" s="551">
        <v>1921</v>
      </c>
      <c r="E389" s="551">
        <v>142</v>
      </c>
      <c r="F389" s="551">
        <v>1976</v>
      </c>
      <c r="G389" s="551">
        <v>161</v>
      </c>
      <c r="H389" s="551">
        <v>1813</v>
      </c>
      <c r="I389" s="551">
        <v>393</v>
      </c>
      <c r="J389" s="552">
        <v>1923</v>
      </c>
      <c r="K389" s="552">
        <v>148</v>
      </c>
      <c r="L389" s="552">
        <v>1980</v>
      </c>
      <c r="M389" s="552">
        <v>176</v>
      </c>
      <c r="N389" s="563">
        <f t="shared" si="19"/>
        <v>11.25</v>
      </c>
      <c r="O389" s="554" t="s">
        <v>761</v>
      </c>
      <c r="R389" s="317" t="s">
        <v>902</v>
      </c>
      <c r="S389" s="409">
        <v>1567</v>
      </c>
      <c r="T389" s="510" t="str">
        <f t="shared" si="16"/>
        <v>středisko Skalička Zábřeh</v>
      </c>
      <c r="V389" s="538" t="s">
        <v>760</v>
      </c>
      <c r="W389" s="534">
        <v>176</v>
      </c>
      <c r="X389" s="534">
        <v>254</v>
      </c>
      <c r="Y389" s="510" t="str">
        <f t="shared" si="17"/>
        <v>středisko Jedovnice</v>
      </c>
    </row>
    <row r="390" spans="1:25" ht="15.75" hidden="1" customHeight="1">
      <c r="A390" s="541" t="s">
        <v>762</v>
      </c>
      <c r="B390" s="547">
        <v>3032</v>
      </c>
      <c r="C390" s="551">
        <v>294</v>
      </c>
      <c r="D390" s="551">
        <v>3407</v>
      </c>
      <c r="E390" s="551">
        <v>362</v>
      </c>
      <c r="F390" s="551">
        <v>3895</v>
      </c>
      <c r="G390" s="551">
        <v>393</v>
      </c>
      <c r="H390" s="551">
        <v>4054</v>
      </c>
      <c r="I390" s="551">
        <v>0</v>
      </c>
      <c r="J390" s="552">
        <v>3808</v>
      </c>
      <c r="K390" s="552">
        <v>343</v>
      </c>
      <c r="L390" s="552">
        <v>2791</v>
      </c>
      <c r="M390" s="552">
        <v>236</v>
      </c>
      <c r="N390" s="563">
        <f t="shared" si="19"/>
        <v>11.826271186440678</v>
      </c>
      <c r="O390" s="554" t="s">
        <v>763</v>
      </c>
      <c r="R390" s="317" t="s">
        <v>904</v>
      </c>
      <c r="S390" s="409">
        <v>480</v>
      </c>
      <c r="T390" s="416" t="str">
        <f t="shared" ref="T390:T453" si="20">VLOOKUP(R390,A:O,15,0)</f>
        <v>středisko Šíp Loštice</v>
      </c>
      <c r="V390" s="538" t="s">
        <v>762</v>
      </c>
      <c r="W390" s="534">
        <v>236</v>
      </c>
      <c r="X390" s="534">
        <v>325</v>
      </c>
      <c r="Y390" s="510" t="str">
        <f t="shared" ref="Y390:Y453" si="21">VLOOKUP(V390,A:O,15,0)</f>
        <v>středisko Světla Blansko</v>
      </c>
    </row>
    <row r="391" spans="1:25" ht="15.75" hidden="1" customHeight="1">
      <c r="A391" s="541" t="s">
        <v>764</v>
      </c>
      <c r="B391" s="547"/>
      <c r="C391" s="551"/>
      <c r="D391" s="551"/>
      <c r="E391" s="551"/>
      <c r="F391" s="551"/>
      <c r="G391" s="551"/>
      <c r="H391" s="551"/>
      <c r="I391" s="551">
        <v>0</v>
      </c>
      <c r="J391" s="552">
        <v>550</v>
      </c>
      <c r="K391" s="552">
        <v>72</v>
      </c>
      <c r="L391" s="552">
        <v>720</v>
      </c>
      <c r="M391" s="552">
        <v>73</v>
      </c>
      <c r="N391" s="563">
        <f t="shared" si="19"/>
        <v>9.8630136986301373</v>
      </c>
      <c r="O391" s="555" t="s">
        <v>765</v>
      </c>
      <c r="R391" s="317" t="s">
        <v>906</v>
      </c>
      <c r="S391" s="409">
        <v>1005</v>
      </c>
      <c r="T391" s="510" t="str">
        <f t="shared" si="20"/>
        <v>středisko Blesk Lesnice</v>
      </c>
      <c r="V391" s="538" t="s">
        <v>764</v>
      </c>
      <c r="W391" s="534">
        <v>73</v>
      </c>
      <c r="X391" s="534">
        <v>89</v>
      </c>
      <c r="Y391" s="510" t="str">
        <f t="shared" si="21"/>
        <v>středisko Ad fontes</v>
      </c>
    </row>
    <row r="392" spans="1:25" ht="15.75" hidden="1" customHeight="1">
      <c r="A392" s="541" t="s">
        <v>766</v>
      </c>
      <c r="B392" s="547"/>
      <c r="C392" s="551"/>
      <c r="D392" s="551"/>
      <c r="E392" s="551"/>
      <c r="F392" s="551"/>
      <c r="G392" s="551"/>
      <c r="H392" s="551"/>
      <c r="I392" s="551">
        <v>2685</v>
      </c>
      <c r="J392" s="552">
        <v>717</v>
      </c>
      <c r="K392" s="552">
        <v>81</v>
      </c>
      <c r="L392" s="552">
        <v>674</v>
      </c>
      <c r="M392" s="552">
        <v>84</v>
      </c>
      <c r="N392" s="563">
        <f t="shared" si="19"/>
        <v>8.0238095238095237</v>
      </c>
      <c r="O392" s="555" t="s">
        <v>767</v>
      </c>
      <c r="R392" s="317" t="s">
        <v>908</v>
      </c>
      <c r="S392" s="409">
        <v>1240</v>
      </c>
      <c r="T392" s="416" t="str">
        <f t="shared" si="20"/>
        <v>středisko Ruda nad Moravou</v>
      </c>
      <c r="V392" s="538" t="s">
        <v>766</v>
      </c>
      <c r="W392" s="534">
        <v>84</v>
      </c>
      <c r="X392" s="534">
        <v>112</v>
      </c>
      <c r="Y392" s="510" t="str">
        <f t="shared" si="21"/>
        <v>středisko Fénix Blansko</v>
      </c>
    </row>
    <row r="393" spans="1:25" s="316" customFormat="1" ht="15.75" hidden="1" customHeight="1">
      <c r="A393" s="541" t="s">
        <v>1098</v>
      </c>
      <c r="B393" s="547"/>
      <c r="C393" s="551"/>
      <c r="D393" s="551"/>
      <c r="E393" s="551"/>
      <c r="F393" s="551"/>
      <c r="G393" s="551"/>
      <c r="H393" s="556"/>
      <c r="I393" s="556"/>
      <c r="J393" s="552"/>
      <c r="K393" s="552">
        <v>0</v>
      </c>
      <c r="L393" s="552">
        <v>1336</v>
      </c>
      <c r="M393" s="552">
        <v>119</v>
      </c>
      <c r="N393" s="563">
        <f t="shared" si="19"/>
        <v>11.22689075630252</v>
      </c>
      <c r="O393" s="555" t="s">
        <v>1099</v>
      </c>
      <c r="Q393" s="510"/>
      <c r="R393" s="317" t="s">
        <v>910</v>
      </c>
      <c r="S393" s="409">
        <v>256</v>
      </c>
      <c r="T393" s="510" t="str">
        <f t="shared" si="20"/>
        <v>středisko Rovensko</v>
      </c>
      <c r="U393" s="404"/>
      <c r="V393" s="538" t="s">
        <v>1098</v>
      </c>
      <c r="W393" s="534">
        <v>119</v>
      </c>
      <c r="X393" s="534">
        <v>190</v>
      </c>
      <c r="Y393" s="510" t="str">
        <f t="shared" si="21"/>
        <v>středisko Labyrint Blansko</v>
      </c>
    </row>
    <row r="394" spans="1:25" ht="15.75" customHeight="1">
      <c r="A394" s="541">
        <v>622</v>
      </c>
      <c r="B394" s="547">
        <v>24795</v>
      </c>
      <c r="C394" s="551">
        <v>2186</v>
      </c>
      <c r="D394" s="551">
        <v>27152</v>
      </c>
      <c r="E394" s="551">
        <v>2403</v>
      </c>
      <c r="F394" s="551">
        <v>29035</v>
      </c>
      <c r="G394" s="551">
        <v>2685</v>
      </c>
      <c r="H394" s="551">
        <v>30184</v>
      </c>
      <c r="I394" s="551">
        <v>170</v>
      </c>
      <c r="J394" s="552">
        <v>32871</v>
      </c>
      <c r="K394" s="552">
        <v>2699</v>
      </c>
      <c r="L394" s="552">
        <v>32859</v>
      </c>
      <c r="M394" s="552">
        <v>2905</v>
      </c>
      <c r="N394" s="563">
        <f t="shared" si="19"/>
        <v>11.311187607573149</v>
      </c>
      <c r="O394" s="554" t="s">
        <v>768</v>
      </c>
      <c r="R394" s="317" t="s">
        <v>912</v>
      </c>
      <c r="S394" s="409">
        <v>939</v>
      </c>
      <c r="T394" s="416" t="str">
        <f t="shared" si="20"/>
        <v>středisko Slunce Jeseník</v>
      </c>
      <c r="V394" s="538">
        <v>622</v>
      </c>
      <c r="W394" s="534">
        <v>2905</v>
      </c>
      <c r="X394" s="534">
        <v>4182</v>
      </c>
      <c r="Y394" s="510" t="str">
        <f t="shared" si="21"/>
        <v>okres Brno-město</v>
      </c>
    </row>
    <row r="395" spans="1:25" ht="15.75" hidden="1" customHeight="1">
      <c r="A395" s="541" t="s">
        <v>769</v>
      </c>
      <c r="B395" s="547">
        <v>1873</v>
      </c>
      <c r="C395" s="551">
        <v>157</v>
      </c>
      <c r="D395" s="551">
        <v>1864</v>
      </c>
      <c r="E395" s="551">
        <v>184</v>
      </c>
      <c r="F395" s="551">
        <v>1953</v>
      </c>
      <c r="G395" s="551">
        <v>170</v>
      </c>
      <c r="H395" s="551">
        <v>1943</v>
      </c>
      <c r="I395" s="551">
        <v>179</v>
      </c>
      <c r="J395" s="552">
        <v>2067</v>
      </c>
      <c r="K395" s="552">
        <v>168</v>
      </c>
      <c r="L395" s="552">
        <v>1972</v>
      </c>
      <c r="M395" s="552">
        <v>179</v>
      </c>
      <c r="N395" s="563">
        <f t="shared" si="19"/>
        <v>11.016759776536313</v>
      </c>
      <c r="O395" s="554" t="s">
        <v>770</v>
      </c>
      <c r="R395" s="317" t="s">
        <v>914</v>
      </c>
      <c r="S395" s="409">
        <v>690</v>
      </c>
      <c r="T395" s="510" t="str">
        <f t="shared" si="20"/>
        <v>středisko Sněžník Staré Město</v>
      </c>
      <c r="V395" s="538" t="s">
        <v>769</v>
      </c>
      <c r="W395" s="534">
        <v>179</v>
      </c>
      <c r="X395" s="534">
        <v>253</v>
      </c>
      <c r="Y395" s="510" t="str">
        <f t="shared" si="21"/>
        <v>středisko Řehoře Mendla Brno</v>
      </c>
    </row>
    <row r="396" spans="1:25" ht="15.75" hidden="1" customHeight="1">
      <c r="A396" s="541" t="s">
        <v>771</v>
      </c>
      <c r="B396" s="547">
        <v>1782</v>
      </c>
      <c r="C396" s="551">
        <v>155</v>
      </c>
      <c r="D396" s="551">
        <v>1858</v>
      </c>
      <c r="E396" s="551">
        <v>156</v>
      </c>
      <c r="F396" s="551">
        <v>1977</v>
      </c>
      <c r="G396" s="551">
        <v>179</v>
      </c>
      <c r="H396" s="551">
        <v>1904</v>
      </c>
      <c r="I396" s="551">
        <v>110</v>
      </c>
      <c r="J396" s="552">
        <v>2293</v>
      </c>
      <c r="K396" s="552">
        <v>158</v>
      </c>
      <c r="L396" s="552">
        <v>1963</v>
      </c>
      <c r="M396" s="552">
        <v>180</v>
      </c>
      <c r="N396" s="563">
        <f t="shared" si="19"/>
        <v>10.905555555555555</v>
      </c>
      <c r="O396" s="554" t="s">
        <v>772</v>
      </c>
      <c r="R396" s="317" t="s">
        <v>1121</v>
      </c>
      <c r="S396" s="409">
        <v>778</v>
      </c>
      <c r="T396" s="416" t="str">
        <f t="shared" si="20"/>
        <v>středisko Holešov</v>
      </c>
      <c r="V396" s="538" t="s">
        <v>771</v>
      </c>
      <c r="W396" s="534">
        <v>180</v>
      </c>
      <c r="X396" s="534">
        <v>270</v>
      </c>
      <c r="Y396" s="510" t="str">
        <f t="shared" si="21"/>
        <v>středisko Dvojka Brno</v>
      </c>
    </row>
    <row r="397" spans="1:25" ht="15.75" hidden="1" customHeight="1">
      <c r="A397" s="541" t="s">
        <v>773</v>
      </c>
      <c r="B397" s="547">
        <v>1017</v>
      </c>
      <c r="C397" s="551">
        <v>115</v>
      </c>
      <c r="D397" s="551">
        <v>956</v>
      </c>
      <c r="E397" s="551">
        <v>122</v>
      </c>
      <c r="F397" s="551">
        <v>1316</v>
      </c>
      <c r="G397" s="551">
        <v>110</v>
      </c>
      <c r="H397" s="551">
        <v>1315</v>
      </c>
      <c r="I397" s="551">
        <v>136</v>
      </c>
      <c r="J397" s="552">
        <v>1385</v>
      </c>
      <c r="K397" s="552">
        <v>120</v>
      </c>
      <c r="L397" s="552">
        <v>1232</v>
      </c>
      <c r="M397" s="552">
        <v>121</v>
      </c>
      <c r="N397" s="563">
        <f t="shared" si="19"/>
        <v>10.181818181818182</v>
      </c>
      <c r="O397" s="554" t="s">
        <v>774</v>
      </c>
      <c r="R397" s="317" t="s">
        <v>917</v>
      </c>
      <c r="S397" s="409">
        <v>392</v>
      </c>
      <c r="T397" s="510" t="str">
        <f t="shared" si="20"/>
        <v>středisko Mirka Svobody Kroměříž</v>
      </c>
      <c r="V397" s="538" t="s">
        <v>773</v>
      </c>
      <c r="W397" s="534">
        <v>121</v>
      </c>
      <c r="X397" s="534">
        <v>184</v>
      </c>
      <c r="Y397" s="510" t="str">
        <f t="shared" si="21"/>
        <v>středisko A je to! Brno</v>
      </c>
    </row>
    <row r="398" spans="1:25" ht="15.75" hidden="1" customHeight="1">
      <c r="A398" s="541" t="s">
        <v>775</v>
      </c>
      <c r="B398" s="547">
        <v>1609</v>
      </c>
      <c r="C398" s="551">
        <v>129</v>
      </c>
      <c r="D398" s="551">
        <v>1474</v>
      </c>
      <c r="E398" s="551">
        <v>137</v>
      </c>
      <c r="F398" s="551">
        <v>1620</v>
      </c>
      <c r="G398" s="551">
        <v>136</v>
      </c>
      <c r="H398" s="551">
        <v>1421</v>
      </c>
      <c r="I398" s="551">
        <v>198</v>
      </c>
      <c r="J398" s="552">
        <v>1562</v>
      </c>
      <c r="K398" s="552">
        <v>142</v>
      </c>
      <c r="L398" s="552">
        <v>1628</v>
      </c>
      <c r="M398" s="552">
        <v>162</v>
      </c>
      <c r="N398" s="563">
        <f t="shared" si="19"/>
        <v>10.049382716049383</v>
      </c>
      <c r="O398" s="554" t="s">
        <v>776</v>
      </c>
      <c r="R398" s="317" t="s">
        <v>921</v>
      </c>
      <c r="S398" s="409">
        <v>938</v>
      </c>
      <c r="T398" s="416" t="str">
        <f t="shared" si="20"/>
        <v>středisko Polárka Kroměříž</v>
      </c>
      <c r="V398" s="538" t="s">
        <v>775</v>
      </c>
      <c r="W398" s="534">
        <v>162</v>
      </c>
      <c r="X398" s="534">
        <v>212</v>
      </c>
      <c r="Y398" s="510" t="str">
        <f t="shared" si="21"/>
        <v>středisko Milana Genserka Brno</v>
      </c>
    </row>
    <row r="399" spans="1:25" ht="15.75" hidden="1" customHeight="1">
      <c r="A399" s="541" t="s">
        <v>777</v>
      </c>
      <c r="B399" s="547">
        <v>2081</v>
      </c>
      <c r="C399" s="551">
        <v>178</v>
      </c>
      <c r="D399" s="551">
        <v>2516</v>
      </c>
      <c r="E399" s="551">
        <v>198</v>
      </c>
      <c r="F399" s="551">
        <v>2865</v>
      </c>
      <c r="G399" s="551">
        <v>198</v>
      </c>
      <c r="H399" s="551">
        <v>2559</v>
      </c>
      <c r="I399" s="551">
        <v>167</v>
      </c>
      <c r="J399" s="552">
        <v>3260</v>
      </c>
      <c r="K399" s="552">
        <v>207</v>
      </c>
      <c r="L399" s="552">
        <v>2959</v>
      </c>
      <c r="M399" s="552">
        <v>224</v>
      </c>
      <c r="N399" s="563">
        <f t="shared" si="19"/>
        <v>13.209821428571429</v>
      </c>
      <c r="O399" s="554" t="s">
        <v>778</v>
      </c>
      <c r="R399" s="317" t="s">
        <v>925</v>
      </c>
      <c r="S399" s="409">
        <v>574</v>
      </c>
      <c r="T399" s="510" t="str">
        <f t="shared" si="20"/>
        <v>středisko Krále Ječmínka Chropyně</v>
      </c>
      <c r="V399" s="538" t="s">
        <v>777</v>
      </c>
      <c r="W399" s="534">
        <v>224</v>
      </c>
      <c r="X399" s="534">
        <v>299</v>
      </c>
      <c r="Y399" s="510" t="str">
        <f t="shared" si="21"/>
        <v>středisko Ignis Brno</v>
      </c>
    </row>
    <row r="400" spans="1:25" ht="15.75" hidden="1" customHeight="1">
      <c r="A400" s="541" t="s">
        <v>779</v>
      </c>
      <c r="B400" s="547">
        <v>1131</v>
      </c>
      <c r="C400" s="551">
        <v>107</v>
      </c>
      <c r="D400" s="551">
        <v>1331</v>
      </c>
      <c r="E400" s="551">
        <v>140</v>
      </c>
      <c r="F400" s="551">
        <v>1512</v>
      </c>
      <c r="G400" s="551">
        <v>167</v>
      </c>
      <c r="H400" s="551">
        <v>1934</v>
      </c>
      <c r="I400" s="551">
        <v>127</v>
      </c>
      <c r="J400" s="552">
        <v>2077</v>
      </c>
      <c r="K400" s="552">
        <v>167</v>
      </c>
      <c r="L400" s="552">
        <v>2166</v>
      </c>
      <c r="M400" s="552">
        <v>167</v>
      </c>
      <c r="N400" s="563">
        <f t="shared" si="19"/>
        <v>12.970059880239521</v>
      </c>
      <c r="O400" s="554" t="s">
        <v>780</v>
      </c>
      <c r="R400" s="317" t="s">
        <v>928</v>
      </c>
      <c r="S400" s="409">
        <v>2162</v>
      </c>
      <c r="T400" s="416" t="str">
        <f t="shared" si="20"/>
        <v>středisko Psohlavci Uherské Hradiště</v>
      </c>
      <c r="V400" s="538" t="s">
        <v>779</v>
      </c>
      <c r="W400" s="534">
        <v>167</v>
      </c>
      <c r="X400" s="534">
        <v>245</v>
      </c>
      <c r="Y400" s="510" t="str">
        <f t="shared" si="21"/>
        <v>středisko Mafeking Brno</v>
      </c>
    </row>
    <row r="401" spans="1:25" ht="15.75" hidden="1" customHeight="1">
      <c r="A401" s="541" t="s">
        <v>781</v>
      </c>
      <c r="B401" s="547">
        <v>1194</v>
      </c>
      <c r="C401" s="551">
        <v>107</v>
      </c>
      <c r="D401" s="551">
        <v>1340</v>
      </c>
      <c r="E401" s="551">
        <v>132</v>
      </c>
      <c r="F401" s="551">
        <v>1284</v>
      </c>
      <c r="G401" s="551">
        <v>127</v>
      </c>
      <c r="H401" s="551">
        <v>1240</v>
      </c>
      <c r="I401" s="551">
        <v>173</v>
      </c>
      <c r="J401" s="552">
        <v>1217</v>
      </c>
      <c r="K401" s="552">
        <v>123</v>
      </c>
      <c r="L401" s="552">
        <v>1264</v>
      </c>
      <c r="M401" s="552">
        <v>129</v>
      </c>
      <c r="N401" s="563">
        <f t="shared" si="19"/>
        <v>9.7984496124031004</v>
      </c>
      <c r="O401" s="554" t="s">
        <v>782</v>
      </c>
      <c r="R401" s="317" t="s">
        <v>930</v>
      </c>
      <c r="S401" s="409">
        <v>495</v>
      </c>
      <c r="T401" s="510" t="str">
        <f t="shared" si="20"/>
        <v>středisko Dvojka Staré Město</v>
      </c>
      <c r="V401" s="538" t="s">
        <v>781</v>
      </c>
      <c r="W401" s="534">
        <v>129</v>
      </c>
      <c r="X401" s="534">
        <v>198</v>
      </c>
      <c r="Y401" s="510" t="str">
        <f t="shared" si="21"/>
        <v>středisko Královo Pole Brno</v>
      </c>
    </row>
    <row r="402" spans="1:25" ht="15.75" hidden="1" customHeight="1">
      <c r="A402" s="541" t="s">
        <v>783</v>
      </c>
      <c r="B402" s="547">
        <v>1566</v>
      </c>
      <c r="C402" s="551">
        <v>111</v>
      </c>
      <c r="D402" s="551">
        <v>2084</v>
      </c>
      <c r="E402" s="551">
        <v>136</v>
      </c>
      <c r="F402" s="551">
        <v>2150</v>
      </c>
      <c r="G402" s="551">
        <v>173</v>
      </c>
      <c r="H402" s="551">
        <v>2560</v>
      </c>
      <c r="I402" s="551">
        <v>244</v>
      </c>
      <c r="J402" s="552">
        <v>2943</v>
      </c>
      <c r="K402" s="552">
        <v>178</v>
      </c>
      <c r="L402" s="552">
        <v>2898</v>
      </c>
      <c r="M402" s="552">
        <v>188</v>
      </c>
      <c r="N402" s="563">
        <f t="shared" si="19"/>
        <v>15.414893617021276</v>
      </c>
      <c r="O402" s="554" t="s">
        <v>784</v>
      </c>
      <c r="R402" s="317" t="s">
        <v>932</v>
      </c>
      <c r="S402" s="409">
        <v>930</v>
      </c>
      <c r="T402" s="416" t="str">
        <f t="shared" si="20"/>
        <v>středisko Jantar Polešovice</v>
      </c>
      <c r="V402" s="538" t="s">
        <v>783</v>
      </c>
      <c r="W402" s="534">
        <v>188</v>
      </c>
      <c r="X402" s="534">
        <v>262</v>
      </c>
      <c r="Y402" s="510" t="str">
        <f t="shared" si="21"/>
        <v>středisko Hiawatha Brno</v>
      </c>
    </row>
    <row r="403" spans="1:25" ht="15.75" hidden="1" customHeight="1">
      <c r="A403" s="541" t="s">
        <v>785</v>
      </c>
      <c r="B403" s="547">
        <v>1374</v>
      </c>
      <c r="C403" s="551">
        <v>132</v>
      </c>
      <c r="D403" s="551">
        <v>1835</v>
      </c>
      <c r="E403" s="551">
        <v>150</v>
      </c>
      <c r="F403" s="551">
        <v>2050</v>
      </c>
      <c r="G403" s="551">
        <v>244</v>
      </c>
      <c r="H403" s="551">
        <v>2734</v>
      </c>
      <c r="I403" s="551">
        <v>236</v>
      </c>
      <c r="J403" s="552">
        <v>2255</v>
      </c>
      <c r="K403" s="552">
        <v>235</v>
      </c>
      <c r="L403" s="552">
        <v>2212</v>
      </c>
      <c r="M403" s="552">
        <v>259</v>
      </c>
      <c r="N403" s="563">
        <f t="shared" si="19"/>
        <v>8.5405405405405403</v>
      </c>
      <c r="O403" s="554" t="s">
        <v>786</v>
      </c>
      <c r="R403" s="317" t="s">
        <v>934</v>
      </c>
      <c r="S403" s="409">
        <v>1543</v>
      </c>
      <c r="T403" s="510" t="str">
        <f t="shared" si="20"/>
        <v>středisko Uherský Brod</v>
      </c>
      <c r="V403" s="538" t="s">
        <v>785</v>
      </c>
      <c r="W403" s="534">
        <v>259</v>
      </c>
      <c r="X403" s="534">
        <v>367</v>
      </c>
      <c r="Y403" s="510" t="str">
        <f t="shared" si="21"/>
        <v>středisko Kompas Brno</v>
      </c>
    </row>
    <row r="404" spans="1:25" ht="15.75" hidden="1" customHeight="1">
      <c r="A404" s="541" t="s">
        <v>787</v>
      </c>
      <c r="B404" s="547">
        <v>2086</v>
      </c>
      <c r="C404" s="551">
        <v>210</v>
      </c>
      <c r="D404" s="551">
        <v>2209</v>
      </c>
      <c r="E404" s="551">
        <v>220</v>
      </c>
      <c r="F404" s="551">
        <v>2394</v>
      </c>
      <c r="G404" s="551">
        <v>236</v>
      </c>
      <c r="H404" s="551">
        <v>2480</v>
      </c>
      <c r="I404" s="551">
        <v>48</v>
      </c>
      <c r="J404" s="552">
        <v>2411</v>
      </c>
      <c r="K404" s="552">
        <v>247</v>
      </c>
      <c r="L404" s="552">
        <v>2596</v>
      </c>
      <c r="M404" s="552">
        <v>247</v>
      </c>
      <c r="N404" s="563">
        <f t="shared" si="19"/>
        <v>10.510121457489879</v>
      </c>
      <c r="O404" s="554" t="s">
        <v>788</v>
      </c>
      <c r="R404" s="317" t="s">
        <v>936</v>
      </c>
      <c r="S404" s="409">
        <v>565</v>
      </c>
      <c r="T404" s="416" t="str">
        <f t="shared" si="20"/>
        <v>středisko Bojkovice</v>
      </c>
      <c r="V404" s="538" t="s">
        <v>787</v>
      </c>
      <c r="W404" s="534">
        <v>247</v>
      </c>
      <c r="X404" s="534">
        <v>358</v>
      </c>
      <c r="Y404" s="510" t="str">
        <f t="shared" si="21"/>
        <v>středisko Duha Brno</v>
      </c>
    </row>
    <row r="405" spans="1:25" ht="15.75" hidden="1" customHeight="1">
      <c r="A405" s="541" t="s">
        <v>789</v>
      </c>
      <c r="B405" s="547">
        <v>753</v>
      </c>
      <c r="C405" s="551">
        <v>37</v>
      </c>
      <c r="D405" s="551">
        <v>792</v>
      </c>
      <c r="E405" s="551">
        <v>45</v>
      </c>
      <c r="F405" s="551">
        <v>525</v>
      </c>
      <c r="G405" s="551">
        <v>48</v>
      </c>
      <c r="H405" s="551">
        <v>769</v>
      </c>
      <c r="I405" s="551">
        <v>225</v>
      </c>
      <c r="J405" s="552">
        <v>847</v>
      </c>
      <c r="K405" s="552">
        <v>45</v>
      </c>
      <c r="L405" s="552">
        <v>854</v>
      </c>
      <c r="M405" s="552">
        <v>61</v>
      </c>
      <c r="N405" s="563">
        <f t="shared" si="19"/>
        <v>14</v>
      </c>
      <c r="O405" s="554" t="s">
        <v>790</v>
      </c>
      <c r="R405" s="317" t="s">
        <v>938</v>
      </c>
      <c r="S405" s="409">
        <v>704</v>
      </c>
      <c r="T405" s="510" t="str">
        <f t="shared" si="20"/>
        <v>středisko Suchá Loz</v>
      </c>
      <c r="V405" s="538" t="s">
        <v>789</v>
      </c>
      <c r="W405" s="534">
        <v>61</v>
      </c>
      <c r="X405" s="534">
        <v>97</v>
      </c>
      <c r="Y405" s="510" t="str">
        <f t="shared" si="21"/>
        <v>středisko Stopadesáttrojka Brno</v>
      </c>
    </row>
    <row r="406" spans="1:25" ht="15.75" hidden="1" customHeight="1">
      <c r="A406" s="541" t="s">
        <v>791</v>
      </c>
      <c r="B406" s="547">
        <v>1619</v>
      </c>
      <c r="C406" s="551">
        <v>196</v>
      </c>
      <c r="D406" s="551">
        <v>2046</v>
      </c>
      <c r="E406" s="551">
        <v>216</v>
      </c>
      <c r="F406" s="551">
        <v>1921</v>
      </c>
      <c r="G406" s="551">
        <v>225</v>
      </c>
      <c r="H406" s="551">
        <v>2186</v>
      </c>
      <c r="I406" s="551">
        <v>155</v>
      </c>
      <c r="J406" s="552">
        <v>2219</v>
      </c>
      <c r="K406" s="552">
        <v>228</v>
      </c>
      <c r="L406" s="552">
        <v>2485</v>
      </c>
      <c r="M406" s="552">
        <v>247</v>
      </c>
      <c r="N406" s="563">
        <f t="shared" si="19"/>
        <v>10.06072874493927</v>
      </c>
      <c r="O406" s="554" t="s">
        <v>792</v>
      </c>
      <c r="R406" s="317" t="s">
        <v>940</v>
      </c>
      <c r="S406" s="409">
        <v>2117</v>
      </c>
      <c r="T406" s="416" t="str">
        <f t="shared" si="20"/>
        <v>středisko Modrá</v>
      </c>
      <c r="V406" s="538" t="s">
        <v>791</v>
      </c>
      <c r="W406" s="534">
        <v>247</v>
      </c>
      <c r="X406" s="534">
        <v>365</v>
      </c>
      <c r="Y406" s="510" t="str">
        <f t="shared" si="21"/>
        <v>středisko Vrbovec Brno</v>
      </c>
    </row>
    <row r="407" spans="1:25" ht="15.75" hidden="1" customHeight="1">
      <c r="A407" s="541" t="s">
        <v>793</v>
      </c>
      <c r="B407" s="547">
        <v>1615</v>
      </c>
      <c r="C407" s="551">
        <v>127</v>
      </c>
      <c r="D407" s="551">
        <v>1686</v>
      </c>
      <c r="E407" s="551">
        <v>137</v>
      </c>
      <c r="F407" s="551">
        <v>1704</v>
      </c>
      <c r="G407" s="551">
        <v>155</v>
      </c>
      <c r="H407" s="551">
        <v>1898</v>
      </c>
      <c r="I407" s="551">
        <v>131</v>
      </c>
      <c r="J407" s="552">
        <v>1913</v>
      </c>
      <c r="K407" s="552">
        <v>157</v>
      </c>
      <c r="L407" s="552">
        <v>2004</v>
      </c>
      <c r="M407" s="552">
        <v>153</v>
      </c>
      <c r="N407" s="563">
        <f t="shared" si="19"/>
        <v>13.098039215686274</v>
      </c>
      <c r="O407" s="554" t="s">
        <v>794</v>
      </c>
      <c r="R407" s="317" t="s">
        <v>943</v>
      </c>
      <c r="S407" s="409">
        <v>1554</v>
      </c>
      <c r="T407" s="510" t="str">
        <f t="shared" si="20"/>
        <v>středisko Vsetín</v>
      </c>
      <c r="V407" s="538" t="s">
        <v>793</v>
      </c>
      <c r="W407" s="534">
        <v>153</v>
      </c>
      <c r="X407" s="534">
        <v>211</v>
      </c>
      <c r="Y407" s="510" t="str">
        <f t="shared" si="21"/>
        <v>středisko Axinit Brno</v>
      </c>
    </row>
    <row r="408" spans="1:25" ht="15.75" hidden="1" customHeight="1">
      <c r="A408" s="541" t="s">
        <v>795</v>
      </c>
      <c r="B408" s="547">
        <v>1078</v>
      </c>
      <c r="C408" s="551">
        <v>79</v>
      </c>
      <c r="D408" s="551">
        <v>1308</v>
      </c>
      <c r="E408" s="551">
        <v>94</v>
      </c>
      <c r="F408" s="551">
        <v>1683</v>
      </c>
      <c r="G408" s="551">
        <v>131</v>
      </c>
      <c r="H408" s="551">
        <v>1866</v>
      </c>
      <c r="I408" s="551">
        <v>112</v>
      </c>
      <c r="J408" s="552">
        <v>1921</v>
      </c>
      <c r="K408" s="552">
        <v>147</v>
      </c>
      <c r="L408" s="552">
        <v>2231</v>
      </c>
      <c r="M408" s="552">
        <v>194</v>
      </c>
      <c r="N408" s="563">
        <f t="shared" si="19"/>
        <v>11.5</v>
      </c>
      <c r="O408" s="554" t="s">
        <v>796</v>
      </c>
      <c r="R408" s="317" t="s">
        <v>945</v>
      </c>
      <c r="S408" s="409">
        <v>2679</v>
      </c>
      <c r="T408" s="416" t="str">
        <f t="shared" si="20"/>
        <v>středisko Valašské Meziříčí</v>
      </c>
      <c r="V408" s="538" t="s">
        <v>795</v>
      </c>
      <c r="W408" s="534">
        <v>194</v>
      </c>
      <c r="X408" s="534">
        <v>251</v>
      </c>
      <c r="Y408" s="510" t="str">
        <f t="shared" si="21"/>
        <v>středisko Žabovřesky Brno</v>
      </c>
    </row>
    <row r="409" spans="1:25" ht="15.75" hidden="1" customHeight="1">
      <c r="A409" s="541" t="s">
        <v>797</v>
      </c>
      <c r="B409" s="547">
        <v>1428</v>
      </c>
      <c r="C409" s="551">
        <v>102</v>
      </c>
      <c r="D409" s="551">
        <v>1230</v>
      </c>
      <c r="E409" s="551">
        <v>104</v>
      </c>
      <c r="F409" s="551">
        <v>1215</v>
      </c>
      <c r="G409" s="551">
        <v>112</v>
      </c>
      <c r="H409" s="551">
        <v>664</v>
      </c>
      <c r="I409" s="551">
        <v>274</v>
      </c>
      <c r="J409" s="552">
        <v>1004</v>
      </c>
      <c r="K409" s="552">
        <v>87</v>
      </c>
      <c r="L409" s="552">
        <v>800</v>
      </c>
      <c r="M409" s="552">
        <v>79</v>
      </c>
      <c r="N409" s="563">
        <f t="shared" si="19"/>
        <v>10.126582278481013</v>
      </c>
      <c r="O409" s="554" t="s">
        <v>798</v>
      </c>
      <c r="R409" s="317" t="s">
        <v>947</v>
      </c>
      <c r="S409" s="409">
        <v>556</v>
      </c>
      <c r="T409" s="510" t="str">
        <f t="shared" si="20"/>
        <v>středisko Lidečko</v>
      </c>
      <c r="V409" s="538" t="s">
        <v>797</v>
      </c>
      <c r="W409" s="534">
        <v>79</v>
      </c>
      <c r="X409" s="534">
        <v>129</v>
      </c>
      <c r="Y409" s="510" t="str">
        <f t="shared" si="21"/>
        <v>středisko Starý Lískovec Brno</v>
      </c>
    </row>
    <row r="410" spans="1:25" ht="15.75" hidden="1" customHeight="1">
      <c r="A410" s="541" t="s">
        <v>799</v>
      </c>
      <c r="B410" s="547">
        <v>2589</v>
      </c>
      <c r="C410" s="551">
        <v>244</v>
      </c>
      <c r="D410" s="551">
        <v>2623</v>
      </c>
      <c r="E410" s="551">
        <v>232</v>
      </c>
      <c r="F410" s="551">
        <v>2866</v>
      </c>
      <c r="G410" s="551">
        <v>274</v>
      </c>
      <c r="H410" s="551">
        <v>2711</v>
      </c>
      <c r="I410" s="551">
        <v>1732</v>
      </c>
      <c r="J410" s="552">
        <v>3497</v>
      </c>
      <c r="K410" s="552">
        <v>290</v>
      </c>
      <c r="L410" s="552">
        <v>3595</v>
      </c>
      <c r="M410" s="552">
        <v>315</v>
      </c>
      <c r="N410" s="563">
        <f t="shared" si="19"/>
        <v>11.412698412698413</v>
      </c>
      <c r="O410" s="554" t="s">
        <v>800</v>
      </c>
      <c r="R410" s="317" t="s">
        <v>951</v>
      </c>
      <c r="S410" s="409">
        <v>429</v>
      </c>
      <c r="T410" s="416" t="str">
        <f t="shared" si="20"/>
        <v>středisko Kelč</v>
      </c>
      <c r="V410" s="538" t="s">
        <v>799</v>
      </c>
      <c r="W410" s="534">
        <v>315</v>
      </c>
      <c r="X410" s="534">
        <v>481</v>
      </c>
      <c r="Y410" s="510" t="str">
        <f t="shared" si="21"/>
        <v>středisko Brána Brno</v>
      </c>
    </row>
    <row r="411" spans="1:25" ht="15.75" customHeight="1">
      <c r="A411" s="541">
        <v>623</v>
      </c>
      <c r="B411" s="547">
        <v>11460</v>
      </c>
      <c r="C411" s="551">
        <v>1304</v>
      </c>
      <c r="D411" s="551">
        <v>12422</v>
      </c>
      <c r="E411" s="551">
        <v>1439</v>
      </c>
      <c r="F411" s="551">
        <v>13684</v>
      </c>
      <c r="G411" s="551">
        <v>1732</v>
      </c>
      <c r="H411" s="551">
        <v>13697</v>
      </c>
      <c r="I411" s="551">
        <v>29</v>
      </c>
      <c r="J411" s="552">
        <v>15003</v>
      </c>
      <c r="K411" s="552">
        <v>1742</v>
      </c>
      <c r="L411" s="552">
        <v>16389</v>
      </c>
      <c r="M411" s="552">
        <v>2004</v>
      </c>
      <c r="N411" s="563">
        <f t="shared" si="19"/>
        <v>8.1781437125748511</v>
      </c>
      <c r="O411" s="554" t="s">
        <v>801</v>
      </c>
      <c r="R411" s="317" t="s">
        <v>954</v>
      </c>
      <c r="S411" s="409">
        <v>736</v>
      </c>
      <c r="T411" s="510" t="str">
        <f t="shared" si="20"/>
        <v>3. středisko Zlín</v>
      </c>
      <c r="V411" s="538">
        <v>623</v>
      </c>
      <c r="W411" s="534">
        <v>2004</v>
      </c>
      <c r="X411" s="534">
        <v>2666</v>
      </c>
      <c r="Y411" s="510" t="str">
        <f t="shared" si="21"/>
        <v>okres Brno-venkov</v>
      </c>
    </row>
    <row r="412" spans="1:25" ht="15.75" hidden="1" customHeight="1">
      <c r="A412" s="541" t="s">
        <v>802</v>
      </c>
      <c r="B412" s="547">
        <v>424</v>
      </c>
      <c r="C412" s="551">
        <v>25</v>
      </c>
      <c r="D412" s="551">
        <v>464</v>
      </c>
      <c r="E412" s="551">
        <v>26</v>
      </c>
      <c r="F412" s="551">
        <v>304</v>
      </c>
      <c r="G412" s="551">
        <v>29</v>
      </c>
      <c r="H412" s="551">
        <v>320</v>
      </c>
      <c r="I412" s="551">
        <v>116</v>
      </c>
      <c r="J412" s="552">
        <v>448</v>
      </c>
      <c r="K412" s="552">
        <v>31</v>
      </c>
      <c r="L412" s="552">
        <v>576</v>
      </c>
      <c r="M412" s="552">
        <v>36</v>
      </c>
      <c r="N412" s="563">
        <f t="shared" si="19"/>
        <v>16</v>
      </c>
      <c r="O412" s="554" t="s">
        <v>803</v>
      </c>
      <c r="R412" s="317" t="s">
        <v>956</v>
      </c>
      <c r="S412" s="409">
        <v>1719</v>
      </c>
      <c r="T412" s="416" t="str">
        <f t="shared" si="20"/>
        <v>středisko Impeesa Zlín</v>
      </c>
      <c r="V412" s="538" t="s">
        <v>802</v>
      </c>
      <c r="W412" s="534">
        <v>36</v>
      </c>
      <c r="X412" s="534">
        <v>66</v>
      </c>
      <c r="Y412" s="510" t="str">
        <f t="shared" si="21"/>
        <v>středisko Oslavany</v>
      </c>
    </row>
    <row r="413" spans="1:25" ht="15.75" hidden="1" customHeight="1">
      <c r="A413" s="541" t="s">
        <v>804</v>
      </c>
      <c r="B413" s="547">
        <v>279</v>
      </c>
      <c r="C413" s="551">
        <v>41</v>
      </c>
      <c r="D413" s="551">
        <v>456</v>
      </c>
      <c r="E413" s="551">
        <v>66</v>
      </c>
      <c r="F413" s="551">
        <v>506</v>
      </c>
      <c r="G413" s="551">
        <v>116</v>
      </c>
      <c r="H413" s="551">
        <v>725</v>
      </c>
      <c r="I413" s="551">
        <v>94</v>
      </c>
      <c r="J413" s="552">
        <v>710</v>
      </c>
      <c r="K413" s="552">
        <v>138</v>
      </c>
      <c r="L413" s="552">
        <v>790</v>
      </c>
      <c r="M413" s="552">
        <v>141</v>
      </c>
      <c r="N413" s="563">
        <f t="shared" si="19"/>
        <v>5.6028368794326244</v>
      </c>
      <c r="O413" s="554" t="s">
        <v>805</v>
      </c>
      <c r="R413" s="317" t="s">
        <v>958</v>
      </c>
      <c r="S413" s="409">
        <v>2617</v>
      </c>
      <c r="T413" s="510" t="str">
        <f t="shared" si="20"/>
        <v>6. středisko Zlín</v>
      </c>
      <c r="V413" s="538" t="s">
        <v>804</v>
      </c>
      <c r="W413" s="534">
        <v>141</v>
      </c>
      <c r="X413" s="534">
        <v>168</v>
      </c>
      <c r="Y413" s="510" t="str">
        <f t="shared" si="21"/>
        <v>středisko Ivančice</v>
      </c>
    </row>
    <row r="414" spans="1:25" ht="15.75" hidden="1" customHeight="1">
      <c r="A414" s="541" t="s">
        <v>806</v>
      </c>
      <c r="B414" s="547">
        <v>655</v>
      </c>
      <c r="C414" s="551">
        <v>68</v>
      </c>
      <c r="D414" s="551">
        <v>754</v>
      </c>
      <c r="E414" s="551">
        <v>74</v>
      </c>
      <c r="F414" s="551">
        <v>903</v>
      </c>
      <c r="G414" s="551">
        <v>94</v>
      </c>
      <c r="H414" s="551">
        <v>906</v>
      </c>
      <c r="I414" s="551">
        <v>63</v>
      </c>
      <c r="J414" s="552">
        <v>963</v>
      </c>
      <c r="K414" s="552">
        <v>103</v>
      </c>
      <c r="L414" s="552">
        <v>1046</v>
      </c>
      <c r="M414" s="552">
        <v>107</v>
      </c>
      <c r="N414" s="563">
        <f t="shared" si="19"/>
        <v>9.7757009345794401</v>
      </c>
      <c r="O414" s="554" t="s">
        <v>807</v>
      </c>
      <c r="R414" s="317" t="s">
        <v>960</v>
      </c>
      <c r="S414" s="409">
        <v>418</v>
      </c>
      <c r="T414" s="416" t="str">
        <f t="shared" si="20"/>
        <v>středisko Malenovice Zlín</v>
      </c>
      <c r="V414" s="538" t="s">
        <v>806</v>
      </c>
      <c r="W414" s="534">
        <v>107</v>
      </c>
      <c r="X414" s="534">
        <v>166</v>
      </c>
      <c r="Y414" s="510" t="str">
        <f t="shared" si="21"/>
        <v>středisko Wahinkpe Střelice</v>
      </c>
    </row>
    <row r="415" spans="1:25" ht="15.75" hidden="1" customHeight="1">
      <c r="A415" s="541" t="s">
        <v>808</v>
      </c>
      <c r="B415" s="547">
        <v>376</v>
      </c>
      <c r="C415" s="551">
        <v>70</v>
      </c>
      <c r="D415" s="551">
        <v>251</v>
      </c>
      <c r="E415" s="551">
        <v>72</v>
      </c>
      <c r="F415" s="551">
        <v>250</v>
      </c>
      <c r="G415" s="551">
        <v>63</v>
      </c>
      <c r="H415" s="551">
        <v>337</v>
      </c>
      <c r="I415" s="551">
        <v>137</v>
      </c>
      <c r="J415" s="552">
        <v>324</v>
      </c>
      <c r="K415" s="552">
        <v>44</v>
      </c>
      <c r="L415" s="552">
        <v>472</v>
      </c>
      <c r="M415" s="552">
        <v>59</v>
      </c>
      <c r="N415" s="563">
        <f t="shared" si="19"/>
        <v>8</v>
      </c>
      <c r="O415" s="554" t="s">
        <v>809</v>
      </c>
      <c r="R415" s="317" t="s">
        <v>962</v>
      </c>
      <c r="S415" s="409">
        <v>712</v>
      </c>
      <c r="T415" s="510" t="str">
        <f t="shared" si="20"/>
        <v>středisko Josefa Šivela Otrokovice</v>
      </c>
      <c r="V415" s="538" t="s">
        <v>808</v>
      </c>
      <c r="W415" s="534">
        <v>59</v>
      </c>
      <c r="X415" s="534">
        <v>79</v>
      </c>
      <c r="Y415" s="510" t="str">
        <f t="shared" si="21"/>
        <v>středisko Tumulus Újezd u Brna</v>
      </c>
    </row>
    <row r="416" spans="1:25" ht="15.75" hidden="1" customHeight="1">
      <c r="A416" s="541" t="s">
        <v>810</v>
      </c>
      <c r="B416" s="547">
        <v>1285</v>
      </c>
      <c r="C416" s="551">
        <v>111</v>
      </c>
      <c r="D416" s="551">
        <v>1265</v>
      </c>
      <c r="E416" s="551">
        <v>126</v>
      </c>
      <c r="F416" s="551">
        <v>1271</v>
      </c>
      <c r="G416" s="551">
        <v>137</v>
      </c>
      <c r="H416" s="551">
        <v>1218</v>
      </c>
      <c r="I416" s="551">
        <v>173</v>
      </c>
      <c r="J416" s="552">
        <v>1270</v>
      </c>
      <c r="K416" s="552">
        <v>127</v>
      </c>
      <c r="L416" s="552">
        <v>1439</v>
      </c>
      <c r="M416" s="552">
        <v>164</v>
      </c>
      <c r="N416" s="563">
        <f t="shared" si="19"/>
        <v>8.7743902439024382</v>
      </c>
      <c r="O416" s="554" t="s">
        <v>811</v>
      </c>
      <c r="R416" s="317" t="s">
        <v>964</v>
      </c>
      <c r="S416" s="409">
        <v>960</v>
      </c>
      <c r="T416" s="416" t="str">
        <f t="shared" si="20"/>
        <v>středisko Jerry Hodného Napajedla</v>
      </c>
      <c r="V416" s="538" t="s">
        <v>810</v>
      </c>
      <c r="W416" s="534">
        <v>164</v>
      </c>
      <c r="X416" s="534">
        <v>218</v>
      </c>
      <c r="Y416" s="510" t="str">
        <f t="shared" si="21"/>
        <v>středisko Květnice Tišnov</v>
      </c>
    </row>
    <row r="417" spans="1:25" ht="15.75" hidden="1" customHeight="1">
      <c r="A417" s="541" t="s">
        <v>812</v>
      </c>
      <c r="B417" s="547">
        <v>1200</v>
      </c>
      <c r="C417" s="551">
        <v>134</v>
      </c>
      <c r="D417" s="551">
        <v>1365</v>
      </c>
      <c r="E417" s="551">
        <v>134</v>
      </c>
      <c r="F417" s="551">
        <v>1610</v>
      </c>
      <c r="G417" s="551">
        <v>173</v>
      </c>
      <c r="H417" s="551">
        <v>1443</v>
      </c>
      <c r="I417" s="551">
        <v>39</v>
      </c>
      <c r="J417" s="552">
        <v>1210</v>
      </c>
      <c r="K417" s="552">
        <v>150</v>
      </c>
      <c r="L417" s="552">
        <v>1339</v>
      </c>
      <c r="M417" s="552">
        <v>167</v>
      </c>
      <c r="N417" s="563">
        <f t="shared" si="19"/>
        <v>8.0179640718562872</v>
      </c>
      <c r="O417" s="554" t="s">
        <v>813</v>
      </c>
      <c r="R417" s="317" t="s">
        <v>966</v>
      </c>
      <c r="S417" s="409">
        <v>374</v>
      </c>
      <c r="T417" s="510" t="str">
        <f t="shared" si="20"/>
        <v>středisko Osamělý Jestřáb Luhačovice</v>
      </c>
      <c r="V417" s="538" t="s">
        <v>812</v>
      </c>
      <c r="W417" s="534">
        <v>167</v>
      </c>
      <c r="X417" s="534">
        <v>245</v>
      </c>
      <c r="Y417" s="510" t="str">
        <f t="shared" si="21"/>
        <v>středisko Kuřim</v>
      </c>
    </row>
    <row r="418" spans="1:25" ht="15.75" hidden="1" customHeight="1">
      <c r="A418" s="541" t="s">
        <v>814</v>
      </c>
      <c r="B418" s="547">
        <v>262</v>
      </c>
      <c r="C418" s="551">
        <v>27</v>
      </c>
      <c r="D418" s="551">
        <v>206</v>
      </c>
      <c r="E418" s="551">
        <v>41</v>
      </c>
      <c r="F418" s="551">
        <v>276</v>
      </c>
      <c r="G418" s="551">
        <v>39</v>
      </c>
      <c r="H418" s="551">
        <v>285</v>
      </c>
      <c r="I418" s="551">
        <v>105</v>
      </c>
      <c r="J418" s="552">
        <v>394</v>
      </c>
      <c r="K418" s="552">
        <v>72</v>
      </c>
      <c r="L418" s="552">
        <v>585</v>
      </c>
      <c r="M418" s="552">
        <v>84</v>
      </c>
      <c r="N418" s="563">
        <f t="shared" si="19"/>
        <v>6.9642857142857144</v>
      </c>
      <c r="O418" s="554" t="s">
        <v>815</v>
      </c>
      <c r="R418" s="317" t="s">
        <v>968</v>
      </c>
      <c r="S418" s="409">
        <v>417</v>
      </c>
      <c r="T418" s="416" t="str">
        <f t="shared" si="20"/>
        <v>středisko A. B. Svojsíka Slavičín</v>
      </c>
      <c r="V418" s="538" t="s">
        <v>814</v>
      </c>
      <c r="W418" s="534">
        <v>84</v>
      </c>
      <c r="X418" s="534">
        <v>121</v>
      </c>
      <c r="Y418" s="510" t="str">
        <f t="shared" si="21"/>
        <v>středisko Veverská Bítýška</v>
      </c>
    </row>
    <row r="419" spans="1:25" ht="15.75" hidden="1" customHeight="1">
      <c r="A419" s="541" t="s">
        <v>816</v>
      </c>
      <c r="B419" s="547">
        <v>552</v>
      </c>
      <c r="C419" s="551">
        <v>89</v>
      </c>
      <c r="D419" s="551">
        <v>627</v>
      </c>
      <c r="E419" s="551">
        <v>100</v>
      </c>
      <c r="F419" s="551">
        <v>747</v>
      </c>
      <c r="G419" s="551">
        <v>105</v>
      </c>
      <c r="H419" s="551">
        <v>1006</v>
      </c>
      <c r="I419" s="551">
        <v>303</v>
      </c>
      <c r="J419" s="552">
        <v>1003</v>
      </c>
      <c r="K419" s="552">
        <v>117</v>
      </c>
      <c r="L419" s="552">
        <v>920</v>
      </c>
      <c r="M419" s="552">
        <v>116</v>
      </c>
      <c r="N419" s="563">
        <f t="shared" si="19"/>
        <v>7.931034482758621</v>
      </c>
      <c r="O419" s="554" t="s">
        <v>817</v>
      </c>
      <c r="R419" s="317" t="s">
        <v>970</v>
      </c>
      <c r="S419" s="409">
        <v>718</v>
      </c>
      <c r="T419" s="510" t="str">
        <f t="shared" si="20"/>
        <v>středisko Vizovice</v>
      </c>
      <c r="V419" s="538" t="s">
        <v>816</v>
      </c>
      <c r="W419" s="534">
        <v>116</v>
      </c>
      <c r="X419" s="534">
        <v>156</v>
      </c>
      <c r="Y419" s="510" t="str">
        <f t="shared" si="21"/>
        <v>středisko Křtiny</v>
      </c>
    </row>
    <row r="420" spans="1:25" ht="15.75" hidden="1" customHeight="1">
      <c r="A420" s="541" t="s">
        <v>818</v>
      </c>
      <c r="B420" s="547">
        <v>1526</v>
      </c>
      <c r="C420" s="551">
        <v>221</v>
      </c>
      <c r="D420" s="551">
        <v>1795</v>
      </c>
      <c r="E420" s="551">
        <v>243</v>
      </c>
      <c r="F420" s="551">
        <v>2076</v>
      </c>
      <c r="G420" s="551">
        <v>303</v>
      </c>
      <c r="H420" s="551">
        <v>1986</v>
      </c>
      <c r="I420" s="551">
        <v>98</v>
      </c>
      <c r="J420" s="552">
        <v>2378</v>
      </c>
      <c r="K420" s="552">
        <v>295</v>
      </c>
      <c r="L420" s="552">
        <v>2473</v>
      </c>
      <c r="M420" s="552">
        <v>316</v>
      </c>
      <c r="N420" s="563">
        <f t="shared" si="19"/>
        <v>7.825949367088608</v>
      </c>
      <c r="O420" s="554" t="s">
        <v>819</v>
      </c>
      <c r="R420" s="317" t="s">
        <v>972</v>
      </c>
      <c r="S420" s="409">
        <v>480</v>
      </c>
      <c r="T420" s="416" t="str">
        <f t="shared" si="20"/>
        <v>středisko Františka Matulíka Pozlovice</v>
      </c>
      <c r="V420" s="538" t="s">
        <v>818</v>
      </c>
      <c r="W420" s="534">
        <v>316</v>
      </c>
      <c r="X420" s="534">
        <v>440</v>
      </c>
      <c r="Y420" s="510" t="str">
        <f t="shared" si="21"/>
        <v>středisko Pozořice</v>
      </c>
    </row>
    <row r="421" spans="1:25" ht="15.75" hidden="1" customHeight="1">
      <c r="A421" s="541" t="s">
        <v>820</v>
      </c>
      <c r="B421" s="547">
        <v>854</v>
      </c>
      <c r="C421" s="551">
        <v>93</v>
      </c>
      <c r="D421" s="551">
        <v>709</v>
      </c>
      <c r="E421" s="551">
        <v>110</v>
      </c>
      <c r="F421" s="551">
        <v>660</v>
      </c>
      <c r="G421" s="551">
        <v>98</v>
      </c>
      <c r="H421" s="551">
        <v>574</v>
      </c>
      <c r="I421" s="551">
        <v>104</v>
      </c>
      <c r="J421" s="552">
        <v>667</v>
      </c>
      <c r="K421" s="552">
        <v>83</v>
      </c>
      <c r="L421" s="552">
        <v>660</v>
      </c>
      <c r="M421" s="552">
        <v>103</v>
      </c>
      <c r="N421" s="563">
        <f t="shared" si="19"/>
        <v>6.407766990291262</v>
      </c>
      <c r="O421" s="554" t="s">
        <v>821</v>
      </c>
      <c r="R421" s="317" t="s">
        <v>974</v>
      </c>
      <c r="S421" s="409">
        <v>336</v>
      </c>
      <c r="T421" s="510" t="str">
        <f t="shared" si="20"/>
        <v>středisko Vatra Štítná nad Vláří</v>
      </c>
      <c r="V421" s="538" t="s">
        <v>820</v>
      </c>
      <c r="W421" s="534">
        <v>103</v>
      </c>
      <c r="X421" s="534">
        <v>133</v>
      </c>
      <c r="Y421" s="510" t="str">
        <f t="shared" si="21"/>
        <v>středisko Hrozen Židlochovice</v>
      </c>
    </row>
    <row r="422" spans="1:25" ht="15.75" hidden="1" customHeight="1">
      <c r="A422" s="541" t="s">
        <v>822</v>
      </c>
      <c r="B422" s="547">
        <v>873</v>
      </c>
      <c r="C422" s="551">
        <v>79</v>
      </c>
      <c r="D422" s="551">
        <v>794</v>
      </c>
      <c r="E422" s="551">
        <v>86</v>
      </c>
      <c r="F422" s="551">
        <v>845</v>
      </c>
      <c r="G422" s="551">
        <v>104</v>
      </c>
      <c r="H422" s="551">
        <v>803</v>
      </c>
      <c r="I422" s="551">
        <v>169</v>
      </c>
      <c r="J422" s="552">
        <v>845</v>
      </c>
      <c r="K422" s="552">
        <v>83</v>
      </c>
      <c r="L422" s="552">
        <v>1153</v>
      </c>
      <c r="M422" s="552">
        <v>132</v>
      </c>
      <c r="N422" s="563">
        <f t="shared" si="19"/>
        <v>8.7348484848484844</v>
      </c>
      <c r="O422" s="554" t="s">
        <v>823</v>
      </c>
      <c r="R422" s="317" t="s">
        <v>976</v>
      </c>
      <c r="S422" s="409">
        <v>444</v>
      </c>
      <c r="T422" s="416" t="str">
        <f t="shared" si="20"/>
        <v>středisko Brumov-Bylnice</v>
      </c>
      <c r="V422" s="538" t="s">
        <v>822</v>
      </c>
      <c r="W422" s="534">
        <v>132</v>
      </c>
      <c r="X422" s="534">
        <v>169</v>
      </c>
      <c r="Y422" s="510" t="str">
        <f t="shared" si="21"/>
        <v>středisko Devíti Křížů Domašov</v>
      </c>
    </row>
    <row r="423" spans="1:25" ht="15.75" hidden="1" customHeight="1">
      <c r="A423" s="541" t="s">
        <v>824</v>
      </c>
      <c r="B423" s="547">
        <v>1782</v>
      </c>
      <c r="C423" s="551">
        <v>128</v>
      </c>
      <c r="D423" s="551">
        <v>2134</v>
      </c>
      <c r="E423" s="551">
        <v>147</v>
      </c>
      <c r="F423" s="551">
        <v>2112</v>
      </c>
      <c r="G423" s="551">
        <v>169</v>
      </c>
      <c r="H423" s="551">
        <v>2134</v>
      </c>
      <c r="I423" s="551">
        <v>302</v>
      </c>
      <c r="J423" s="552">
        <v>2244</v>
      </c>
      <c r="K423" s="552">
        <v>169</v>
      </c>
      <c r="L423" s="552">
        <v>2442</v>
      </c>
      <c r="M423" s="552">
        <v>216</v>
      </c>
      <c r="N423" s="563">
        <f t="shared" si="19"/>
        <v>11.305555555555555</v>
      </c>
      <c r="O423" s="554" t="s">
        <v>825</v>
      </c>
      <c r="R423" s="317" t="s">
        <v>978</v>
      </c>
      <c r="S423" s="409">
        <v>335</v>
      </c>
      <c r="T423" s="510" t="str">
        <f t="shared" si="20"/>
        <v>středisko Slušovice</v>
      </c>
      <c r="V423" s="538" t="s">
        <v>824</v>
      </c>
      <c r="W423" s="534">
        <v>216</v>
      </c>
      <c r="X423" s="534">
        <v>260</v>
      </c>
      <c r="Y423" s="510" t="str">
        <f t="shared" si="21"/>
        <v>středisko Šlapanice</v>
      </c>
    </row>
    <row r="424" spans="1:25" ht="15.75" hidden="1" customHeight="1">
      <c r="A424" s="541" t="s">
        <v>826</v>
      </c>
      <c r="B424" s="547">
        <v>1392</v>
      </c>
      <c r="C424" s="551">
        <v>218</v>
      </c>
      <c r="D424" s="551">
        <v>1602</v>
      </c>
      <c r="E424" s="551">
        <v>214</v>
      </c>
      <c r="F424" s="551">
        <v>2124</v>
      </c>
      <c r="G424" s="551">
        <v>302</v>
      </c>
      <c r="H424" s="551">
        <v>1960</v>
      </c>
      <c r="I424" s="551">
        <v>179</v>
      </c>
      <c r="J424" s="552">
        <v>2547</v>
      </c>
      <c r="K424" s="552">
        <v>330</v>
      </c>
      <c r="L424" s="552">
        <v>2494</v>
      </c>
      <c r="M424" s="552">
        <v>363</v>
      </c>
      <c r="N424" s="563">
        <f t="shared" si="19"/>
        <v>6.8705234159779618</v>
      </c>
      <c r="O424" s="554" t="s">
        <v>827</v>
      </c>
      <c r="R424" s="317" t="s">
        <v>981</v>
      </c>
      <c r="S424" s="409">
        <v>0</v>
      </c>
      <c r="T424" s="416" t="str">
        <f t="shared" si="20"/>
        <v>středisko Bruntál</v>
      </c>
      <c r="V424" s="538" t="s">
        <v>826</v>
      </c>
      <c r="W424" s="534">
        <v>363</v>
      </c>
      <c r="X424" s="534">
        <v>445</v>
      </c>
      <c r="Y424" s="510" t="str">
        <f t="shared" si="21"/>
        <v>středisko Vranovice</v>
      </c>
    </row>
    <row r="425" spans="1:25" s="404" customFormat="1" ht="15.75" hidden="1" customHeight="1">
      <c r="A425" s="541" t="s">
        <v>1118</v>
      </c>
      <c r="B425" s="547"/>
      <c r="C425" s="551"/>
      <c r="D425" s="551"/>
      <c r="E425" s="551"/>
      <c r="F425" s="551"/>
      <c r="G425" s="551"/>
      <c r="H425" s="556"/>
      <c r="I425" s="556"/>
      <c r="J425" s="552"/>
      <c r="K425" s="552"/>
      <c r="L425" s="552"/>
      <c r="M425" s="552">
        <v>0</v>
      </c>
      <c r="N425" s="563" t="str">
        <f t="shared" si="19"/>
        <v/>
      </c>
      <c r="O425" s="554" t="s">
        <v>1117</v>
      </c>
      <c r="Q425" s="510"/>
      <c r="R425" s="317" t="s">
        <v>983</v>
      </c>
      <c r="S425" s="409">
        <v>216</v>
      </c>
      <c r="T425" s="510" t="str">
        <f t="shared" si="20"/>
        <v>středisko Krnov</v>
      </c>
      <c r="V425" s="497" t="s">
        <v>1118</v>
      </c>
      <c r="W425" s="534"/>
      <c r="X425" s="534"/>
      <c r="Y425" s="510" t="str">
        <f t="shared" si="21"/>
        <v>středisko Esox Rosice</v>
      </c>
    </row>
    <row r="426" spans="1:25" ht="15.75" customHeight="1">
      <c r="A426" s="541">
        <v>624</v>
      </c>
      <c r="B426" s="547">
        <v>1464</v>
      </c>
      <c r="C426" s="551">
        <v>167</v>
      </c>
      <c r="D426" s="551">
        <v>1591</v>
      </c>
      <c r="E426" s="551">
        <v>181</v>
      </c>
      <c r="F426" s="551">
        <v>1802</v>
      </c>
      <c r="G426" s="551">
        <v>179</v>
      </c>
      <c r="H426" s="551">
        <v>1753</v>
      </c>
      <c r="I426" s="551">
        <v>88</v>
      </c>
      <c r="J426" s="552">
        <v>2008</v>
      </c>
      <c r="K426" s="552">
        <v>193</v>
      </c>
      <c r="L426" s="552">
        <v>2091</v>
      </c>
      <c r="M426" s="552">
        <v>217</v>
      </c>
      <c r="N426" s="563">
        <f t="shared" si="19"/>
        <v>9.6359447004608292</v>
      </c>
      <c r="O426" s="554" t="s">
        <v>828</v>
      </c>
      <c r="R426" s="317" t="s">
        <v>987</v>
      </c>
      <c r="S426" s="409">
        <v>312</v>
      </c>
      <c r="T426" s="416" t="str">
        <f t="shared" si="20"/>
        <v>středisko Zlaté Hory</v>
      </c>
      <c r="V426" s="538">
        <v>624</v>
      </c>
      <c r="W426" s="534">
        <v>217</v>
      </c>
      <c r="X426" s="534">
        <v>321</v>
      </c>
      <c r="Y426" s="510" t="str">
        <f t="shared" si="21"/>
        <v>okres Břeclav</v>
      </c>
    </row>
    <row r="427" spans="1:25" ht="15.75" hidden="1" customHeight="1">
      <c r="A427" s="541" t="s">
        <v>829</v>
      </c>
      <c r="B427" s="547">
        <v>872</v>
      </c>
      <c r="C427" s="551">
        <v>95</v>
      </c>
      <c r="D427" s="551">
        <v>899</v>
      </c>
      <c r="E427" s="551">
        <v>99</v>
      </c>
      <c r="F427" s="551">
        <v>1081</v>
      </c>
      <c r="G427" s="551">
        <v>88</v>
      </c>
      <c r="H427" s="551">
        <v>945</v>
      </c>
      <c r="I427" s="551">
        <v>91</v>
      </c>
      <c r="J427" s="552">
        <v>1035</v>
      </c>
      <c r="K427" s="552">
        <v>99</v>
      </c>
      <c r="L427" s="552">
        <v>1110</v>
      </c>
      <c r="M427" s="552">
        <v>107</v>
      </c>
      <c r="N427" s="563">
        <f t="shared" si="19"/>
        <v>10.373831775700934</v>
      </c>
      <c r="O427" s="554" t="s">
        <v>830</v>
      </c>
      <c r="R427" s="317" t="s">
        <v>990</v>
      </c>
      <c r="S427" s="409">
        <v>378</v>
      </c>
      <c r="T427" s="510" t="str">
        <f t="shared" si="20"/>
        <v>středisko 8. pěšího pluku Slezského Frýdek-Místek</v>
      </c>
      <c r="V427" s="538" t="s">
        <v>829</v>
      </c>
      <c r="W427" s="534">
        <v>107</v>
      </c>
      <c r="X427" s="534">
        <v>175</v>
      </c>
      <c r="Y427" s="510" t="str">
        <f t="shared" si="21"/>
        <v>středisko Svatopluk Břeclav</v>
      </c>
    </row>
    <row r="428" spans="1:25" ht="15.75" hidden="1" customHeight="1">
      <c r="A428" s="541" t="s">
        <v>831</v>
      </c>
      <c r="B428" s="547">
        <v>592</v>
      </c>
      <c r="C428" s="551">
        <v>72</v>
      </c>
      <c r="D428" s="551">
        <v>692</v>
      </c>
      <c r="E428" s="551">
        <v>82</v>
      </c>
      <c r="F428" s="551">
        <v>721</v>
      </c>
      <c r="G428" s="551">
        <v>91</v>
      </c>
      <c r="H428" s="551">
        <v>808</v>
      </c>
      <c r="I428" s="551">
        <v>794</v>
      </c>
      <c r="J428" s="552">
        <v>973</v>
      </c>
      <c r="K428" s="552">
        <v>94</v>
      </c>
      <c r="L428" s="552">
        <v>981</v>
      </c>
      <c r="M428" s="552">
        <v>110</v>
      </c>
      <c r="N428" s="563">
        <f t="shared" si="19"/>
        <v>8.918181818181818</v>
      </c>
      <c r="O428" s="554" t="s">
        <v>832</v>
      </c>
      <c r="R428" s="317" t="s">
        <v>992</v>
      </c>
      <c r="S428" s="409">
        <v>1049</v>
      </c>
      <c r="T428" s="416" t="str">
        <f t="shared" si="20"/>
        <v>středisko Kruh Frýdek-Místek</v>
      </c>
      <c r="V428" s="538" t="s">
        <v>831</v>
      </c>
      <c r="W428" s="534">
        <v>110</v>
      </c>
      <c r="X428" s="534">
        <v>146</v>
      </c>
      <c r="Y428" s="510" t="str">
        <f t="shared" si="21"/>
        <v>středisko Mikulov</v>
      </c>
    </row>
    <row r="429" spans="1:25" ht="15.75" customHeight="1">
      <c r="A429" s="541">
        <v>625</v>
      </c>
      <c r="B429" s="547">
        <v>6044</v>
      </c>
      <c r="C429" s="551">
        <v>673</v>
      </c>
      <c r="D429" s="551">
        <v>5970</v>
      </c>
      <c r="E429" s="551">
        <v>679</v>
      </c>
      <c r="F429" s="551">
        <v>6383</v>
      </c>
      <c r="G429" s="551">
        <v>794</v>
      </c>
      <c r="H429" s="551">
        <v>5771</v>
      </c>
      <c r="I429" s="551">
        <v>194</v>
      </c>
      <c r="J429" s="552">
        <v>6820</v>
      </c>
      <c r="K429" s="552">
        <v>746</v>
      </c>
      <c r="L429" s="552">
        <v>7465</v>
      </c>
      <c r="M429" s="552">
        <v>887</v>
      </c>
      <c r="N429" s="563">
        <f t="shared" si="19"/>
        <v>8.4160090191657275</v>
      </c>
      <c r="O429" s="554" t="s">
        <v>833</v>
      </c>
      <c r="R429" s="317" t="s">
        <v>994</v>
      </c>
      <c r="S429" s="409">
        <v>781</v>
      </c>
      <c r="T429" s="510" t="str">
        <f t="shared" si="20"/>
        <v>středisko Ondřejník Frýdlant nad Ostravicí</v>
      </c>
      <c r="V429" s="538">
        <v>625</v>
      </c>
      <c r="W429" s="534">
        <v>887</v>
      </c>
      <c r="X429" s="534">
        <v>1201</v>
      </c>
      <c r="Y429" s="510" t="str">
        <f t="shared" si="21"/>
        <v>okres Hodonín</v>
      </c>
    </row>
    <row r="430" spans="1:25" ht="15.75" hidden="1" customHeight="1">
      <c r="A430" s="541" t="s">
        <v>834</v>
      </c>
      <c r="B430" s="547">
        <v>817</v>
      </c>
      <c r="C430" s="551">
        <v>172</v>
      </c>
      <c r="D430" s="551">
        <v>822</v>
      </c>
      <c r="E430" s="551">
        <v>149</v>
      </c>
      <c r="F430" s="551">
        <v>942</v>
      </c>
      <c r="G430" s="551">
        <v>194</v>
      </c>
      <c r="H430" s="551">
        <v>932</v>
      </c>
      <c r="I430" s="551">
        <v>101</v>
      </c>
      <c r="J430" s="552">
        <v>1291</v>
      </c>
      <c r="K430" s="552">
        <v>165</v>
      </c>
      <c r="L430" s="552">
        <v>1176</v>
      </c>
      <c r="M430" s="552">
        <v>211</v>
      </c>
      <c r="N430" s="563">
        <f t="shared" si="19"/>
        <v>5.5734597156398102</v>
      </c>
      <c r="O430" s="554" t="s">
        <v>835</v>
      </c>
      <c r="R430" s="317" t="s">
        <v>996</v>
      </c>
      <c r="S430" s="409">
        <v>2422</v>
      </c>
      <c r="T430" s="416" t="str">
        <f t="shared" si="20"/>
        <v>středisko Šenov</v>
      </c>
      <c r="V430" s="538" t="s">
        <v>834</v>
      </c>
      <c r="W430" s="534">
        <v>211</v>
      </c>
      <c r="X430" s="534">
        <v>288</v>
      </c>
      <c r="Y430" s="510" t="str">
        <f t="shared" si="21"/>
        <v>středisko Kyjov</v>
      </c>
    </row>
    <row r="431" spans="1:25" ht="15.75" hidden="1" customHeight="1">
      <c r="A431" s="541" t="s">
        <v>836</v>
      </c>
      <c r="B431" s="547">
        <v>1080</v>
      </c>
      <c r="C431" s="551">
        <v>100</v>
      </c>
      <c r="D431" s="551">
        <v>958</v>
      </c>
      <c r="E431" s="551">
        <v>95</v>
      </c>
      <c r="F431" s="551">
        <v>900</v>
      </c>
      <c r="G431" s="551">
        <v>101</v>
      </c>
      <c r="H431" s="551">
        <v>855</v>
      </c>
      <c r="I431" s="551">
        <v>204</v>
      </c>
      <c r="J431" s="552">
        <v>840</v>
      </c>
      <c r="K431" s="552">
        <v>93</v>
      </c>
      <c r="L431" s="552">
        <v>931</v>
      </c>
      <c r="M431" s="552">
        <v>144</v>
      </c>
      <c r="N431" s="563">
        <f t="shared" si="19"/>
        <v>6.4652777777777777</v>
      </c>
      <c r="O431" s="554" t="s">
        <v>837</v>
      </c>
      <c r="R431" s="317" t="s">
        <v>998</v>
      </c>
      <c r="S431" s="409">
        <v>1062</v>
      </c>
      <c r="T431" s="510" t="str">
        <f t="shared" si="20"/>
        <v>středisko P. Bezruče Frýdek-Místek</v>
      </c>
      <c r="V431" s="538" t="s">
        <v>836</v>
      </c>
      <c r="W431" s="534">
        <v>144</v>
      </c>
      <c r="X431" s="534">
        <v>185</v>
      </c>
      <c r="Y431" s="510" t="str">
        <f t="shared" si="21"/>
        <v>středisko Čejka Veselí nad Moravou</v>
      </c>
    </row>
    <row r="432" spans="1:25" ht="15.75" hidden="1" customHeight="1">
      <c r="A432" s="541" t="s">
        <v>838</v>
      </c>
      <c r="B432" s="547">
        <v>1744</v>
      </c>
      <c r="C432" s="551">
        <v>169</v>
      </c>
      <c r="D432" s="551">
        <v>1713</v>
      </c>
      <c r="E432" s="551">
        <v>184</v>
      </c>
      <c r="F432" s="551">
        <v>1933</v>
      </c>
      <c r="G432" s="551">
        <v>204</v>
      </c>
      <c r="H432" s="551">
        <v>1572</v>
      </c>
      <c r="I432" s="551">
        <v>96</v>
      </c>
      <c r="J432" s="552">
        <v>2069</v>
      </c>
      <c r="K432" s="552">
        <v>215</v>
      </c>
      <c r="L432" s="552">
        <v>2192</v>
      </c>
      <c r="M432" s="552">
        <v>236</v>
      </c>
      <c r="N432" s="563">
        <f t="shared" si="19"/>
        <v>9.2881355932203391</v>
      </c>
      <c r="O432" s="554" t="s">
        <v>839</v>
      </c>
      <c r="R432" s="317" t="s">
        <v>1000</v>
      </c>
      <c r="S432" s="409">
        <v>1878</v>
      </c>
      <c r="T432" s="416" t="str">
        <f t="shared" si="20"/>
        <v>středisko Svatý Jiří</v>
      </c>
      <c r="V432" s="538" t="s">
        <v>838</v>
      </c>
      <c r="W432" s="534">
        <v>236</v>
      </c>
      <c r="X432" s="534">
        <v>308</v>
      </c>
      <c r="Y432" s="510" t="str">
        <f t="shared" si="21"/>
        <v>středisko Ratíškovice</v>
      </c>
    </row>
    <row r="433" spans="1:25" ht="15.75" hidden="1" customHeight="1">
      <c r="A433" s="541" t="s">
        <v>840</v>
      </c>
      <c r="B433" s="547">
        <v>844</v>
      </c>
      <c r="C433" s="551">
        <v>66</v>
      </c>
      <c r="D433" s="551">
        <v>852</v>
      </c>
      <c r="E433" s="551">
        <v>83</v>
      </c>
      <c r="F433" s="551">
        <v>789</v>
      </c>
      <c r="G433" s="551">
        <v>96</v>
      </c>
      <c r="H433" s="551">
        <v>673</v>
      </c>
      <c r="I433" s="551">
        <v>146</v>
      </c>
      <c r="J433" s="552">
        <v>897</v>
      </c>
      <c r="K433" s="552">
        <v>85</v>
      </c>
      <c r="L433" s="552">
        <v>918</v>
      </c>
      <c r="M433" s="552">
        <v>86</v>
      </c>
      <c r="N433" s="563">
        <f t="shared" si="19"/>
        <v>10.674418604651162</v>
      </c>
      <c r="O433" s="554" t="s">
        <v>841</v>
      </c>
      <c r="R433" s="317" t="s">
        <v>1002</v>
      </c>
      <c r="S433" s="409">
        <v>1050</v>
      </c>
      <c r="T433" s="510" t="str">
        <f t="shared" si="20"/>
        <v>středisko Štít Pražmo</v>
      </c>
      <c r="V433" s="538" t="s">
        <v>840</v>
      </c>
      <c r="W433" s="534">
        <v>86</v>
      </c>
      <c r="X433" s="534">
        <v>130</v>
      </c>
      <c r="Y433" s="510" t="str">
        <f t="shared" si="21"/>
        <v>středisko Mikulčice</v>
      </c>
    </row>
    <row r="434" spans="1:25" ht="15.75" hidden="1" customHeight="1">
      <c r="A434" s="541" t="s">
        <v>842</v>
      </c>
      <c r="B434" s="547">
        <v>1015</v>
      </c>
      <c r="C434" s="551">
        <v>116</v>
      </c>
      <c r="D434" s="551">
        <v>1115</v>
      </c>
      <c r="E434" s="551">
        <v>118</v>
      </c>
      <c r="F434" s="551">
        <v>1273</v>
      </c>
      <c r="G434" s="551">
        <v>146</v>
      </c>
      <c r="H434" s="551">
        <v>1144</v>
      </c>
      <c r="I434" s="551">
        <v>53</v>
      </c>
      <c r="J434" s="552">
        <v>1071</v>
      </c>
      <c r="K434" s="552">
        <v>132</v>
      </c>
      <c r="L434" s="552">
        <v>1812</v>
      </c>
      <c r="M434" s="552">
        <v>144</v>
      </c>
      <c r="N434" s="563">
        <f t="shared" si="19"/>
        <v>12.583333333333334</v>
      </c>
      <c r="O434" s="554" t="s">
        <v>843</v>
      </c>
      <c r="R434" s="317" t="s">
        <v>1004</v>
      </c>
      <c r="S434" s="409">
        <v>1015</v>
      </c>
      <c r="T434" s="416" t="str">
        <f t="shared" si="20"/>
        <v>středisko Doberčata Dobrá</v>
      </c>
      <c r="V434" s="538" t="s">
        <v>842</v>
      </c>
      <c r="W434" s="534">
        <v>144</v>
      </c>
      <c r="X434" s="534">
        <v>202</v>
      </c>
      <c r="Y434" s="510" t="str">
        <f t="shared" si="21"/>
        <v>středisko Přátelství Hodonín</v>
      </c>
    </row>
    <row r="435" spans="1:25" ht="15.75" hidden="1" customHeight="1">
      <c r="A435" s="541" t="s">
        <v>844</v>
      </c>
      <c r="B435" s="547">
        <v>544</v>
      </c>
      <c r="C435" s="551">
        <v>50</v>
      </c>
      <c r="D435" s="551">
        <v>510</v>
      </c>
      <c r="E435" s="551">
        <v>50</v>
      </c>
      <c r="F435" s="551">
        <v>546</v>
      </c>
      <c r="G435" s="551">
        <v>53</v>
      </c>
      <c r="H435" s="551">
        <v>595</v>
      </c>
      <c r="I435" s="551">
        <v>2791</v>
      </c>
      <c r="J435" s="552">
        <v>652</v>
      </c>
      <c r="K435" s="552">
        <v>56</v>
      </c>
      <c r="L435" s="552">
        <v>436</v>
      </c>
      <c r="M435" s="552">
        <v>66</v>
      </c>
      <c r="N435" s="563">
        <f t="shared" si="19"/>
        <v>6.6060606060606064</v>
      </c>
      <c r="O435" s="554" t="s">
        <v>845</v>
      </c>
      <c r="R435" s="317" t="s">
        <v>1007</v>
      </c>
      <c r="S435" s="409">
        <v>1472</v>
      </c>
      <c r="T435" s="510" t="str">
        <f t="shared" si="20"/>
        <v>středisko Evžena Cedivody Karviná</v>
      </c>
      <c r="V435" s="538" t="s">
        <v>844</v>
      </c>
      <c r="W435" s="534">
        <v>66</v>
      </c>
      <c r="X435" s="534">
        <v>88</v>
      </c>
      <c r="Y435" s="510" t="str">
        <f t="shared" si="21"/>
        <v>středisko Ichthys Klobouky u Brna</v>
      </c>
    </row>
    <row r="436" spans="1:25" ht="15.75" hidden="1" customHeight="1">
      <c r="A436" s="541">
        <v>710</v>
      </c>
      <c r="B436" s="547">
        <v>22614</v>
      </c>
      <c r="C436" s="551">
        <v>2471</v>
      </c>
      <c r="D436" s="551">
        <v>25349</v>
      </c>
      <c r="E436" s="551">
        <v>2565</v>
      </c>
      <c r="F436" s="551">
        <v>25093</v>
      </c>
      <c r="G436" s="551">
        <v>2791</v>
      </c>
      <c r="H436" s="551">
        <v>25346</v>
      </c>
      <c r="I436" s="551">
        <v>1304</v>
      </c>
      <c r="J436" s="552">
        <v>27745</v>
      </c>
      <c r="K436" s="552">
        <v>2829</v>
      </c>
      <c r="L436" s="552">
        <v>28137</v>
      </c>
      <c r="M436" s="552">
        <v>3049</v>
      </c>
      <c r="N436" s="563">
        <f t="shared" si="19"/>
        <v>9.2282715644473594</v>
      </c>
      <c r="O436" s="554" t="s">
        <v>44</v>
      </c>
      <c r="R436" s="317" t="s">
        <v>1009</v>
      </c>
      <c r="S436" s="409">
        <v>299</v>
      </c>
      <c r="T436" s="416" t="str">
        <f t="shared" si="20"/>
        <v>středisko Havířov</v>
      </c>
      <c r="V436" s="538">
        <v>710</v>
      </c>
      <c r="W436" s="534">
        <v>3049</v>
      </c>
      <c r="X436" s="534">
        <v>4506</v>
      </c>
      <c r="Y436" s="510" t="str">
        <f t="shared" si="21"/>
        <v>Olomoucký kraj</v>
      </c>
    </row>
    <row r="437" spans="1:25" ht="15.75" customHeight="1">
      <c r="A437" s="541">
        <v>712</v>
      </c>
      <c r="B437" s="547">
        <v>12200</v>
      </c>
      <c r="C437" s="551">
        <v>1161</v>
      </c>
      <c r="D437" s="551">
        <v>12613</v>
      </c>
      <c r="E437" s="551">
        <v>1196</v>
      </c>
      <c r="F437" s="551">
        <v>12309</v>
      </c>
      <c r="G437" s="551">
        <v>1304</v>
      </c>
      <c r="H437" s="551">
        <v>12776</v>
      </c>
      <c r="I437" s="551">
        <v>153</v>
      </c>
      <c r="J437" s="552">
        <v>13066</v>
      </c>
      <c r="K437" s="552">
        <v>1314</v>
      </c>
      <c r="L437" s="552">
        <v>13554</v>
      </c>
      <c r="M437" s="552">
        <v>1419</v>
      </c>
      <c r="N437" s="563">
        <f t="shared" si="19"/>
        <v>9.5517970401691326</v>
      </c>
      <c r="O437" s="554" t="s">
        <v>846</v>
      </c>
      <c r="R437" s="317" t="s">
        <v>1011</v>
      </c>
      <c r="S437" s="409">
        <v>192</v>
      </c>
      <c r="T437" s="510" t="str">
        <f t="shared" si="20"/>
        <v>středisko Hraničář Třinec</v>
      </c>
      <c r="V437" s="538">
        <v>712</v>
      </c>
      <c r="W437" s="534">
        <v>1419</v>
      </c>
      <c r="X437" s="534">
        <v>2074</v>
      </c>
      <c r="Y437" s="510" t="str">
        <f t="shared" si="21"/>
        <v>okres Olomouc</v>
      </c>
    </row>
    <row r="438" spans="1:25" ht="15.75" hidden="1" customHeight="1">
      <c r="A438" s="541" t="s">
        <v>847</v>
      </c>
      <c r="B438" s="547">
        <v>1423</v>
      </c>
      <c r="C438" s="551">
        <v>139</v>
      </c>
      <c r="D438" s="551">
        <v>1963</v>
      </c>
      <c r="E438" s="551">
        <v>145</v>
      </c>
      <c r="F438" s="551">
        <v>2066</v>
      </c>
      <c r="G438" s="551">
        <v>153</v>
      </c>
      <c r="H438" s="551">
        <v>2549</v>
      </c>
      <c r="I438" s="551">
        <v>80</v>
      </c>
      <c r="J438" s="552">
        <v>2028</v>
      </c>
      <c r="K438" s="552">
        <v>130</v>
      </c>
      <c r="L438" s="552">
        <v>1869</v>
      </c>
      <c r="M438" s="552">
        <v>164</v>
      </c>
      <c r="N438" s="563">
        <f t="shared" si="19"/>
        <v>11.396341463414634</v>
      </c>
      <c r="O438" s="554" t="s">
        <v>848</v>
      </c>
      <c r="R438" s="317" t="s">
        <v>1013</v>
      </c>
      <c r="S438" s="409">
        <v>495</v>
      </c>
      <c r="T438" s="416" t="str">
        <f t="shared" si="20"/>
        <v>středisko Zlatá Orlice Český Těšín</v>
      </c>
      <c r="V438" s="538" t="s">
        <v>847</v>
      </c>
      <c r="W438" s="534">
        <v>164</v>
      </c>
      <c r="X438" s="534">
        <v>237</v>
      </c>
      <c r="Y438" s="510" t="str">
        <f t="shared" si="21"/>
        <v>středisko Zdimíra Touška Olomouc</v>
      </c>
    </row>
    <row r="439" spans="1:25" ht="15.75" hidden="1" customHeight="1">
      <c r="A439" s="541" t="s">
        <v>849</v>
      </c>
      <c r="B439" s="547">
        <v>1026</v>
      </c>
      <c r="C439" s="551">
        <v>77</v>
      </c>
      <c r="D439" s="551">
        <v>949</v>
      </c>
      <c r="E439" s="551">
        <v>76</v>
      </c>
      <c r="F439" s="551">
        <v>836</v>
      </c>
      <c r="G439" s="551">
        <v>80</v>
      </c>
      <c r="H439" s="551">
        <v>643</v>
      </c>
      <c r="I439" s="551">
        <v>155</v>
      </c>
      <c r="J439" s="552">
        <v>705</v>
      </c>
      <c r="K439" s="552">
        <v>73</v>
      </c>
      <c r="L439" s="552">
        <v>1170</v>
      </c>
      <c r="M439" s="552">
        <v>96</v>
      </c>
      <c r="N439" s="563">
        <f t="shared" si="19"/>
        <v>12.1875</v>
      </c>
      <c r="O439" s="554" t="s">
        <v>850</v>
      </c>
      <c r="R439" s="317" t="s">
        <v>1016</v>
      </c>
      <c r="S439" s="409">
        <v>1334</v>
      </c>
      <c r="T439" s="510" t="str">
        <f t="shared" si="20"/>
        <v>středisko Pagoda Nový Jičín</v>
      </c>
      <c r="V439" s="538" t="s">
        <v>849</v>
      </c>
      <c r="W439" s="534">
        <v>96</v>
      </c>
      <c r="X439" s="534">
        <v>163</v>
      </c>
      <c r="Y439" s="510" t="str">
        <f t="shared" si="21"/>
        <v>středisko Mjr. Karla Haase Olomouc</v>
      </c>
    </row>
    <row r="440" spans="1:25" ht="15.75" hidden="1" customHeight="1">
      <c r="A440" s="541" t="s">
        <v>851</v>
      </c>
      <c r="B440" s="547">
        <v>1525</v>
      </c>
      <c r="C440" s="551">
        <v>135</v>
      </c>
      <c r="D440" s="551">
        <v>1540</v>
      </c>
      <c r="E440" s="551">
        <v>147</v>
      </c>
      <c r="F440" s="551">
        <v>1636</v>
      </c>
      <c r="G440" s="551">
        <v>155</v>
      </c>
      <c r="H440" s="551">
        <v>1839</v>
      </c>
      <c r="I440" s="551">
        <v>65</v>
      </c>
      <c r="J440" s="552">
        <v>1829</v>
      </c>
      <c r="K440" s="552">
        <v>161</v>
      </c>
      <c r="L440" s="552">
        <v>2031</v>
      </c>
      <c r="M440" s="552">
        <v>159</v>
      </c>
      <c r="N440" s="563">
        <f t="shared" si="19"/>
        <v>12.773584905660377</v>
      </c>
      <c r="O440" s="554" t="s">
        <v>852</v>
      </c>
      <c r="R440" s="317" t="s">
        <v>1018</v>
      </c>
      <c r="S440" s="409">
        <v>755</v>
      </c>
      <c r="T440" s="416" t="str">
        <f t="shared" si="20"/>
        <v>středisko Příbor</v>
      </c>
      <c r="V440" s="538" t="s">
        <v>851</v>
      </c>
      <c r="W440" s="534">
        <v>159</v>
      </c>
      <c r="X440" s="534">
        <v>264</v>
      </c>
      <c r="Y440" s="510" t="str">
        <f t="shared" si="21"/>
        <v>středisko J. E. Kosiny Olomouc</v>
      </c>
    </row>
    <row r="441" spans="1:25" ht="15.75" hidden="1" customHeight="1">
      <c r="A441" s="541" t="s">
        <v>853</v>
      </c>
      <c r="B441" s="547">
        <v>611</v>
      </c>
      <c r="C441" s="551">
        <v>45</v>
      </c>
      <c r="D441" s="551">
        <v>515</v>
      </c>
      <c r="E441" s="551">
        <v>49</v>
      </c>
      <c r="F441" s="551">
        <v>440</v>
      </c>
      <c r="G441" s="551">
        <v>65</v>
      </c>
      <c r="H441" s="551">
        <v>600</v>
      </c>
      <c r="I441" s="551">
        <v>84</v>
      </c>
      <c r="J441" s="552">
        <v>517</v>
      </c>
      <c r="K441" s="552">
        <v>53</v>
      </c>
      <c r="L441" s="552">
        <v>630</v>
      </c>
      <c r="M441" s="552">
        <v>46</v>
      </c>
      <c r="N441" s="563">
        <f t="shared" si="19"/>
        <v>13.695652173913043</v>
      </c>
      <c r="O441" s="554" t="s">
        <v>854</v>
      </c>
      <c r="R441" s="317" t="s">
        <v>1020</v>
      </c>
      <c r="S441" s="409">
        <v>2085</v>
      </c>
      <c r="T441" s="510" t="str">
        <f t="shared" si="20"/>
        <v>středisko Kopřivnice</v>
      </c>
      <c r="V441" s="538" t="s">
        <v>853</v>
      </c>
      <c r="W441" s="534">
        <v>46</v>
      </c>
      <c r="X441" s="534">
        <v>74</v>
      </c>
      <c r="Y441" s="510" t="str">
        <f t="shared" si="21"/>
        <v>středisko Dvanáctka Olomouc</v>
      </c>
    </row>
    <row r="442" spans="1:25" ht="15.75" hidden="1" customHeight="1">
      <c r="A442" s="541" t="s">
        <v>855</v>
      </c>
      <c r="B442" s="547">
        <v>1288</v>
      </c>
      <c r="C442" s="551">
        <v>94</v>
      </c>
      <c r="D442" s="551">
        <v>1040</v>
      </c>
      <c r="E442" s="551">
        <v>85</v>
      </c>
      <c r="F442" s="551">
        <v>1063</v>
      </c>
      <c r="G442" s="551">
        <v>84</v>
      </c>
      <c r="H442" s="551">
        <v>1251</v>
      </c>
      <c r="I442" s="551">
        <v>190</v>
      </c>
      <c r="J442" s="552">
        <v>1072</v>
      </c>
      <c r="K442" s="552">
        <v>116</v>
      </c>
      <c r="L442" s="552">
        <v>918</v>
      </c>
      <c r="M442" s="552">
        <v>112</v>
      </c>
      <c r="N442" s="563">
        <f t="shared" si="19"/>
        <v>8.1964285714285712</v>
      </c>
      <c r="O442" s="554" t="s">
        <v>856</v>
      </c>
      <c r="R442" s="317" t="s">
        <v>1022</v>
      </c>
      <c r="S442" s="409">
        <v>184</v>
      </c>
      <c r="T442" s="416" t="str">
        <f t="shared" si="20"/>
        <v>středisko Štramberk</v>
      </c>
      <c r="V442" s="538" t="s">
        <v>855</v>
      </c>
      <c r="W442" s="534">
        <v>112</v>
      </c>
      <c r="X442" s="534">
        <v>150</v>
      </c>
      <c r="Y442" s="510" t="str">
        <f t="shared" si="21"/>
        <v>středisko Žlutý kvítek Olomouc</v>
      </c>
    </row>
    <row r="443" spans="1:25" ht="15.75" hidden="1" customHeight="1">
      <c r="A443" s="541" t="s">
        <v>857</v>
      </c>
      <c r="B443" s="547">
        <v>1542</v>
      </c>
      <c r="C443" s="551">
        <v>156</v>
      </c>
      <c r="D443" s="551">
        <v>1861</v>
      </c>
      <c r="E443" s="551">
        <v>160</v>
      </c>
      <c r="F443" s="551">
        <v>1771</v>
      </c>
      <c r="G443" s="551">
        <v>190</v>
      </c>
      <c r="H443" s="551">
        <v>1929</v>
      </c>
      <c r="I443" s="551">
        <v>170</v>
      </c>
      <c r="J443" s="552">
        <v>2213</v>
      </c>
      <c r="K443" s="552">
        <v>186</v>
      </c>
      <c r="L443" s="552">
        <v>2067</v>
      </c>
      <c r="M443" s="552">
        <v>211</v>
      </c>
      <c r="N443" s="563">
        <f t="shared" si="19"/>
        <v>9.7962085308056874</v>
      </c>
      <c r="O443" s="554" t="s">
        <v>858</v>
      </c>
      <c r="R443" s="317" t="s">
        <v>1024</v>
      </c>
      <c r="S443" s="409">
        <v>1259</v>
      </c>
      <c r="T443" s="510" t="str">
        <f t="shared" si="20"/>
        <v>středisko Odry</v>
      </c>
      <c r="V443" s="538" t="s">
        <v>857</v>
      </c>
      <c r="W443" s="534">
        <v>211</v>
      </c>
      <c r="X443" s="534">
        <v>308</v>
      </c>
      <c r="Y443" s="510" t="str">
        <f t="shared" si="21"/>
        <v>středisko Vládi Tylšara Olomouc</v>
      </c>
    </row>
    <row r="444" spans="1:25" ht="15.75" hidden="1" customHeight="1">
      <c r="A444" s="541" t="s">
        <v>859</v>
      </c>
      <c r="B444" s="547">
        <v>1360</v>
      </c>
      <c r="C444" s="551">
        <v>132</v>
      </c>
      <c r="D444" s="551">
        <v>1657</v>
      </c>
      <c r="E444" s="551">
        <v>145</v>
      </c>
      <c r="F444" s="551">
        <v>1503</v>
      </c>
      <c r="G444" s="551">
        <v>170</v>
      </c>
      <c r="H444" s="551">
        <v>1517</v>
      </c>
      <c r="I444" s="551">
        <v>72</v>
      </c>
      <c r="J444" s="552">
        <v>1632</v>
      </c>
      <c r="K444" s="552">
        <v>171</v>
      </c>
      <c r="L444" s="552">
        <v>1618</v>
      </c>
      <c r="M444" s="552">
        <v>173</v>
      </c>
      <c r="N444" s="563">
        <f t="shared" ref="N444:N451" si="22">IF(L444="","",L444/M444)</f>
        <v>9.3526011560693636</v>
      </c>
      <c r="O444" s="554" t="s">
        <v>860</v>
      </c>
      <c r="R444" s="317" t="s">
        <v>1026</v>
      </c>
      <c r="S444" s="409">
        <v>1411</v>
      </c>
      <c r="T444" s="416" t="str">
        <f t="shared" si="20"/>
        <v>středisko Albrechtičky</v>
      </c>
      <c r="V444" s="538" t="s">
        <v>859</v>
      </c>
      <c r="W444" s="534">
        <v>173</v>
      </c>
      <c r="X444" s="534">
        <v>229</v>
      </c>
      <c r="Y444" s="510" t="str">
        <f t="shared" si="21"/>
        <v>středisko Jana Boska Olomouc</v>
      </c>
    </row>
    <row r="445" spans="1:25" ht="15.75" hidden="1" customHeight="1">
      <c r="A445" s="541" t="s">
        <v>861</v>
      </c>
      <c r="B445" s="547">
        <v>711</v>
      </c>
      <c r="C445" s="551">
        <v>56</v>
      </c>
      <c r="D445" s="551">
        <v>452</v>
      </c>
      <c r="E445" s="551">
        <v>57</v>
      </c>
      <c r="F445" s="551">
        <v>679</v>
      </c>
      <c r="G445" s="551">
        <v>72</v>
      </c>
      <c r="H445" s="551">
        <v>429</v>
      </c>
      <c r="I445" s="551">
        <v>91</v>
      </c>
      <c r="J445" s="552">
        <v>363</v>
      </c>
      <c r="K445" s="552">
        <v>63</v>
      </c>
      <c r="L445" s="552">
        <v>517</v>
      </c>
      <c r="M445" s="552">
        <v>74</v>
      </c>
      <c r="N445" s="563">
        <f t="shared" si="22"/>
        <v>6.9864864864864868</v>
      </c>
      <c r="O445" s="554" t="s">
        <v>862</v>
      </c>
      <c r="R445" s="317" t="s">
        <v>1029</v>
      </c>
      <c r="S445" s="409">
        <v>825</v>
      </c>
      <c r="T445" s="510" t="str">
        <f t="shared" si="20"/>
        <v>přístav Černý čáp Opava</v>
      </c>
      <c r="V445" s="538" t="s">
        <v>861</v>
      </c>
      <c r="W445" s="534">
        <v>74</v>
      </c>
      <c r="X445" s="534">
        <v>98</v>
      </c>
      <c r="Y445" s="510" t="str">
        <f t="shared" si="21"/>
        <v>středisko Šternberk</v>
      </c>
    </row>
    <row r="446" spans="1:25" ht="15.75" hidden="1" customHeight="1">
      <c r="A446" s="541" t="s">
        <v>863</v>
      </c>
      <c r="B446" s="547">
        <v>567</v>
      </c>
      <c r="C446" s="551">
        <v>104</v>
      </c>
      <c r="D446" s="551">
        <v>895</v>
      </c>
      <c r="E446" s="551">
        <v>103</v>
      </c>
      <c r="F446" s="551">
        <v>823</v>
      </c>
      <c r="G446" s="551">
        <v>91</v>
      </c>
      <c r="H446" s="551">
        <v>617</v>
      </c>
      <c r="I446" s="551">
        <v>229</v>
      </c>
      <c r="J446" s="552">
        <v>490</v>
      </c>
      <c r="K446" s="552">
        <v>85</v>
      </c>
      <c r="L446" s="552">
        <v>261</v>
      </c>
      <c r="M446" s="552">
        <v>93</v>
      </c>
      <c r="N446" s="563">
        <f t="shared" si="22"/>
        <v>2.806451612903226</v>
      </c>
      <c r="O446" s="554" t="s">
        <v>864</v>
      </c>
      <c r="R446" s="317" t="s">
        <v>1031</v>
      </c>
      <c r="S446" s="409">
        <v>1580</v>
      </c>
      <c r="T446" s="416" t="str">
        <f t="shared" si="20"/>
        <v>středisko Zvon Opava</v>
      </c>
      <c r="V446" s="538" t="s">
        <v>863</v>
      </c>
      <c r="W446" s="534">
        <v>93</v>
      </c>
      <c r="X446" s="534">
        <v>146</v>
      </c>
      <c r="Y446" s="510" t="str">
        <f t="shared" si="21"/>
        <v>středisko Quercus Dub nad moravou</v>
      </c>
    </row>
    <row r="447" spans="1:25" ht="15.75" hidden="1" customHeight="1">
      <c r="A447" s="541" t="s">
        <v>865</v>
      </c>
      <c r="B447" s="547">
        <v>1832</v>
      </c>
      <c r="C447" s="551">
        <v>192</v>
      </c>
      <c r="D447" s="551">
        <v>1565</v>
      </c>
      <c r="E447" s="551">
        <v>199</v>
      </c>
      <c r="F447" s="551">
        <v>1492</v>
      </c>
      <c r="G447" s="551">
        <v>229</v>
      </c>
      <c r="H447" s="551">
        <v>1402</v>
      </c>
      <c r="I447" s="551">
        <v>15</v>
      </c>
      <c r="J447" s="552">
        <v>1892</v>
      </c>
      <c r="K447" s="552">
        <v>244</v>
      </c>
      <c r="L447" s="552">
        <v>1803</v>
      </c>
      <c r="M447" s="552">
        <v>240</v>
      </c>
      <c r="N447" s="563">
        <f t="shared" si="22"/>
        <v>7.5125000000000002</v>
      </c>
      <c r="O447" s="554" t="s">
        <v>866</v>
      </c>
      <c r="R447" s="317" t="s">
        <v>1033</v>
      </c>
      <c r="S447" s="409">
        <v>868</v>
      </c>
      <c r="T447" s="510" t="str">
        <f t="shared" si="20"/>
        <v>středisko Jih Opava</v>
      </c>
      <c r="V447" s="538" t="s">
        <v>865</v>
      </c>
      <c r="W447" s="534">
        <v>240</v>
      </c>
      <c r="X447" s="534">
        <v>340</v>
      </c>
      <c r="Y447" s="510" t="str">
        <f t="shared" si="21"/>
        <v>středisko Ladislava Ruska</v>
      </c>
    </row>
    <row r="448" spans="1:25" ht="15.75" hidden="1" customHeight="1">
      <c r="A448" s="541" t="s">
        <v>867</v>
      </c>
      <c r="B448" s="547">
        <v>315</v>
      </c>
      <c r="C448" s="551">
        <v>31</v>
      </c>
      <c r="D448" s="551">
        <v>176</v>
      </c>
      <c r="E448" s="551">
        <v>30</v>
      </c>
      <c r="F448" s="551"/>
      <c r="G448" s="551">
        <v>15</v>
      </c>
      <c r="H448" s="551"/>
      <c r="I448" s="551">
        <v>341</v>
      </c>
      <c r="J448" s="552">
        <v>325</v>
      </c>
      <c r="K448" s="552">
        <v>32</v>
      </c>
      <c r="L448" s="552">
        <v>670</v>
      </c>
      <c r="M448" s="552">
        <v>51</v>
      </c>
      <c r="N448" s="563">
        <f t="shared" si="22"/>
        <v>13.137254901960784</v>
      </c>
      <c r="O448" s="554" t="s">
        <v>868</v>
      </c>
      <c r="R448" s="317" t="s">
        <v>1035</v>
      </c>
      <c r="S448" s="409">
        <v>480</v>
      </c>
      <c r="T448" s="416" t="str">
        <f t="shared" si="20"/>
        <v>přístav Poseidon Opava</v>
      </c>
      <c r="V448" s="538" t="s">
        <v>867</v>
      </c>
      <c r="W448" s="534">
        <v>51</v>
      </c>
      <c r="X448" s="534">
        <v>65</v>
      </c>
      <c r="Y448" s="510" t="str">
        <f t="shared" si="21"/>
        <v>středisko Bělkovice - Lašťany</v>
      </c>
    </row>
    <row r="449" spans="1:25" ht="15.75" customHeight="1">
      <c r="A449" s="541">
        <v>713</v>
      </c>
      <c r="B449" s="547">
        <v>2642</v>
      </c>
      <c r="C449" s="551">
        <v>299</v>
      </c>
      <c r="D449" s="551">
        <v>2938</v>
      </c>
      <c r="E449" s="551">
        <v>324</v>
      </c>
      <c r="F449" s="551">
        <v>2581</v>
      </c>
      <c r="G449" s="551">
        <v>341</v>
      </c>
      <c r="H449" s="551">
        <v>2578</v>
      </c>
      <c r="I449" s="551">
        <v>69</v>
      </c>
      <c r="J449" s="552">
        <v>2471</v>
      </c>
      <c r="K449" s="552">
        <v>330</v>
      </c>
      <c r="L449" s="552">
        <v>2393</v>
      </c>
      <c r="M449" s="552">
        <v>339</v>
      </c>
      <c r="N449" s="563">
        <f t="shared" si="22"/>
        <v>7.058997050147493</v>
      </c>
      <c r="O449" s="554" t="s">
        <v>869</v>
      </c>
      <c r="R449" s="317" t="s">
        <v>1037</v>
      </c>
      <c r="S449" s="409">
        <v>1211</v>
      </c>
      <c r="T449" s="510" t="str">
        <f t="shared" si="20"/>
        <v>středisko Ostrá Hůrka Háj ve Slezsku</v>
      </c>
      <c r="V449" s="538">
        <v>713</v>
      </c>
      <c r="W449" s="534">
        <v>339</v>
      </c>
      <c r="X449" s="534">
        <v>484</v>
      </c>
      <c r="Y449" s="510" t="str">
        <f t="shared" si="21"/>
        <v>okres Prostějov</v>
      </c>
    </row>
    <row r="450" spans="1:25" ht="15.75" hidden="1" customHeight="1">
      <c r="A450" s="541" t="s">
        <v>870</v>
      </c>
      <c r="B450" s="547">
        <v>676</v>
      </c>
      <c r="C450" s="551">
        <v>75</v>
      </c>
      <c r="D450" s="551">
        <v>670</v>
      </c>
      <c r="E450" s="551">
        <v>72</v>
      </c>
      <c r="F450" s="551">
        <v>741</v>
      </c>
      <c r="G450" s="551">
        <v>69</v>
      </c>
      <c r="H450" s="551">
        <v>481</v>
      </c>
      <c r="I450" s="551">
        <v>93</v>
      </c>
      <c r="J450" s="552">
        <v>429</v>
      </c>
      <c r="K450" s="552">
        <v>47</v>
      </c>
      <c r="L450" s="552">
        <v>533</v>
      </c>
      <c r="M450" s="552">
        <v>57</v>
      </c>
      <c r="N450" s="563">
        <f t="shared" si="22"/>
        <v>9.3508771929824555</v>
      </c>
      <c r="O450" s="554" t="s">
        <v>871</v>
      </c>
      <c r="R450" s="317" t="s">
        <v>1039</v>
      </c>
      <c r="S450" s="409">
        <v>480</v>
      </c>
      <c r="T450" s="416" t="str">
        <f t="shared" si="20"/>
        <v>středisko Salvator Dolní Životice</v>
      </c>
      <c r="V450" s="538" t="s">
        <v>870</v>
      </c>
      <c r="W450" s="534">
        <v>57</v>
      </c>
      <c r="X450" s="534">
        <v>82</v>
      </c>
      <c r="Y450" s="510" t="str">
        <f t="shared" si="21"/>
        <v>středisko Děti přírody Prostějov</v>
      </c>
    </row>
    <row r="451" spans="1:25" ht="15.75" hidden="1" customHeight="1">
      <c r="A451" s="541" t="s">
        <v>872</v>
      </c>
      <c r="B451" s="547">
        <v>675</v>
      </c>
      <c r="C451" s="551">
        <v>82</v>
      </c>
      <c r="D451" s="551">
        <v>781</v>
      </c>
      <c r="E451" s="551">
        <v>89</v>
      </c>
      <c r="F451" s="551">
        <v>750</v>
      </c>
      <c r="G451" s="551">
        <v>93</v>
      </c>
      <c r="H451" s="551">
        <v>896</v>
      </c>
      <c r="I451" s="551">
        <v>23</v>
      </c>
      <c r="J451" s="552">
        <v>725</v>
      </c>
      <c r="K451" s="552">
        <v>90</v>
      </c>
      <c r="L451" s="552">
        <v>610</v>
      </c>
      <c r="M451" s="552">
        <v>81</v>
      </c>
      <c r="N451" s="563">
        <f t="shared" si="22"/>
        <v>7.5308641975308639</v>
      </c>
      <c r="O451" s="554" t="s">
        <v>873</v>
      </c>
      <c r="R451" s="317" t="s">
        <v>1041</v>
      </c>
      <c r="S451" s="409">
        <v>555</v>
      </c>
      <c r="T451" s="510" t="str">
        <f t="shared" si="20"/>
        <v>středisko DVOJKA Nový Jičín</v>
      </c>
      <c r="V451" s="538" t="s">
        <v>872</v>
      </c>
      <c r="W451" s="534">
        <v>81</v>
      </c>
      <c r="X451" s="534">
        <v>109</v>
      </c>
      <c r="Y451" s="510" t="str">
        <f t="shared" si="21"/>
        <v>středisko Pelikáni Prostějov</v>
      </c>
    </row>
    <row r="452" spans="1:25" ht="15.75" hidden="1" customHeight="1">
      <c r="A452" s="541" t="s">
        <v>874</v>
      </c>
      <c r="B452" s="547">
        <v>0</v>
      </c>
      <c r="C452" s="551">
        <v>18</v>
      </c>
      <c r="D452" s="551">
        <v>0</v>
      </c>
      <c r="E452" s="551">
        <v>23</v>
      </c>
      <c r="F452" s="551"/>
      <c r="G452" s="551">
        <v>23</v>
      </c>
      <c r="H452" s="551"/>
      <c r="I452" s="551">
        <v>80</v>
      </c>
      <c r="J452" s="552"/>
      <c r="K452" s="552">
        <v>16</v>
      </c>
      <c r="L452" s="552"/>
      <c r="M452" s="552">
        <v>9</v>
      </c>
      <c r="N452" s="563" t="str">
        <f>IF(L452="","",L452/M452)</f>
        <v/>
      </c>
      <c r="O452" s="554" t="s">
        <v>875</v>
      </c>
      <c r="R452" s="317" t="s">
        <v>1044</v>
      </c>
      <c r="S452" s="409">
        <v>831</v>
      </c>
      <c r="T452" s="416" t="str">
        <f t="shared" si="20"/>
        <v>středisko Ludgeřovice</v>
      </c>
      <c r="V452" s="538" t="s">
        <v>874</v>
      </c>
      <c r="W452" s="534">
        <v>9</v>
      </c>
      <c r="X452" s="534">
        <v>22</v>
      </c>
      <c r="Y452" s="510" t="str">
        <f t="shared" si="21"/>
        <v>středisko Petra Bezruče Kostelec na Hané</v>
      </c>
    </row>
    <row r="453" spans="1:25" ht="15.75" hidden="1" customHeight="1">
      <c r="A453" s="541" t="s">
        <v>876</v>
      </c>
      <c r="B453" s="547">
        <v>741</v>
      </c>
      <c r="C453" s="551">
        <v>59</v>
      </c>
      <c r="D453" s="551">
        <v>815</v>
      </c>
      <c r="E453" s="551">
        <v>76</v>
      </c>
      <c r="F453" s="551">
        <v>782</v>
      </c>
      <c r="G453" s="551">
        <v>80</v>
      </c>
      <c r="H453" s="551">
        <v>840</v>
      </c>
      <c r="I453" s="551">
        <v>54</v>
      </c>
      <c r="J453" s="552">
        <v>911</v>
      </c>
      <c r="K453" s="552">
        <v>87</v>
      </c>
      <c r="L453" s="552">
        <v>900</v>
      </c>
      <c r="M453" s="552">
        <v>96</v>
      </c>
      <c r="N453" s="563">
        <f t="shared" ref="N453:N479" si="23">IF(L453="","",L453/M453)</f>
        <v>9.375</v>
      </c>
      <c r="O453" s="554" t="s">
        <v>877</v>
      </c>
      <c r="R453" s="317" t="s">
        <v>1046</v>
      </c>
      <c r="S453" s="409">
        <v>350</v>
      </c>
      <c r="T453" s="510" t="str">
        <f t="shared" si="20"/>
        <v>středisko Mariánské Ostrava</v>
      </c>
      <c r="V453" s="538" t="s">
        <v>876</v>
      </c>
      <c r="W453" s="534">
        <v>96</v>
      </c>
      <c r="X453" s="534">
        <v>141</v>
      </c>
      <c r="Y453" s="510" t="str">
        <f t="shared" si="21"/>
        <v>středisko Járy Kaštila Prostějov</v>
      </c>
    </row>
    <row r="454" spans="1:25" ht="15.75" hidden="1" customHeight="1">
      <c r="A454" s="541" t="s">
        <v>878</v>
      </c>
      <c r="B454" s="547">
        <v>235</v>
      </c>
      <c r="C454" s="551">
        <v>41</v>
      </c>
      <c r="D454" s="551">
        <v>420</v>
      </c>
      <c r="E454" s="551">
        <v>40</v>
      </c>
      <c r="F454" s="551">
        <v>308</v>
      </c>
      <c r="G454" s="551">
        <v>54</v>
      </c>
      <c r="H454" s="551">
        <v>361</v>
      </c>
      <c r="I454" s="551">
        <v>22</v>
      </c>
      <c r="J454" s="552">
        <v>406</v>
      </c>
      <c r="K454" s="552">
        <v>61</v>
      </c>
      <c r="L454" s="552">
        <v>350</v>
      </c>
      <c r="M454" s="552">
        <v>69</v>
      </c>
      <c r="N454" s="563">
        <f t="shared" si="23"/>
        <v>5.0724637681159424</v>
      </c>
      <c r="O454" s="554" t="s">
        <v>879</v>
      </c>
      <c r="R454" s="317" t="s">
        <v>1048</v>
      </c>
      <c r="S454" s="409">
        <v>765</v>
      </c>
      <c r="T454" s="416" t="str">
        <f t="shared" ref="T454:T517" si="24">VLOOKUP(R454,A:O,15,0)</f>
        <v>středisko Těrlicko</v>
      </c>
      <c r="V454" s="538" t="s">
        <v>878</v>
      </c>
      <c r="W454" s="534">
        <v>69</v>
      </c>
      <c r="X454" s="534">
        <v>96</v>
      </c>
      <c r="Y454" s="510" t="str">
        <f t="shared" ref="Y454:Y517" si="25">VLOOKUP(V454,A:O,15,0)</f>
        <v>středisko Konice</v>
      </c>
    </row>
    <row r="455" spans="1:25" ht="15.75" hidden="1" customHeight="1">
      <c r="A455" s="541" t="s">
        <v>880</v>
      </c>
      <c r="B455" s="547">
        <v>315</v>
      </c>
      <c r="C455" s="551">
        <v>24</v>
      </c>
      <c r="D455" s="551">
        <v>252</v>
      </c>
      <c r="E455" s="551">
        <v>24</v>
      </c>
      <c r="F455" s="551"/>
      <c r="G455" s="551">
        <v>22</v>
      </c>
      <c r="H455" s="551"/>
      <c r="I455" s="551">
        <v>247</v>
      </c>
      <c r="J455" s="552"/>
      <c r="K455" s="552">
        <v>29</v>
      </c>
      <c r="L455" s="552"/>
      <c r="M455" s="552">
        <v>27</v>
      </c>
      <c r="N455" s="563" t="str">
        <f t="shared" si="23"/>
        <v/>
      </c>
      <c r="O455" s="554" t="s">
        <v>881</v>
      </c>
      <c r="R455" s="317" t="s">
        <v>1050</v>
      </c>
      <c r="S455" s="409">
        <v>1291</v>
      </c>
      <c r="T455" s="510" t="str">
        <f t="shared" si="24"/>
        <v>středisko Svatý Jiří Ostrava</v>
      </c>
      <c r="V455" s="538" t="s">
        <v>880</v>
      </c>
      <c r="W455" s="534">
        <v>27</v>
      </c>
      <c r="X455" s="534">
        <v>34</v>
      </c>
      <c r="Y455" s="510" t="str">
        <f t="shared" si="25"/>
        <v>přístav Tamatea Vrbátky</v>
      </c>
    </row>
    <row r="456" spans="1:25" ht="15.75" customHeight="1">
      <c r="A456" s="541">
        <v>714</v>
      </c>
      <c r="B456" s="547">
        <v>1587</v>
      </c>
      <c r="C456" s="551">
        <v>205</v>
      </c>
      <c r="D456" s="551">
        <v>2417</v>
      </c>
      <c r="E456" s="551">
        <v>246</v>
      </c>
      <c r="F456" s="551">
        <v>2276</v>
      </c>
      <c r="G456" s="551">
        <v>247</v>
      </c>
      <c r="H456" s="551">
        <v>2478</v>
      </c>
      <c r="I456" s="551">
        <v>50</v>
      </c>
      <c r="J456" s="552">
        <v>2449</v>
      </c>
      <c r="K456" s="552">
        <v>236</v>
      </c>
      <c r="L456" s="552">
        <v>2519</v>
      </c>
      <c r="M456" s="552">
        <v>237</v>
      </c>
      <c r="N456" s="563">
        <f t="shared" si="23"/>
        <v>10.628691983122362</v>
      </c>
      <c r="O456" s="554" t="s">
        <v>882</v>
      </c>
      <c r="R456" s="317" t="s">
        <v>1052</v>
      </c>
      <c r="S456" s="409">
        <v>1337</v>
      </c>
      <c r="T456" s="416" t="str">
        <f t="shared" si="24"/>
        <v>středisko Strážci Ostrava</v>
      </c>
      <c r="V456" s="538">
        <v>714</v>
      </c>
      <c r="W456" s="534">
        <v>237</v>
      </c>
      <c r="X456" s="534">
        <v>411</v>
      </c>
      <c r="Y456" s="510" t="str">
        <f t="shared" si="25"/>
        <v>okres Přerov</v>
      </c>
    </row>
    <row r="457" spans="1:25" ht="15.75" hidden="1" customHeight="1">
      <c r="A457" s="541" t="s">
        <v>883</v>
      </c>
      <c r="B457" s="547">
        <v>468</v>
      </c>
      <c r="C457" s="551">
        <v>39</v>
      </c>
      <c r="D457" s="551">
        <v>565</v>
      </c>
      <c r="E457" s="551">
        <v>53</v>
      </c>
      <c r="F457" s="551">
        <v>456</v>
      </c>
      <c r="G457" s="551">
        <v>50</v>
      </c>
      <c r="H457" s="551">
        <v>496</v>
      </c>
      <c r="I457" s="551">
        <v>80</v>
      </c>
      <c r="J457" s="552">
        <v>483</v>
      </c>
      <c r="K457" s="552">
        <v>45</v>
      </c>
      <c r="L457" s="552">
        <v>248</v>
      </c>
      <c r="M457" s="552">
        <v>34</v>
      </c>
      <c r="N457" s="563">
        <f t="shared" si="23"/>
        <v>7.2941176470588234</v>
      </c>
      <c r="O457" s="554" t="s">
        <v>884</v>
      </c>
      <c r="R457" s="317" t="s">
        <v>1054</v>
      </c>
      <c r="S457" s="409">
        <v>477</v>
      </c>
      <c r="T457" s="510" t="str">
        <f t="shared" si="24"/>
        <v>středisko Ještěr Ostrava</v>
      </c>
      <c r="V457" s="538" t="s">
        <v>883</v>
      </c>
      <c r="W457" s="534">
        <v>34</v>
      </c>
      <c r="X457" s="534">
        <v>60</v>
      </c>
      <c r="Y457" s="510" t="str">
        <f t="shared" si="25"/>
        <v>středisko Prof. Skoumala Přerov</v>
      </c>
    </row>
    <row r="458" spans="1:25" ht="15.75" hidden="1" customHeight="1">
      <c r="A458" s="541" t="s">
        <v>885</v>
      </c>
      <c r="B458" s="547">
        <v>882</v>
      </c>
      <c r="C458" s="551">
        <v>46</v>
      </c>
      <c r="D458" s="551">
        <v>1022</v>
      </c>
      <c r="E458" s="551">
        <v>67</v>
      </c>
      <c r="F458" s="551">
        <v>1014</v>
      </c>
      <c r="G458" s="551">
        <v>80</v>
      </c>
      <c r="H458" s="551">
        <v>936</v>
      </c>
      <c r="I458" s="551">
        <v>22</v>
      </c>
      <c r="J458" s="552">
        <v>1001</v>
      </c>
      <c r="K458" s="552">
        <v>70</v>
      </c>
      <c r="L458" s="552">
        <v>1064</v>
      </c>
      <c r="M458" s="552">
        <v>80</v>
      </c>
      <c r="N458" s="563">
        <f t="shared" si="23"/>
        <v>13.3</v>
      </c>
      <c r="O458" s="554" t="s">
        <v>886</v>
      </c>
      <c r="R458" s="317" t="s">
        <v>1056</v>
      </c>
      <c r="S458" s="409">
        <v>711</v>
      </c>
      <c r="T458" s="416" t="str">
        <f t="shared" si="24"/>
        <v>středisko Klimkovice</v>
      </c>
      <c r="V458" s="538" t="s">
        <v>885</v>
      </c>
      <c r="W458" s="534">
        <v>80</v>
      </c>
      <c r="X458" s="534">
        <v>144</v>
      </c>
      <c r="Y458" s="510" t="str">
        <f t="shared" si="25"/>
        <v>středisko Táborníci Brodek u Přerova</v>
      </c>
    </row>
    <row r="459" spans="1:25" ht="15.75" hidden="1" customHeight="1">
      <c r="A459" s="541" t="s">
        <v>887</v>
      </c>
      <c r="B459" s="547">
        <v>0</v>
      </c>
      <c r="C459" s="551">
        <v>36</v>
      </c>
      <c r="D459" s="551">
        <v>200</v>
      </c>
      <c r="E459" s="551">
        <v>36</v>
      </c>
      <c r="F459" s="551">
        <v>225</v>
      </c>
      <c r="G459" s="551">
        <v>22</v>
      </c>
      <c r="H459" s="551">
        <v>272</v>
      </c>
      <c r="I459" s="551">
        <v>26</v>
      </c>
      <c r="J459" s="552">
        <v>267</v>
      </c>
      <c r="K459" s="552">
        <v>25</v>
      </c>
      <c r="L459" s="552">
        <v>360</v>
      </c>
      <c r="M459" s="552">
        <v>26</v>
      </c>
      <c r="N459" s="563">
        <f t="shared" si="23"/>
        <v>13.846153846153847</v>
      </c>
      <c r="O459" s="554" t="s">
        <v>888</v>
      </c>
      <c r="R459" s="317" t="s">
        <v>1058</v>
      </c>
      <c r="S459" s="409">
        <v>378</v>
      </c>
      <c r="T459" s="510" t="str">
        <f t="shared" si="24"/>
        <v>přístav VIRIBUS UNITIS Ostrava</v>
      </c>
      <c r="V459" s="538" t="s">
        <v>887</v>
      </c>
      <c r="W459" s="534">
        <v>26</v>
      </c>
      <c r="X459" s="534">
        <v>44</v>
      </c>
      <c r="Y459" s="510" t="str">
        <f t="shared" si="25"/>
        <v>středisko Kojetín</v>
      </c>
    </row>
    <row r="460" spans="1:25" ht="15.75" hidden="1" customHeight="1">
      <c r="A460" s="541" t="s">
        <v>889</v>
      </c>
      <c r="B460" s="547">
        <v>237</v>
      </c>
      <c r="C460" s="551">
        <v>34</v>
      </c>
      <c r="D460" s="551">
        <v>337</v>
      </c>
      <c r="E460" s="551">
        <v>31</v>
      </c>
      <c r="F460" s="551">
        <v>265</v>
      </c>
      <c r="G460" s="551">
        <v>26</v>
      </c>
      <c r="H460" s="551">
        <v>262</v>
      </c>
      <c r="I460" s="551">
        <v>69</v>
      </c>
      <c r="J460" s="552">
        <v>323</v>
      </c>
      <c r="K460" s="552">
        <v>25</v>
      </c>
      <c r="L460" s="552">
        <v>301</v>
      </c>
      <c r="M460" s="552">
        <v>25</v>
      </c>
      <c r="N460" s="563">
        <f t="shared" si="23"/>
        <v>12.04</v>
      </c>
      <c r="O460" s="554" t="s">
        <v>890</v>
      </c>
      <c r="R460" s="317" t="s">
        <v>1060</v>
      </c>
      <c r="S460" s="409">
        <v>1629</v>
      </c>
      <c r="T460" s="416" t="str">
        <f t="shared" si="24"/>
        <v>středisko Osmačtyřicítka Ostrava</v>
      </c>
      <c r="V460" s="538" t="s">
        <v>889</v>
      </c>
      <c r="W460" s="534">
        <v>25</v>
      </c>
      <c r="X460" s="534">
        <v>46</v>
      </c>
      <c r="Y460" s="510" t="str">
        <f t="shared" si="25"/>
        <v>středisko Ing. L. Cagaše Lipník nad Bečvou</v>
      </c>
    </row>
    <row r="461" spans="1:25" ht="15.75" hidden="1" customHeight="1">
      <c r="A461" s="541" t="s">
        <v>891</v>
      </c>
      <c r="B461" s="547">
        <v>0</v>
      </c>
      <c r="C461" s="551">
        <v>50</v>
      </c>
      <c r="D461" s="551">
        <v>293</v>
      </c>
      <c r="E461" s="551">
        <v>59</v>
      </c>
      <c r="F461" s="551">
        <v>316</v>
      </c>
      <c r="G461" s="551">
        <v>69</v>
      </c>
      <c r="H461" s="551">
        <v>512</v>
      </c>
      <c r="I461" s="551">
        <v>899</v>
      </c>
      <c r="J461" s="552">
        <v>375</v>
      </c>
      <c r="K461" s="552">
        <v>71</v>
      </c>
      <c r="L461" s="552">
        <v>546</v>
      </c>
      <c r="M461" s="552">
        <v>72</v>
      </c>
      <c r="N461" s="563">
        <f t="shared" si="23"/>
        <v>7.583333333333333</v>
      </c>
      <c r="O461" s="554" t="s">
        <v>892</v>
      </c>
      <c r="R461" s="317" t="s">
        <v>1062</v>
      </c>
      <c r="S461" s="409">
        <v>1557</v>
      </c>
      <c r="T461" s="510" t="str">
        <f t="shared" si="24"/>
        <v>středisko Modrý šíp Ostrava</v>
      </c>
      <c r="V461" s="538" t="s">
        <v>891</v>
      </c>
      <c r="W461" s="534">
        <v>72</v>
      </c>
      <c r="X461" s="534">
        <v>117</v>
      </c>
      <c r="Y461" s="510" t="str">
        <f t="shared" si="25"/>
        <v>středisko Psohlavci Hranice</v>
      </c>
    </row>
    <row r="462" spans="1:25" ht="15.75" customHeight="1">
      <c r="A462" s="541">
        <v>715</v>
      </c>
      <c r="B462" s="547">
        <v>6185</v>
      </c>
      <c r="C462" s="551">
        <v>806</v>
      </c>
      <c r="D462" s="551">
        <v>7381</v>
      </c>
      <c r="E462" s="551">
        <v>799</v>
      </c>
      <c r="F462" s="551">
        <v>7927</v>
      </c>
      <c r="G462" s="551">
        <v>899</v>
      </c>
      <c r="H462" s="551">
        <v>7514</v>
      </c>
      <c r="I462" s="551">
        <v>156</v>
      </c>
      <c r="J462" s="552">
        <v>9759</v>
      </c>
      <c r="K462" s="552">
        <v>949</v>
      </c>
      <c r="L462" s="552">
        <v>9671</v>
      </c>
      <c r="M462" s="552">
        <v>1054</v>
      </c>
      <c r="N462" s="563">
        <f t="shared" si="23"/>
        <v>9.1755218216318788</v>
      </c>
      <c r="O462" s="554" t="s">
        <v>893</v>
      </c>
      <c r="R462" s="317" t="s">
        <v>1064</v>
      </c>
      <c r="S462" s="409">
        <v>640</v>
      </c>
      <c r="T462" s="416" t="str">
        <f t="shared" si="24"/>
        <v>středisko Zábřeh Ostrava</v>
      </c>
      <c r="V462" s="538">
        <v>715</v>
      </c>
      <c r="W462" s="534">
        <v>1054</v>
      </c>
      <c r="X462" s="534">
        <v>1537</v>
      </c>
      <c r="Y462" s="510" t="str">
        <f t="shared" si="25"/>
        <v>okres Šumperk</v>
      </c>
    </row>
    <row r="463" spans="1:25" ht="15.75" hidden="1" customHeight="1">
      <c r="A463" s="541" t="s">
        <v>894</v>
      </c>
      <c r="B463" s="547">
        <v>1316</v>
      </c>
      <c r="C463" s="551">
        <v>134</v>
      </c>
      <c r="D463" s="551">
        <v>1330</v>
      </c>
      <c r="E463" s="551">
        <v>138</v>
      </c>
      <c r="F463" s="551">
        <v>1551</v>
      </c>
      <c r="G463" s="551">
        <v>156</v>
      </c>
      <c r="H463" s="551">
        <v>1397</v>
      </c>
      <c r="I463" s="551">
        <v>35</v>
      </c>
      <c r="J463" s="552">
        <v>1699</v>
      </c>
      <c r="K463" s="552">
        <v>162</v>
      </c>
      <c r="L463" s="552">
        <v>1801</v>
      </c>
      <c r="M463" s="552">
        <v>174</v>
      </c>
      <c r="N463" s="563">
        <f t="shared" si="23"/>
        <v>10.350574712643677</v>
      </c>
      <c r="O463" s="554" t="s">
        <v>895</v>
      </c>
      <c r="R463" s="317" t="s">
        <v>1066</v>
      </c>
      <c r="S463" s="409">
        <v>989</v>
      </c>
      <c r="T463" s="510" t="str">
        <f t="shared" si="24"/>
        <v>přístav Eskadra Ostrava</v>
      </c>
      <c r="V463" s="538" t="s">
        <v>894</v>
      </c>
      <c r="W463" s="534">
        <v>174</v>
      </c>
      <c r="X463" s="534">
        <v>272</v>
      </c>
      <c r="Y463" s="510" t="str">
        <f t="shared" si="25"/>
        <v>středisko Rudy Knotka Šumperk</v>
      </c>
    </row>
    <row r="464" spans="1:25" ht="15.75" hidden="1" customHeight="1">
      <c r="A464" s="541" t="s">
        <v>896</v>
      </c>
      <c r="B464" s="547">
        <v>366</v>
      </c>
      <c r="C464" s="551">
        <v>42</v>
      </c>
      <c r="D464" s="551">
        <v>361</v>
      </c>
      <c r="E464" s="551">
        <v>39</v>
      </c>
      <c r="F464" s="551">
        <v>396</v>
      </c>
      <c r="G464" s="551">
        <v>35</v>
      </c>
      <c r="H464" s="551">
        <v>320</v>
      </c>
      <c r="I464" s="551">
        <v>44</v>
      </c>
      <c r="J464" s="552">
        <v>368</v>
      </c>
      <c r="K464" s="552">
        <v>48</v>
      </c>
      <c r="L464" s="552">
        <v>274</v>
      </c>
      <c r="M464" s="552">
        <v>53</v>
      </c>
      <c r="N464" s="563">
        <f t="shared" si="23"/>
        <v>5.1698113207547172</v>
      </c>
      <c r="O464" s="554" t="s">
        <v>897</v>
      </c>
      <c r="R464" s="317" t="s">
        <v>1068</v>
      </c>
      <c r="S464" s="409">
        <v>764</v>
      </c>
      <c r="T464" s="416" t="str">
        <f t="shared" si="24"/>
        <v>středisko Stará Bělá</v>
      </c>
      <c r="V464" s="538" t="s">
        <v>896</v>
      </c>
      <c r="W464" s="534">
        <v>53</v>
      </c>
      <c r="X464" s="534">
        <v>76</v>
      </c>
      <c r="Y464" s="510" t="str">
        <f t="shared" si="25"/>
        <v>středisko Františka Pecháčka Bludov</v>
      </c>
    </row>
    <row r="465" spans="1:25" ht="15.75" hidden="1" customHeight="1">
      <c r="A465" s="541" t="s">
        <v>898</v>
      </c>
      <c r="B465" s="547">
        <v>247</v>
      </c>
      <c r="C465" s="551">
        <v>38</v>
      </c>
      <c r="D465" s="551">
        <v>188</v>
      </c>
      <c r="E465" s="551">
        <v>30</v>
      </c>
      <c r="F465" s="551">
        <v>189</v>
      </c>
      <c r="G465" s="551">
        <v>44</v>
      </c>
      <c r="H465" s="551">
        <v>225</v>
      </c>
      <c r="I465" s="551">
        <v>45</v>
      </c>
      <c r="J465" s="552">
        <v>396</v>
      </c>
      <c r="K465" s="552">
        <v>48</v>
      </c>
      <c r="L465" s="552">
        <v>348</v>
      </c>
      <c r="M465" s="552">
        <v>54</v>
      </c>
      <c r="N465" s="563">
        <f t="shared" si="23"/>
        <v>6.4444444444444446</v>
      </c>
      <c r="O465" s="554" t="s">
        <v>899</v>
      </c>
      <c r="R465" s="317" t="s">
        <v>1069</v>
      </c>
      <c r="S465" s="409">
        <v>696</v>
      </c>
      <c r="T465" s="510" t="str">
        <f t="shared" si="24"/>
        <v>středisko Polanka nad Odrou</v>
      </c>
      <c r="V465" s="538" t="s">
        <v>898</v>
      </c>
      <c r="W465" s="534">
        <v>54</v>
      </c>
      <c r="X465" s="534">
        <v>78</v>
      </c>
      <c r="Y465" s="510" t="str">
        <f t="shared" si="25"/>
        <v>středisko Bukůvka Postřelmov</v>
      </c>
    </row>
    <row r="466" spans="1:25" ht="15.75" hidden="1" customHeight="1">
      <c r="A466" s="541" t="s">
        <v>900</v>
      </c>
      <c r="B466" s="547">
        <v>421</v>
      </c>
      <c r="C466" s="551">
        <v>46</v>
      </c>
      <c r="D466" s="551">
        <v>384</v>
      </c>
      <c r="E466" s="551">
        <v>44</v>
      </c>
      <c r="F466" s="551">
        <v>388</v>
      </c>
      <c r="G466" s="551">
        <v>45</v>
      </c>
      <c r="H466" s="551">
        <v>611</v>
      </c>
      <c r="I466" s="551">
        <v>157</v>
      </c>
      <c r="J466" s="552">
        <v>816</v>
      </c>
      <c r="K466" s="552">
        <v>64</v>
      </c>
      <c r="L466" s="552">
        <v>1071</v>
      </c>
      <c r="M466" s="552">
        <v>71</v>
      </c>
      <c r="N466" s="563">
        <f t="shared" si="23"/>
        <v>15.084507042253522</v>
      </c>
      <c r="O466" s="554" t="s">
        <v>901</v>
      </c>
      <c r="R466" s="410">
        <v>112</v>
      </c>
      <c r="S466" s="411">
        <v>8976</v>
      </c>
      <c r="T466" s="416" t="str">
        <f t="shared" si="24"/>
        <v>okres Praha 2</v>
      </c>
      <c r="V466" s="538" t="s">
        <v>900</v>
      </c>
      <c r="W466" s="534">
        <v>71</v>
      </c>
      <c r="X466" s="534">
        <v>98</v>
      </c>
      <c r="Y466" s="510" t="str">
        <f t="shared" si="25"/>
        <v>středisko Zábřeh</v>
      </c>
    </row>
    <row r="467" spans="1:25" ht="15.75" hidden="1" customHeight="1">
      <c r="A467" s="541" t="s">
        <v>902</v>
      </c>
      <c r="B467" s="547">
        <v>1207</v>
      </c>
      <c r="C467" s="551">
        <v>156</v>
      </c>
      <c r="D467" s="551">
        <v>1247</v>
      </c>
      <c r="E467" s="551">
        <v>154</v>
      </c>
      <c r="F467" s="551">
        <v>996</v>
      </c>
      <c r="G467" s="551">
        <v>157</v>
      </c>
      <c r="H467" s="551">
        <v>1271</v>
      </c>
      <c r="I467" s="551">
        <v>73</v>
      </c>
      <c r="J467" s="552">
        <v>1485</v>
      </c>
      <c r="K467" s="552">
        <v>151</v>
      </c>
      <c r="L467" s="552">
        <v>1567</v>
      </c>
      <c r="M467" s="552">
        <v>158</v>
      </c>
      <c r="N467" s="563">
        <f t="shared" si="23"/>
        <v>9.9177215189873422</v>
      </c>
      <c r="O467" s="554" t="s">
        <v>903</v>
      </c>
      <c r="R467" s="410">
        <v>113</v>
      </c>
      <c r="S467" s="411">
        <v>6190</v>
      </c>
      <c r="T467" s="510" t="str">
        <f t="shared" si="24"/>
        <v>okres Praha 3</v>
      </c>
      <c r="V467" s="538" t="s">
        <v>902</v>
      </c>
      <c r="W467" s="534">
        <v>158</v>
      </c>
      <c r="X467" s="534">
        <v>217</v>
      </c>
      <c r="Y467" s="510" t="str">
        <f t="shared" si="25"/>
        <v>středisko Skalička Zábřeh</v>
      </c>
    </row>
    <row r="468" spans="1:25" ht="15.75" hidden="1" customHeight="1">
      <c r="A468" s="541" t="s">
        <v>904</v>
      </c>
      <c r="B468" s="547">
        <v>104</v>
      </c>
      <c r="C468" s="551">
        <v>73</v>
      </c>
      <c r="D468" s="551">
        <v>260</v>
      </c>
      <c r="E468" s="551">
        <v>73</v>
      </c>
      <c r="F468" s="551">
        <v>435</v>
      </c>
      <c r="G468" s="551">
        <v>73</v>
      </c>
      <c r="H468" s="551">
        <v>66</v>
      </c>
      <c r="I468" s="551">
        <v>86</v>
      </c>
      <c r="J468" s="552">
        <v>378</v>
      </c>
      <c r="K468" s="552">
        <v>68</v>
      </c>
      <c r="L468" s="552">
        <v>480</v>
      </c>
      <c r="M468" s="552">
        <v>89</v>
      </c>
      <c r="N468" s="563">
        <f t="shared" si="23"/>
        <v>5.393258426966292</v>
      </c>
      <c r="O468" s="554" t="s">
        <v>905</v>
      </c>
      <c r="R468" s="410">
        <v>114</v>
      </c>
      <c r="S468" s="411">
        <v>16649</v>
      </c>
      <c r="T468" s="416" t="str">
        <f t="shared" si="24"/>
        <v>okres Praha 4</v>
      </c>
      <c r="V468" s="538" t="s">
        <v>904</v>
      </c>
      <c r="W468" s="534">
        <v>89</v>
      </c>
      <c r="X468" s="534">
        <v>114</v>
      </c>
      <c r="Y468" s="510" t="str">
        <f t="shared" si="25"/>
        <v>středisko Šíp Loštice</v>
      </c>
    </row>
    <row r="469" spans="1:25" ht="15.75" hidden="1" customHeight="1">
      <c r="A469" s="541" t="s">
        <v>906</v>
      </c>
      <c r="B469" s="547">
        <v>525</v>
      </c>
      <c r="C469" s="551">
        <v>58</v>
      </c>
      <c r="D469" s="551">
        <v>566</v>
      </c>
      <c r="E469" s="551">
        <v>54</v>
      </c>
      <c r="F469" s="551">
        <v>801</v>
      </c>
      <c r="G469" s="551">
        <v>86</v>
      </c>
      <c r="H469" s="551">
        <v>788</v>
      </c>
      <c r="I469" s="551">
        <v>129</v>
      </c>
      <c r="J469" s="552">
        <v>1005</v>
      </c>
      <c r="K469" s="552">
        <v>81</v>
      </c>
      <c r="L469" s="552">
        <v>1005</v>
      </c>
      <c r="M469" s="552">
        <v>89</v>
      </c>
      <c r="N469" s="563">
        <f t="shared" si="23"/>
        <v>11.292134831460674</v>
      </c>
      <c r="O469" s="554" t="s">
        <v>907</v>
      </c>
      <c r="R469" s="410">
        <v>115</v>
      </c>
      <c r="S469" s="411">
        <v>5964</v>
      </c>
      <c r="T469" s="510" t="str">
        <f t="shared" si="24"/>
        <v>okres Praha 5</v>
      </c>
      <c r="V469" s="538" t="s">
        <v>906</v>
      </c>
      <c r="W469" s="534">
        <v>89</v>
      </c>
      <c r="X469" s="534">
        <v>133</v>
      </c>
      <c r="Y469" s="510" t="str">
        <f t="shared" si="25"/>
        <v>středisko Blesk Lesnice</v>
      </c>
    </row>
    <row r="470" spans="1:25" ht="15.75" hidden="1" customHeight="1">
      <c r="A470" s="541" t="s">
        <v>908</v>
      </c>
      <c r="B470" s="547">
        <v>552</v>
      </c>
      <c r="C470" s="551">
        <v>116</v>
      </c>
      <c r="D470" s="551">
        <v>790</v>
      </c>
      <c r="E470" s="551">
        <v>108</v>
      </c>
      <c r="F470" s="551">
        <v>1069</v>
      </c>
      <c r="G470" s="551">
        <v>129</v>
      </c>
      <c r="H470" s="551">
        <v>1275</v>
      </c>
      <c r="I470" s="551">
        <v>37</v>
      </c>
      <c r="J470" s="552">
        <v>1382</v>
      </c>
      <c r="K470" s="552">
        <v>136</v>
      </c>
      <c r="L470" s="552">
        <v>1240</v>
      </c>
      <c r="M470" s="552">
        <v>154</v>
      </c>
      <c r="N470" s="563">
        <f t="shared" si="23"/>
        <v>8.0519480519480524</v>
      </c>
      <c r="O470" s="554" t="s">
        <v>909</v>
      </c>
      <c r="R470" s="410">
        <v>116</v>
      </c>
      <c r="S470" s="411">
        <v>18254</v>
      </c>
      <c r="T470" s="416" t="str">
        <f t="shared" si="24"/>
        <v>okres Praha 6</v>
      </c>
      <c r="V470" s="538" t="s">
        <v>908</v>
      </c>
      <c r="W470" s="534">
        <v>154</v>
      </c>
      <c r="X470" s="534">
        <v>228</v>
      </c>
      <c r="Y470" s="510" t="str">
        <f t="shared" si="25"/>
        <v>středisko Ruda nad Moravou</v>
      </c>
    </row>
    <row r="471" spans="1:25" ht="15.75" hidden="1" customHeight="1">
      <c r="A471" s="541" t="s">
        <v>910</v>
      </c>
      <c r="B471" s="547">
        <v>180</v>
      </c>
      <c r="C471" s="551">
        <v>33</v>
      </c>
      <c r="D471" s="551">
        <v>208</v>
      </c>
      <c r="E471" s="551">
        <v>37</v>
      </c>
      <c r="F471" s="551">
        <v>232</v>
      </c>
      <c r="G471" s="551">
        <v>37</v>
      </c>
      <c r="H471" s="551"/>
      <c r="I471" s="551">
        <v>81</v>
      </c>
      <c r="J471" s="552">
        <v>288</v>
      </c>
      <c r="K471" s="552">
        <v>43</v>
      </c>
      <c r="L471" s="552">
        <v>256</v>
      </c>
      <c r="M471" s="552">
        <v>45</v>
      </c>
      <c r="N471" s="563">
        <f t="shared" si="23"/>
        <v>5.6888888888888891</v>
      </c>
      <c r="O471" s="554" t="s">
        <v>911</v>
      </c>
      <c r="R471" s="410">
        <v>118</v>
      </c>
      <c r="S471" s="411">
        <v>7716</v>
      </c>
      <c r="T471" s="510" t="str">
        <f t="shared" si="24"/>
        <v>okres Praha 8</v>
      </c>
      <c r="V471" s="538" t="s">
        <v>910</v>
      </c>
      <c r="W471" s="534">
        <v>45</v>
      </c>
      <c r="X471" s="534">
        <v>69</v>
      </c>
      <c r="Y471" s="510" t="str">
        <f t="shared" si="25"/>
        <v>středisko Rovensko</v>
      </c>
    </row>
    <row r="472" spans="1:25" ht="15.75" hidden="1" customHeight="1">
      <c r="A472" s="541" t="s">
        <v>912</v>
      </c>
      <c r="B472" s="547">
        <v>682</v>
      </c>
      <c r="C472" s="551">
        <v>66</v>
      </c>
      <c r="D472" s="551">
        <v>885</v>
      </c>
      <c r="E472" s="551">
        <v>68</v>
      </c>
      <c r="F472" s="551">
        <v>730</v>
      </c>
      <c r="G472" s="551">
        <v>81</v>
      </c>
      <c r="H472" s="551">
        <v>541</v>
      </c>
      <c r="I472" s="551">
        <v>56</v>
      </c>
      <c r="J472" s="552">
        <v>906</v>
      </c>
      <c r="K472" s="552">
        <v>93</v>
      </c>
      <c r="L472" s="552">
        <v>939</v>
      </c>
      <c r="M472" s="552">
        <v>110</v>
      </c>
      <c r="N472" s="563">
        <f t="shared" si="23"/>
        <v>8.536363636363637</v>
      </c>
      <c r="O472" s="554" t="s">
        <v>913</v>
      </c>
      <c r="R472" s="410">
        <v>119</v>
      </c>
      <c r="S472" s="411">
        <v>9782</v>
      </c>
      <c r="T472" s="416" t="str">
        <f t="shared" si="24"/>
        <v>okres Praha 9</v>
      </c>
      <c r="V472" s="538" t="s">
        <v>912</v>
      </c>
      <c r="W472" s="534">
        <v>110</v>
      </c>
      <c r="X472" s="534">
        <v>146</v>
      </c>
      <c r="Y472" s="510" t="str">
        <f t="shared" si="25"/>
        <v>středisko Slunce Jeseník</v>
      </c>
    </row>
    <row r="473" spans="1:25" ht="15.75" hidden="1" customHeight="1">
      <c r="A473" s="541" t="s">
        <v>914</v>
      </c>
      <c r="B473" s="547">
        <v>585</v>
      </c>
      <c r="C473" s="551">
        <v>44</v>
      </c>
      <c r="D473" s="551">
        <v>1162</v>
      </c>
      <c r="E473" s="551">
        <v>54</v>
      </c>
      <c r="F473" s="551">
        <v>1140</v>
      </c>
      <c r="G473" s="551">
        <v>56</v>
      </c>
      <c r="H473" s="551">
        <v>1020</v>
      </c>
      <c r="I473" s="551">
        <v>2844</v>
      </c>
      <c r="J473" s="552">
        <v>1036</v>
      </c>
      <c r="K473" s="552">
        <v>55</v>
      </c>
      <c r="L473" s="552">
        <v>690</v>
      </c>
      <c r="M473" s="552">
        <v>57</v>
      </c>
      <c r="N473" s="563">
        <f t="shared" si="23"/>
        <v>12.105263157894736</v>
      </c>
      <c r="O473" s="554" t="s">
        <v>915</v>
      </c>
      <c r="R473" s="410">
        <v>211</v>
      </c>
      <c r="S473" s="411">
        <v>5200</v>
      </c>
      <c r="T473" s="510" t="str">
        <f t="shared" si="24"/>
        <v>okres Benešov</v>
      </c>
      <c r="V473" s="538" t="s">
        <v>914</v>
      </c>
      <c r="W473" s="534">
        <v>57</v>
      </c>
      <c r="X473" s="534">
        <v>106</v>
      </c>
      <c r="Y473" s="510" t="str">
        <f t="shared" si="25"/>
        <v>středisko Sněžník Staré Město</v>
      </c>
    </row>
    <row r="474" spans="1:25" ht="15.75" hidden="1" customHeight="1">
      <c r="A474" s="541">
        <v>720</v>
      </c>
      <c r="B474" s="547">
        <v>22760</v>
      </c>
      <c r="C474" s="551">
        <v>2415</v>
      </c>
      <c r="D474" s="551">
        <v>22027</v>
      </c>
      <c r="E474" s="551">
        <v>2571</v>
      </c>
      <c r="F474" s="551">
        <v>23973</v>
      </c>
      <c r="G474" s="551">
        <v>2844</v>
      </c>
      <c r="H474" s="551">
        <v>22907</v>
      </c>
      <c r="I474" s="551">
        <v>356</v>
      </c>
      <c r="J474" s="552">
        <v>25391</v>
      </c>
      <c r="K474" s="552">
        <v>2764</v>
      </c>
      <c r="L474" s="552">
        <v>26682</v>
      </c>
      <c r="M474" s="552">
        <v>3010</v>
      </c>
      <c r="N474" s="563">
        <f t="shared" si="23"/>
        <v>8.8644518272425241</v>
      </c>
      <c r="O474" s="554" t="s">
        <v>45</v>
      </c>
      <c r="R474" s="410">
        <v>212</v>
      </c>
      <c r="S474" s="411">
        <v>5608</v>
      </c>
      <c r="T474" s="416" t="str">
        <f t="shared" si="24"/>
        <v>okres Beroun</v>
      </c>
      <c r="V474" s="538">
        <v>720</v>
      </c>
      <c r="W474" s="534">
        <v>3010</v>
      </c>
      <c r="X474" s="534">
        <v>4435</v>
      </c>
      <c r="Y474" s="510" t="str">
        <f t="shared" si="25"/>
        <v>Zlínský kraj</v>
      </c>
    </row>
    <row r="475" spans="1:25" s="404" customFormat="1" ht="15.75" hidden="1" customHeight="1">
      <c r="A475" s="541" t="s">
        <v>1121</v>
      </c>
      <c r="B475" s="547">
        <v>638</v>
      </c>
      <c r="C475" s="551">
        <v>65</v>
      </c>
      <c r="D475" s="551">
        <v>675</v>
      </c>
      <c r="E475" s="551">
        <v>67</v>
      </c>
      <c r="F475" s="551">
        <v>630</v>
      </c>
      <c r="G475" s="551">
        <v>82</v>
      </c>
      <c r="H475" s="551">
        <v>942</v>
      </c>
      <c r="I475" s="551">
        <v>22</v>
      </c>
      <c r="J475" s="552">
        <v>958</v>
      </c>
      <c r="K475" s="552">
        <v>80</v>
      </c>
      <c r="L475" s="552">
        <v>778</v>
      </c>
      <c r="M475" s="552">
        <v>82</v>
      </c>
      <c r="N475" s="563">
        <f t="shared" si="23"/>
        <v>9.4878048780487809</v>
      </c>
      <c r="O475" s="554" t="s">
        <v>924</v>
      </c>
      <c r="Q475" s="510"/>
      <c r="R475" s="410">
        <v>213</v>
      </c>
      <c r="S475" s="411">
        <v>7251</v>
      </c>
      <c r="T475" s="510" t="str">
        <f t="shared" si="24"/>
        <v>okres Kladno</v>
      </c>
      <c r="V475" s="538">
        <v>721</v>
      </c>
      <c r="W475" s="534">
        <v>331</v>
      </c>
      <c r="X475" s="534">
        <v>493</v>
      </c>
      <c r="Y475" s="510" t="str">
        <f t="shared" si="25"/>
        <v>okres Kroměříž</v>
      </c>
    </row>
    <row r="476" spans="1:25" ht="15.75" customHeight="1">
      <c r="A476" s="541">
        <v>721</v>
      </c>
      <c r="B476" s="547">
        <v>2894</v>
      </c>
      <c r="C476" s="551">
        <v>304</v>
      </c>
      <c r="D476" s="551">
        <v>2304</v>
      </c>
      <c r="E476" s="551">
        <v>355</v>
      </c>
      <c r="F476" s="551">
        <v>2967</v>
      </c>
      <c r="G476" s="551">
        <v>356</v>
      </c>
      <c r="H476" s="551">
        <v>2958</v>
      </c>
      <c r="I476" s="551">
        <v>122</v>
      </c>
      <c r="J476" s="552">
        <v>3030</v>
      </c>
      <c r="K476" s="552">
        <v>332</v>
      </c>
      <c r="L476" s="552">
        <v>1904</v>
      </c>
      <c r="M476" s="552">
        <v>331</v>
      </c>
      <c r="N476" s="563">
        <f t="shared" si="23"/>
        <v>5.7522658610271904</v>
      </c>
      <c r="O476" s="554" t="s">
        <v>916</v>
      </c>
      <c r="R476" s="410">
        <v>214</v>
      </c>
      <c r="S476" s="411">
        <v>8769</v>
      </c>
      <c r="T476" s="416" t="str">
        <f t="shared" si="24"/>
        <v>okres Kolín</v>
      </c>
      <c r="V476" s="538" t="s">
        <v>917</v>
      </c>
      <c r="W476" s="534">
        <v>83</v>
      </c>
      <c r="X476" s="534">
        <v>122</v>
      </c>
      <c r="Y476" s="510" t="str">
        <f t="shared" si="25"/>
        <v>středisko Mirka Svobody Kroměříž</v>
      </c>
    </row>
    <row r="477" spans="1:25" ht="15.75" hidden="1" customHeight="1">
      <c r="A477" s="541" t="s">
        <v>917</v>
      </c>
      <c r="B477" s="547">
        <v>816</v>
      </c>
      <c r="C477" s="551">
        <v>101</v>
      </c>
      <c r="D477" s="551">
        <v>624</v>
      </c>
      <c r="E477" s="551">
        <v>128</v>
      </c>
      <c r="F477" s="551">
        <v>608</v>
      </c>
      <c r="G477" s="551">
        <v>122</v>
      </c>
      <c r="H477" s="551">
        <v>818</v>
      </c>
      <c r="I477" s="551">
        <v>28</v>
      </c>
      <c r="J477" s="552">
        <v>701</v>
      </c>
      <c r="K477" s="552">
        <v>99</v>
      </c>
      <c r="L477" s="552">
        <v>392</v>
      </c>
      <c r="M477" s="552">
        <v>83</v>
      </c>
      <c r="N477" s="563">
        <f t="shared" si="23"/>
        <v>4.7228915662650603</v>
      </c>
      <c r="O477" s="554" t="s">
        <v>918</v>
      </c>
      <c r="R477" s="410">
        <v>215</v>
      </c>
      <c r="S477" s="411">
        <v>3819</v>
      </c>
      <c r="T477" s="510" t="str">
        <f t="shared" si="24"/>
        <v>okres Kutná Hora</v>
      </c>
      <c r="V477" s="538" t="s">
        <v>919</v>
      </c>
      <c r="W477" s="534">
        <v>28</v>
      </c>
      <c r="X477" s="534">
        <v>41</v>
      </c>
      <c r="Y477" s="510" t="str">
        <f t="shared" si="25"/>
        <v>středisko Lipenská dvojka Lipník nad Bečvou</v>
      </c>
    </row>
    <row r="478" spans="1:25" ht="15.75" hidden="1" customHeight="1">
      <c r="A478" s="541" t="s">
        <v>919</v>
      </c>
      <c r="B478" s="547">
        <v>525</v>
      </c>
      <c r="C478" s="551">
        <v>42</v>
      </c>
      <c r="D478" s="551">
        <v>0</v>
      </c>
      <c r="E478" s="551">
        <v>47</v>
      </c>
      <c r="F478" s="551">
        <v>403</v>
      </c>
      <c r="G478" s="551">
        <v>28</v>
      </c>
      <c r="H478" s="551">
        <v>330</v>
      </c>
      <c r="I478" s="551">
        <v>102</v>
      </c>
      <c r="J478" s="552"/>
      <c r="K478" s="552">
        <v>24</v>
      </c>
      <c r="L478" s="552"/>
      <c r="M478" s="552">
        <v>28</v>
      </c>
      <c r="N478" s="563" t="str">
        <f t="shared" si="23"/>
        <v/>
      </c>
      <c r="O478" s="554" t="s">
        <v>920</v>
      </c>
      <c r="R478" s="410">
        <v>216</v>
      </c>
      <c r="S478" s="411">
        <v>3832</v>
      </c>
      <c r="T478" s="416" t="str">
        <f t="shared" si="24"/>
        <v>okres Mělník</v>
      </c>
      <c r="V478" s="538" t="s">
        <v>921</v>
      </c>
      <c r="W478" s="534">
        <v>104</v>
      </c>
      <c r="X478" s="534">
        <v>156</v>
      </c>
      <c r="Y478" s="510" t="str">
        <f t="shared" si="25"/>
        <v>středisko Polárka Kroměříž</v>
      </c>
    </row>
    <row r="479" spans="1:25" ht="15.75" hidden="1" customHeight="1">
      <c r="A479" s="541" t="s">
        <v>921</v>
      </c>
      <c r="B479" s="547">
        <v>915</v>
      </c>
      <c r="C479" s="551">
        <v>83</v>
      </c>
      <c r="D479" s="551">
        <v>1005</v>
      </c>
      <c r="E479" s="551">
        <v>91</v>
      </c>
      <c r="F479" s="551">
        <v>990</v>
      </c>
      <c r="G479" s="551">
        <v>102</v>
      </c>
      <c r="H479" s="551">
        <v>868</v>
      </c>
      <c r="I479" s="551">
        <v>82</v>
      </c>
      <c r="J479" s="552">
        <v>1146</v>
      </c>
      <c r="K479" s="552">
        <v>105</v>
      </c>
      <c r="L479" s="552">
        <v>938</v>
      </c>
      <c r="M479" s="552">
        <v>104</v>
      </c>
      <c r="N479" s="563">
        <f t="shared" si="23"/>
        <v>9.0192307692307701</v>
      </c>
      <c r="O479" s="554" t="s">
        <v>922</v>
      </c>
      <c r="R479" s="410">
        <v>217</v>
      </c>
      <c r="S479" s="411">
        <v>3308</v>
      </c>
      <c r="T479" s="510" t="str">
        <f t="shared" si="24"/>
        <v>okres Mladá Boleslav</v>
      </c>
      <c r="V479" s="538" t="s">
        <v>925</v>
      </c>
      <c r="W479" s="534">
        <v>34</v>
      </c>
      <c r="X479" s="534">
        <v>52</v>
      </c>
      <c r="Y479" s="510" t="str">
        <f t="shared" si="25"/>
        <v>středisko Krále Ječmínka Chropyně</v>
      </c>
    </row>
    <row r="480" spans="1:25" ht="15.75" hidden="1" customHeight="1">
      <c r="A480" s="541" t="s">
        <v>925</v>
      </c>
      <c r="B480" s="547">
        <v>0</v>
      </c>
      <c r="C480" s="551">
        <v>13</v>
      </c>
      <c r="D480" s="551">
        <v>0</v>
      </c>
      <c r="E480" s="551">
        <v>22</v>
      </c>
      <c r="F480" s="551">
        <v>336</v>
      </c>
      <c r="G480" s="551">
        <v>22</v>
      </c>
      <c r="H480" s="551"/>
      <c r="I480" s="551">
        <v>849</v>
      </c>
      <c r="J480" s="552">
        <v>225</v>
      </c>
      <c r="K480" s="552">
        <v>24</v>
      </c>
      <c r="L480" s="552">
        <v>574</v>
      </c>
      <c r="M480" s="552">
        <v>34</v>
      </c>
      <c r="N480" s="563">
        <f>IF(L480="","",L480/M480)</f>
        <v>16.882352941176471</v>
      </c>
      <c r="O480" s="554" t="s">
        <v>926</v>
      </c>
      <c r="R480" s="410">
        <v>218</v>
      </c>
      <c r="S480" s="411">
        <v>5287</v>
      </c>
      <c r="T480" s="416" t="str">
        <f t="shared" si="24"/>
        <v>okres Nymburk</v>
      </c>
      <c r="V480" s="538">
        <v>722</v>
      </c>
      <c r="W480" s="534">
        <v>902</v>
      </c>
      <c r="X480" s="534">
        <v>1337</v>
      </c>
      <c r="Y480" s="510" t="str">
        <f t="shared" si="25"/>
        <v>okres Uherské Hradiště</v>
      </c>
    </row>
    <row r="481" spans="1:25" ht="15.75" customHeight="1">
      <c r="A481" s="541">
        <v>722</v>
      </c>
      <c r="B481" s="547">
        <v>6506</v>
      </c>
      <c r="C481" s="551">
        <v>693</v>
      </c>
      <c r="D481" s="551">
        <v>6836</v>
      </c>
      <c r="E481" s="551">
        <v>760</v>
      </c>
      <c r="F481" s="551">
        <v>7425</v>
      </c>
      <c r="G481" s="551">
        <v>849</v>
      </c>
      <c r="H481" s="551">
        <v>6878</v>
      </c>
      <c r="I481" s="551">
        <v>204</v>
      </c>
      <c r="J481" s="552">
        <v>7934</v>
      </c>
      <c r="K481" s="552">
        <v>825</v>
      </c>
      <c r="L481" s="552">
        <v>8516</v>
      </c>
      <c r="M481" s="552">
        <v>902</v>
      </c>
      <c r="N481" s="563">
        <f t="shared" ref="N481:N523" si="26">IF(L481="","",L481/M481)</f>
        <v>9.4412416851441243</v>
      </c>
      <c r="O481" s="554" t="s">
        <v>927</v>
      </c>
      <c r="R481" s="410">
        <v>219</v>
      </c>
      <c r="S481" s="411">
        <v>11725</v>
      </c>
      <c r="T481" s="510" t="str">
        <f t="shared" si="24"/>
        <v>okres Praha-východ</v>
      </c>
      <c r="V481" s="538" t="s">
        <v>928</v>
      </c>
      <c r="W481" s="534">
        <v>184</v>
      </c>
      <c r="X481" s="534">
        <v>325</v>
      </c>
      <c r="Y481" s="510" t="str">
        <f t="shared" si="25"/>
        <v>středisko Psohlavci Uherské Hradiště</v>
      </c>
    </row>
    <row r="482" spans="1:25" ht="15.75" hidden="1" customHeight="1">
      <c r="A482" s="541" t="s">
        <v>928</v>
      </c>
      <c r="B482" s="547">
        <v>2161</v>
      </c>
      <c r="C482" s="551">
        <v>199</v>
      </c>
      <c r="D482" s="551">
        <v>1888</v>
      </c>
      <c r="E482" s="551">
        <v>213</v>
      </c>
      <c r="F482" s="551">
        <v>2186</v>
      </c>
      <c r="G482" s="551">
        <v>204</v>
      </c>
      <c r="H482" s="551">
        <v>2188</v>
      </c>
      <c r="I482" s="551">
        <v>41</v>
      </c>
      <c r="J482" s="552">
        <v>2436</v>
      </c>
      <c r="K482" s="552">
        <v>177</v>
      </c>
      <c r="L482" s="552">
        <v>2162</v>
      </c>
      <c r="M482" s="552">
        <v>184</v>
      </c>
      <c r="N482" s="563">
        <f t="shared" si="26"/>
        <v>11.75</v>
      </c>
      <c r="O482" s="554" t="s">
        <v>929</v>
      </c>
      <c r="R482" s="410">
        <v>317</v>
      </c>
      <c r="S482" s="411">
        <v>7141</v>
      </c>
      <c r="T482" s="416" t="str">
        <f t="shared" si="24"/>
        <v>okres Tábor</v>
      </c>
      <c r="V482" s="538" t="s">
        <v>930</v>
      </c>
      <c r="W482" s="534">
        <v>43</v>
      </c>
      <c r="X482" s="534">
        <v>65</v>
      </c>
      <c r="Y482" s="510" t="str">
        <f t="shared" si="25"/>
        <v>středisko Dvojka Staré Město</v>
      </c>
    </row>
    <row r="483" spans="1:25" ht="15.75" hidden="1" customHeight="1">
      <c r="A483" s="541" t="s">
        <v>930</v>
      </c>
      <c r="B483" s="547">
        <v>352</v>
      </c>
      <c r="C483" s="551">
        <v>41</v>
      </c>
      <c r="D483" s="551">
        <v>390</v>
      </c>
      <c r="E483" s="551">
        <v>34</v>
      </c>
      <c r="F483" s="551">
        <v>436</v>
      </c>
      <c r="G483" s="551">
        <v>41</v>
      </c>
      <c r="H483" s="551">
        <v>385</v>
      </c>
      <c r="I483" s="551">
        <v>87</v>
      </c>
      <c r="J483" s="552">
        <v>390</v>
      </c>
      <c r="K483" s="552">
        <v>42</v>
      </c>
      <c r="L483" s="552">
        <v>495</v>
      </c>
      <c r="M483" s="552">
        <v>43</v>
      </c>
      <c r="N483" s="563">
        <f t="shared" si="26"/>
        <v>11.511627906976743</v>
      </c>
      <c r="O483" s="554" t="s">
        <v>931</v>
      </c>
      <c r="R483" s="410">
        <v>321</v>
      </c>
      <c r="S483" s="411">
        <v>3164</v>
      </c>
      <c r="T483" s="510" t="str">
        <f t="shared" si="24"/>
        <v>okres Domažlice</v>
      </c>
      <c r="V483" s="538" t="s">
        <v>932</v>
      </c>
      <c r="W483" s="534">
        <v>81</v>
      </c>
      <c r="X483" s="534">
        <v>140</v>
      </c>
      <c r="Y483" s="510" t="str">
        <f t="shared" si="25"/>
        <v>středisko Jantar Polešovice</v>
      </c>
    </row>
    <row r="484" spans="1:25" ht="15.75" hidden="1" customHeight="1">
      <c r="A484" s="541" t="s">
        <v>932</v>
      </c>
      <c r="B484" s="547">
        <v>699</v>
      </c>
      <c r="C484" s="551">
        <v>79</v>
      </c>
      <c r="D484" s="551">
        <v>681</v>
      </c>
      <c r="E484" s="551">
        <v>76</v>
      </c>
      <c r="F484" s="551">
        <v>699</v>
      </c>
      <c r="G484" s="551">
        <v>87</v>
      </c>
      <c r="H484" s="551">
        <v>720</v>
      </c>
      <c r="I484" s="551">
        <v>109</v>
      </c>
      <c r="J484" s="552">
        <v>736</v>
      </c>
      <c r="K484" s="552">
        <v>95</v>
      </c>
      <c r="L484" s="552">
        <v>930</v>
      </c>
      <c r="M484" s="552">
        <v>81</v>
      </c>
      <c r="N484" s="563">
        <f t="shared" si="26"/>
        <v>11.481481481481481</v>
      </c>
      <c r="O484" s="554" t="s">
        <v>933</v>
      </c>
      <c r="R484" s="410">
        <v>322</v>
      </c>
      <c r="S484" s="411">
        <v>4507</v>
      </c>
      <c r="T484" s="416" t="str">
        <f t="shared" si="24"/>
        <v>okres Klatovy</v>
      </c>
      <c r="V484" s="538" t="s">
        <v>934</v>
      </c>
      <c r="W484" s="534">
        <v>144</v>
      </c>
      <c r="X484" s="534">
        <v>212</v>
      </c>
      <c r="Y484" s="510" t="str">
        <f t="shared" si="25"/>
        <v>středisko Uherský Brod</v>
      </c>
    </row>
    <row r="485" spans="1:25" ht="15.75" hidden="1" customHeight="1">
      <c r="A485" s="541" t="s">
        <v>934</v>
      </c>
      <c r="B485" s="547">
        <v>641</v>
      </c>
      <c r="C485" s="551">
        <v>85</v>
      </c>
      <c r="D485" s="551">
        <v>1219</v>
      </c>
      <c r="E485" s="551">
        <v>105</v>
      </c>
      <c r="F485" s="551">
        <v>1134</v>
      </c>
      <c r="G485" s="551">
        <v>109</v>
      </c>
      <c r="H485" s="551">
        <v>1018</v>
      </c>
      <c r="I485" s="551">
        <v>51</v>
      </c>
      <c r="J485" s="552">
        <v>1199</v>
      </c>
      <c r="K485" s="552">
        <v>109</v>
      </c>
      <c r="L485" s="552">
        <v>1543</v>
      </c>
      <c r="M485" s="552">
        <v>144</v>
      </c>
      <c r="N485" s="563">
        <f t="shared" si="26"/>
        <v>10.715277777777779</v>
      </c>
      <c r="O485" s="554" t="s">
        <v>935</v>
      </c>
      <c r="R485" s="410">
        <v>323</v>
      </c>
      <c r="S485" s="411">
        <v>16091</v>
      </c>
      <c r="T485" s="510" t="str">
        <f t="shared" si="24"/>
        <v>okres Plzeň - město</v>
      </c>
      <c r="V485" s="538" t="s">
        <v>936</v>
      </c>
      <c r="W485" s="534">
        <v>61</v>
      </c>
      <c r="X485" s="534">
        <v>79</v>
      </c>
      <c r="Y485" s="510" t="str">
        <f t="shared" si="25"/>
        <v>středisko Bojkovice</v>
      </c>
    </row>
    <row r="486" spans="1:25" ht="15.75" hidden="1" customHeight="1">
      <c r="A486" s="541" t="s">
        <v>936</v>
      </c>
      <c r="B486" s="547">
        <v>585</v>
      </c>
      <c r="C486" s="551">
        <v>29</v>
      </c>
      <c r="D486" s="551">
        <v>525</v>
      </c>
      <c r="E486" s="551">
        <v>61</v>
      </c>
      <c r="F486" s="551">
        <v>495</v>
      </c>
      <c r="G486" s="551">
        <v>51</v>
      </c>
      <c r="H486" s="551">
        <v>150</v>
      </c>
      <c r="I486" s="551">
        <v>106</v>
      </c>
      <c r="J486" s="552">
        <v>685</v>
      </c>
      <c r="K486" s="552">
        <v>56</v>
      </c>
      <c r="L486" s="552">
        <v>565</v>
      </c>
      <c r="M486" s="552">
        <v>61</v>
      </c>
      <c r="N486" s="563">
        <f t="shared" si="26"/>
        <v>9.2622950819672134</v>
      </c>
      <c r="O486" s="554" t="s">
        <v>937</v>
      </c>
      <c r="R486" s="410">
        <v>324</v>
      </c>
      <c r="S486" s="411">
        <v>2939</v>
      </c>
      <c r="T486" s="416" t="str">
        <f t="shared" si="24"/>
        <v>okres Plzeň - jih</v>
      </c>
      <c r="V486" s="538" t="s">
        <v>938</v>
      </c>
      <c r="W486" s="534">
        <v>126</v>
      </c>
      <c r="X486" s="534">
        <v>168</v>
      </c>
      <c r="Y486" s="510" t="str">
        <f t="shared" si="25"/>
        <v>středisko Suchá Loz</v>
      </c>
    </row>
    <row r="487" spans="1:25" ht="15.75" hidden="1" customHeight="1">
      <c r="A487" s="541" t="s">
        <v>938</v>
      </c>
      <c r="B487" s="547">
        <v>369</v>
      </c>
      <c r="C487" s="551">
        <v>80</v>
      </c>
      <c r="D487" s="551">
        <v>333</v>
      </c>
      <c r="E487" s="551">
        <v>79</v>
      </c>
      <c r="F487" s="551">
        <v>405</v>
      </c>
      <c r="G487" s="551">
        <v>106</v>
      </c>
      <c r="H487" s="551">
        <v>580</v>
      </c>
      <c r="I487" s="551">
        <v>251</v>
      </c>
      <c r="J487" s="552">
        <v>630</v>
      </c>
      <c r="K487" s="552">
        <v>114</v>
      </c>
      <c r="L487" s="552">
        <v>704</v>
      </c>
      <c r="M487" s="552">
        <v>126</v>
      </c>
      <c r="N487" s="563">
        <f t="shared" si="26"/>
        <v>5.587301587301587</v>
      </c>
      <c r="O487" s="554" t="s">
        <v>939</v>
      </c>
      <c r="R487" s="410">
        <v>326</v>
      </c>
      <c r="S487" s="411">
        <v>2723</v>
      </c>
      <c r="T487" s="510" t="str">
        <f t="shared" si="24"/>
        <v>okres Rokycany</v>
      </c>
      <c r="V487" s="538" t="s">
        <v>940</v>
      </c>
      <c r="W487" s="534">
        <v>263</v>
      </c>
      <c r="X487" s="534">
        <v>348</v>
      </c>
      <c r="Y487" s="510" t="str">
        <f t="shared" si="25"/>
        <v>středisko Modrá</v>
      </c>
    </row>
    <row r="488" spans="1:25" ht="15.75" hidden="1" customHeight="1">
      <c r="A488" s="541" t="s">
        <v>940</v>
      </c>
      <c r="B488" s="547">
        <v>1699</v>
      </c>
      <c r="C488" s="551">
        <v>180</v>
      </c>
      <c r="D488" s="551">
        <v>1800</v>
      </c>
      <c r="E488" s="551">
        <v>192</v>
      </c>
      <c r="F488" s="551">
        <v>2070</v>
      </c>
      <c r="G488" s="551">
        <v>251</v>
      </c>
      <c r="H488" s="551">
        <v>1837</v>
      </c>
      <c r="I488" s="551">
        <v>656</v>
      </c>
      <c r="J488" s="552">
        <v>1858</v>
      </c>
      <c r="K488" s="552">
        <v>232</v>
      </c>
      <c r="L488" s="552">
        <v>2117</v>
      </c>
      <c r="M488" s="552">
        <v>263</v>
      </c>
      <c r="N488" s="563">
        <f t="shared" si="26"/>
        <v>8.0494296577946773</v>
      </c>
      <c r="O488" s="554" t="s">
        <v>941</v>
      </c>
      <c r="R488" s="410">
        <v>421</v>
      </c>
      <c r="S488" s="411">
        <v>3001</v>
      </c>
      <c r="T488" s="416" t="str">
        <f t="shared" si="24"/>
        <v>okres Děčín</v>
      </c>
      <c r="V488" s="538">
        <v>723</v>
      </c>
      <c r="W488" s="534">
        <v>698</v>
      </c>
      <c r="X488" s="534">
        <v>945</v>
      </c>
      <c r="Y488" s="510" t="str">
        <f t="shared" si="25"/>
        <v>okres Vsetín</v>
      </c>
    </row>
    <row r="489" spans="1:25" ht="15.75" customHeight="1">
      <c r="A489" s="541">
        <v>723</v>
      </c>
      <c r="B489" s="547">
        <v>3590</v>
      </c>
      <c r="C489" s="551">
        <v>466</v>
      </c>
      <c r="D489" s="551">
        <v>3587</v>
      </c>
      <c r="E489" s="551">
        <v>485</v>
      </c>
      <c r="F489" s="551">
        <v>4587</v>
      </c>
      <c r="G489" s="551">
        <v>656</v>
      </c>
      <c r="H489" s="551">
        <v>4230</v>
      </c>
      <c r="I489" s="551">
        <v>207</v>
      </c>
      <c r="J489" s="552">
        <v>4871</v>
      </c>
      <c r="K489" s="552">
        <v>648</v>
      </c>
      <c r="L489" s="552">
        <v>5218</v>
      </c>
      <c r="M489" s="552">
        <v>698</v>
      </c>
      <c r="N489" s="563">
        <f t="shared" si="26"/>
        <v>7.4756446991404015</v>
      </c>
      <c r="O489" s="554" t="s">
        <v>942</v>
      </c>
      <c r="R489" s="410">
        <v>422</v>
      </c>
      <c r="S489" s="411">
        <v>2793</v>
      </c>
      <c r="T489" s="510" t="str">
        <f t="shared" si="24"/>
        <v>okres Chomutov</v>
      </c>
      <c r="V489" s="538" t="s">
        <v>943</v>
      </c>
      <c r="W489" s="534">
        <v>229</v>
      </c>
      <c r="X489" s="534">
        <v>327</v>
      </c>
      <c r="Y489" s="510" t="str">
        <f t="shared" si="25"/>
        <v>středisko Vsetín</v>
      </c>
    </row>
    <row r="490" spans="1:25" ht="15.75" hidden="1" customHeight="1">
      <c r="A490" s="541" t="s">
        <v>943</v>
      </c>
      <c r="B490" s="547">
        <v>1009</v>
      </c>
      <c r="C490" s="551">
        <v>122</v>
      </c>
      <c r="D490" s="551">
        <v>1013</v>
      </c>
      <c r="E490" s="551">
        <v>122</v>
      </c>
      <c r="F490" s="551">
        <v>1174</v>
      </c>
      <c r="G490" s="551">
        <v>207</v>
      </c>
      <c r="H490" s="551">
        <v>1084</v>
      </c>
      <c r="I490" s="551">
        <v>254</v>
      </c>
      <c r="J490" s="552">
        <v>1437</v>
      </c>
      <c r="K490" s="552">
        <v>207</v>
      </c>
      <c r="L490" s="552">
        <v>1554</v>
      </c>
      <c r="M490" s="552">
        <v>229</v>
      </c>
      <c r="N490" s="563">
        <f t="shared" si="26"/>
        <v>6.7860262008733621</v>
      </c>
      <c r="O490" s="554" t="s">
        <v>944</v>
      </c>
      <c r="R490" s="410">
        <v>425</v>
      </c>
      <c r="S490" s="411">
        <v>3222</v>
      </c>
      <c r="T490" s="416" t="str">
        <f t="shared" si="24"/>
        <v>okres Most</v>
      </c>
      <c r="V490" s="538" t="s">
        <v>945</v>
      </c>
      <c r="W490" s="534">
        <v>255</v>
      </c>
      <c r="X490" s="534">
        <v>333</v>
      </c>
      <c r="Y490" s="510" t="str">
        <f t="shared" si="25"/>
        <v>středisko Valašské Meziříčí</v>
      </c>
    </row>
    <row r="491" spans="1:25" ht="15.75" hidden="1" customHeight="1">
      <c r="A491" s="541" t="s">
        <v>945</v>
      </c>
      <c r="B491" s="547">
        <v>1663</v>
      </c>
      <c r="C491" s="551">
        <v>202</v>
      </c>
      <c r="D491" s="551">
        <v>1752</v>
      </c>
      <c r="E491" s="551">
        <v>220</v>
      </c>
      <c r="F491" s="551">
        <v>2447</v>
      </c>
      <c r="G491" s="551">
        <v>254</v>
      </c>
      <c r="H491" s="551">
        <v>2196</v>
      </c>
      <c r="I491" s="551">
        <v>80</v>
      </c>
      <c r="J491" s="552">
        <v>2242</v>
      </c>
      <c r="K491" s="552">
        <v>236</v>
      </c>
      <c r="L491" s="552">
        <v>2679</v>
      </c>
      <c r="M491" s="552">
        <v>255</v>
      </c>
      <c r="N491" s="563">
        <f t="shared" si="26"/>
        <v>10.505882352941176</v>
      </c>
      <c r="O491" s="554" t="s">
        <v>946</v>
      </c>
      <c r="R491" s="410">
        <v>521</v>
      </c>
      <c r="S491" s="411">
        <v>2435</v>
      </c>
      <c r="T491" s="510" t="str">
        <f t="shared" si="24"/>
        <v>okres Hradec Králové-venkov</v>
      </c>
      <c r="V491" s="538" t="s">
        <v>947</v>
      </c>
      <c r="W491" s="534">
        <v>100</v>
      </c>
      <c r="X491" s="534">
        <v>122</v>
      </c>
      <c r="Y491" s="510" t="str">
        <f t="shared" si="25"/>
        <v>středisko Lidečko</v>
      </c>
    </row>
    <row r="492" spans="1:25" ht="15.75" hidden="1" customHeight="1">
      <c r="A492" s="541" t="s">
        <v>947</v>
      </c>
      <c r="B492" s="547">
        <v>308</v>
      </c>
      <c r="C492" s="551">
        <v>28</v>
      </c>
      <c r="D492" s="551">
        <v>327</v>
      </c>
      <c r="E492" s="551">
        <v>33</v>
      </c>
      <c r="F492" s="551">
        <v>449</v>
      </c>
      <c r="G492" s="551">
        <v>80</v>
      </c>
      <c r="H492" s="551">
        <v>378</v>
      </c>
      <c r="I492" s="551">
        <v>40</v>
      </c>
      <c r="J492" s="552">
        <v>722</v>
      </c>
      <c r="K492" s="552">
        <v>96</v>
      </c>
      <c r="L492" s="552">
        <v>556</v>
      </c>
      <c r="M492" s="552">
        <v>100</v>
      </c>
      <c r="N492" s="563">
        <f t="shared" si="26"/>
        <v>5.56</v>
      </c>
      <c r="O492" s="554" t="s">
        <v>948</v>
      </c>
      <c r="R492" s="410">
        <v>522</v>
      </c>
      <c r="S492" s="411">
        <v>3423</v>
      </c>
      <c r="T492" s="416" t="str">
        <f t="shared" si="24"/>
        <v>okres Jičín</v>
      </c>
      <c r="V492" s="538" t="s">
        <v>949</v>
      </c>
      <c r="W492" s="534">
        <v>40</v>
      </c>
      <c r="X492" s="534">
        <v>53</v>
      </c>
      <c r="Y492" s="510" t="str">
        <f t="shared" si="25"/>
        <v>středisko Rožnov pod Radhoštěm</v>
      </c>
    </row>
    <row r="493" spans="1:25" ht="15.75" hidden="1" customHeight="1">
      <c r="A493" s="541" t="s">
        <v>949</v>
      </c>
      <c r="B493" s="547">
        <v>0</v>
      </c>
      <c r="C493" s="551">
        <v>36</v>
      </c>
      <c r="D493" s="551">
        <v>0</v>
      </c>
      <c r="E493" s="551">
        <v>41</v>
      </c>
      <c r="F493" s="551"/>
      <c r="G493" s="551">
        <v>40</v>
      </c>
      <c r="H493" s="551"/>
      <c r="I493" s="551">
        <v>75</v>
      </c>
      <c r="J493" s="552"/>
      <c r="K493" s="552">
        <v>40</v>
      </c>
      <c r="L493" s="552"/>
      <c r="M493" s="552">
        <v>40</v>
      </c>
      <c r="N493" s="563" t="str">
        <f t="shared" si="26"/>
        <v/>
      </c>
      <c r="O493" s="554" t="s">
        <v>950</v>
      </c>
      <c r="R493" s="410">
        <v>524</v>
      </c>
      <c r="S493" s="411">
        <v>6436</v>
      </c>
      <c r="T493" s="510" t="str">
        <f t="shared" si="24"/>
        <v>okres Rychnov nad Kněžnou</v>
      </c>
      <c r="V493" s="538" t="s">
        <v>951</v>
      </c>
      <c r="W493" s="534">
        <v>74</v>
      </c>
      <c r="X493" s="534">
        <v>110</v>
      </c>
      <c r="Y493" s="510" t="str">
        <f t="shared" si="25"/>
        <v>středisko Kelč</v>
      </c>
    </row>
    <row r="494" spans="1:25" ht="15.75" hidden="1" customHeight="1">
      <c r="A494" s="541" t="s">
        <v>951</v>
      </c>
      <c r="B494" s="547">
        <v>610</v>
      </c>
      <c r="C494" s="551">
        <v>78</v>
      </c>
      <c r="D494" s="551">
        <v>495</v>
      </c>
      <c r="E494" s="551">
        <v>69</v>
      </c>
      <c r="F494" s="551">
        <v>517</v>
      </c>
      <c r="G494" s="551">
        <v>75</v>
      </c>
      <c r="H494" s="551">
        <v>572</v>
      </c>
      <c r="I494" s="551">
        <v>983</v>
      </c>
      <c r="J494" s="552">
        <v>470</v>
      </c>
      <c r="K494" s="552">
        <v>69</v>
      </c>
      <c r="L494" s="552">
        <v>429</v>
      </c>
      <c r="M494" s="552">
        <v>74</v>
      </c>
      <c r="N494" s="563">
        <f t="shared" si="26"/>
        <v>5.7972972972972974</v>
      </c>
      <c r="O494" s="554" t="s">
        <v>952</v>
      </c>
      <c r="R494" s="410">
        <v>526</v>
      </c>
      <c r="S494" s="411">
        <v>6716</v>
      </c>
      <c r="T494" s="416" t="str">
        <f t="shared" si="24"/>
        <v>okres Hradec Králové-město</v>
      </c>
      <c r="V494" s="538">
        <v>724</v>
      </c>
      <c r="W494" s="534">
        <v>1079</v>
      </c>
      <c r="X494" s="534">
        <v>1660</v>
      </c>
      <c r="Y494" s="510" t="str">
        <f t="shared" si="25"/>
        <v>okres Zlín</v>
      </c>
    </row>
    <row r="495" spans="1:25" ht="15.75" customHeight="1">
      <c r="A495" s="541">
        <v>724</v>
      </c>
      <c r="B495" s="547">
        <v>9770</v>
      </c>
      <c r="C495" s="551">
        <v>952</v>
      </c>
      <c r="D495" s="551">
        <v>9300</v>
      </c>
      <c r="E495" s="551">
        <v>971</v>
      </c>
      <c r="F495" s="551">
        <v>8994</v>
      </c>
      <c r="G495" s="551">
        <v>983</v>
      </c>
      <c r="H495" s="551">
        <v>8841</v>
      </c>
      <c r="I495" s="551">
        <v>43</v>
      </c>
      <c r="J495" s="552">
        <v>9556</v>
      </c>
      <c r="K495" s="552">
        <v>959</v>
      </c>
      <c r="L495" s="552">
        <v>10266</v>
      </c>
      <c r="M495" s="552">
        <v>1079</v>
      </c>
      <c r="N495" s="563">
        <f t="shared" si="26"/>
        <v>9.5143651529193694</v>
      </c>
      <c r="O495" s="554" t="s">
        <v>953</v>
      </c>
      <c r="R495" s="410">
        <v>531</v>
      </c>
      <c r="S495" s="411">
        <v>7697</v>
      </c>
      <c r="T495" s="510" t="str">
        <f t="shared" si="24"/>
        <v>okres Chrudim</v>
      </c>
      <c r="V495" s="538" t="s">
        <v>954</v>
      </c>
      <c r="W495" s="534">
        <v>59</v>
      </c>
      <c r="X495" s="534">
        <v>85</v>
      </c>
      <c r="Y495" s="510" t="str">
        <f t="shared" si="25"/>
        <v>3. středisko Zlín</v>
      </c>
    </row>
    <row r="496" spans="1:25" ht="15.75" hidden="1" customHeight="1">
      <c r="A496" s="541" t="s">
        <v>954</v>
      </c>
      <c r="B496" s="547">
        <v>824</v>
      </c>
      <c r="C496" s="551">
        <v>41</v>
      </c>
      <c r="D496" s="551">
        <v>810</v>
      </c>
      <c r="E496" s="551">
        <v>38</v>
      </c>
      <c r="F496" s="551">
        <v>650</v>
      </c>
      <c r="G496" s="551">
        <v>43</v>
      </c>
      <c r="H496" s="551">
        <v>806</v>
      </c>
      <c r="I496" s="551">
        <v>176</v>
      </c>
      <c r="J496" s="552">
        <v>701</v>
      </c>
      <c r="K496" s="552">
        <v>46</v>
      </c>
      <c r="L496" s="552">
        <v>736</v>
      </c>
      <c r="M496" s="552">
        <v>59</v>
      </c>
      <c r="N496" s="563">
        <f t="shared" si="26"/>
        <v>12.474576271186441</v>
      </c>
      <c r="O496" s="554" t="s">
        <v>955</v>
      </c>
      <c r="R496" s="410">
        <v>533</v>
      </c>
      <c r="S496" s="411">
        <v>4511</v>
      </c>
      <c r="T496" s="416" t="str">
        <f t="shared" si="24"/>
        <v>okres Svitavy</v>
      </c>
      <c r="V496" s="538" t="s">
        <v>956</v>
      </c>
      <c r="W496" s="534">
        <v>160</v>
      </c>
      <c r="X496" s="534">
        <v>272</v>
      </c>
      <c r="Y496" s="510" t="str">
        <f t="shared" si="25"/>
        <v>středisko Impeesa Zlín</v>
      </c>
    </row>
    <row r="497" spans="1:25" ht="15.75" hidden="1" customHeight="1">
      <c r="A497" s="541" t="s">
        <v>956</v>
      </c>
      <c r="B497" s="547">
        <v>1858</v>
      </c>
      <c r="C497" s="551">
        <v>195</v>
      </c>
      <c r="D497" s="551">
        <v>1660</v>
      </c>
      <c r="E497" s="551">
        <v>198</v>
      </c>
      <c r="F497" s="551">
        <v>1333</v>
      </c>
      <c r="G497" s="551">
        <v>176</v>
      </c>
      <c r="H497" s="551">
        <v>1439</v>
      </c>
      <c r="I497" s="551">
        <v>237</v>
      </c>
      <c r="J497" s="552">
        <v>1517</v>
      </c>
      <c r="K497" s="552">
        <v>156</v>
      </c>
      <c r="L497" s="552">
        <v>1719</v>
      </c>
      <c r="M497" s="552">
        <v>160</v>
      </c>
      <c r="N497" s="563">
        <f t="shared" si="26"/>
        <v>10.74375</v>
      </c>
      <c r="O497" s="554" t="s">
        <v>957</v>
      </c>
      <c r="R497" s="410">
        <v>534</v>
      </c>
      <c r="S497" s="411">
        <v>11771</v>
      </c>
      <c r="T497" s="510" t="str">
        <f t="shared" si="24"/>
        <v>okres Ústí nad Orlicí</v>
      </c>
      <c r="V497" s="538" t="s">
        <v>958</v>
      </c>
      <c r="W497" s="534">
        <v>267</v>
      </c>
      <c r="X497" s="534">
        <v>393</v>
      </c>
      <c r="Y497" s="510" t="str">
        <f t="shared" si="25"/>
        <v>6. středisko Zlín</v>
      </c>
    </row>
    <row r="498" spans="1:25" ht="15.75" hidden="1" customHeight="1">
      <c r="A498" s="541" t="s">
        <v>958</v>
      </c>
      <c r="B498" s="547">
        <v>2878</v>
      </c>
      <c r="C498" s="551">
        <v>223</v>
      </c>
      <c r="D498" s="551">
        <v>2564</v>
      </c>
      <c r="E498" s="551">
        <v>235</v>
      </c>
      <c r="F498" s="551">
        <v>2228</v>
      </c>
      <c r="G498" s="551">
        <v>237</v>
      </c>
      <c r="H498" s="551">
        <v>2203</v>
      </c>
      <c r="I498" s="551">
        <v>37</v>
      </c>
      <c r="J498" s="552">
        <v>2528</v>
      </c>
      <c r="K498" s="552">
        <v>250</v>
      </c>
      <c r="L498" s="552">
        <v>2617</v>
      </c>
      <c r="M498" s="552">
        <v>267</v>
      </c>
      <c r="N498" s="563">
        <f t="shared" si="26"/>
        <v>9.8014981273408246</v>
      </c>
      <c r="O498" s="554" t="s">
        <v>959</v>
      </c>
      <c r="R498" s="410">
        <v>611</v>
      </c>
      <c r="S498" s="411">
        <v>2576</v>
      </c>
      <c r="T498" s="416" t="str">
        <f t="shared" si="24"/>
        <v>okres Havlíčkův Brod</v>
      </c>
      <c r="V498" s="538" t="s">
        <v>960</v>
      </c>
      <c r="W498" s="534">
        <v>47</v>
      </c>
      <c r="X498" s="534">
        <v>67</v>
      </c>
      <c r="Y498" s="510" t="str">
        <f t="shared" si="25"/>
        <v>středisko Malenovice Zlín</v>
      </c>
    </row>
    <row r="499" spans="1:25" ht="15.75" hidden="1" customHeight="1">
      <c r="A499" s="541" t="s">
        <v>960</v>
      </c>
      <c r="B499" s="547">
        <v>420</v>
      </c>
      <c r="C499" s="551">
        <v>35</v>
      </c>
      <c r="D499" s="551">
        <v>208</v>
      </c>
      <c r="E499" s="551">
        <v>24</v>
      </c>
      <c r="F499" s="551">
        <v>390</v>
      </c>
      <c r="G499" s="551">
        <v>37</v>
      </c>
      <c r="H499" s="551">
        <v>185</v>
      </c>
      <c r="I499" s="551">
        <v>73</v>
      </c>
      <c r="J499" s="552">
        <v>332</v>
      </c>
      <c r="K499" s="552">
        <v>44</v>
      </c>
      <c r="L499" s="552">
        <v>418</v>
      </c>
      <c r="M499" s="552">
        <v>47</v>
      </c>
      <c r="N499" s="563">
        <f t="shared" si="26"/>
        <v>8.8936170212765955</v>
      </c>
      <c r="O499" s="554" t="s">
        <v>961</v>
      </c>
      <c r="R499" s="410">
        <v>614</v>
      </c>
      <c r="S499" s="411">
        <v>7158</v>
      </c>
      <c r="T499" s="510" t="str">
        <f t="shared" si="24"/>
        <v>okres Třebíč</v>
      </c>
      <c r="V499" s="538" t="s">
        <v>962</v>
      </c>
      <c r="W499" s="534">
        <v>92</v>
      </c>
      <c r="X499" s="534">
        <v>115</v>
      </c>
      <c r="Y499" s="510" t="str">
        <f t="shared" si="25"/>
        <v>středisko Josefa Šivela Otrokovice</v>
      </c>
    </row>
    <row r="500" spans="1:25" ht="15.75" hidden="1" customHeight="1">
      <c r="A500" s="541" t="s">
        <v>962</v>
      </c>
      <c r="B500" s="547">
        <v>476</v>
      </c>
      <c r="C500" s="551">
        <v>69</v>
      </c>
      <c r="D500" s="551">
        <v>635</v>
      </c>
      <c r="E500" s="551">
        <v>73</v>
      </c>
      <c r="F500" s="551">
        <v>315</v>
      </c>
      <c r="G500" s="551">
        <v>73</v>
      </c>
      <c r="H500" s="551">
        <v>700</v>
      </c>
      <c r="I500" s="551">
        <v>54</v>
      </c>
      <c r="J500" s="552">
        <v>603</v>
      </c>
      <c r="K500" s="552">
        <v>61</v>
      </c>
      <c r="L500" s="552">
        <v>712</v>
      </c>
      <c r="M500" s="552">
        <v>92</v>
      </c>
      <c r="N500" s="563">
        <f t="shared" si="26"/>
        <v>7.7391304347826084</v>
      </c>
      <c r="O500" s="554" t="s">
        <v>963</v>
      </c>
      <c r="R500" s="410">
        <v>621</v>
      </c>
      <c r="S500" s="411">
        <v>14068</v>
      </c>
      <c r="T500" s="416" t="str">
        <f t="shared" si="24"/>
        <v>okres Blansko</v>
      </c>
      <c r="V500" s="538" t="s">
        <v>964</v>
      </c>
      <c r="W500" s="534">
        <v>94</v>
      </c>
      <c r="X500" s="534">
        <v>134</v>
      </c>
      <c r="Y500" s="510" t="str">
        <f t="shared" si="25"/>
        <v>středisko Jerry Hodného Napajedla</v>
      </c>
    </row>
    <row r="501" spans="1:25" ht="15.75" hidden="1" customHeight="1">
      <c r="A501" s="541" t="s">
        <v>964</v>
      </c>
      <c r="B501" s="547">
        <v>390</v>
      </c>
      <c r="C501" s="551">
        <v>39</v>
      </c>
      <c r="D501" s="551">
        <v>525</v>
      </c>
      <c r="E501" s="551">
        <v>49</v>
      </c>
      <c r="F501" s="551">
        <v>606</v>
      </c>
      <c r="G501" s="551">
        <v>54</v>
      </c>
      <c r="H501" s="551">
        <v>602</v>
      </c>
      <c r="I501" s="551">
        <v>29</v>
      </c>
      <c r="J501" s="552">
        <v>690</v>
      </c>
      <c r="K501" s="552">
        <v>53</v>
      </c>
      <c r="L501" s="552">
        <v>960</v>
      </c>
      <c r="M501" s="552">
        <v>94</v>
      </c>
      <c r="N501" s="563">
        <f t="shared" si="26"/>
        <v>10.212765957446809</v>
      </c>
      <c r="O501" s="554" t="s">
        <v>965</v>
      </c>
      <c r="R501" s="410">
        <v>622</v>
      </c>
      <c r="S501" s="411">
        <v>32859</v>
      </c>
      <c r="T501" s="510" t="str">
        <f t="shared" si="24"/>
        <v>okres Brno-město</v>
      </c>
      <c r="V501" s="538" t="s">
        <v>966</v>
      </c>
      <c r="W501" s="534">
        <v>49</v>
      </c>
      <c r="X501" s="534">
        <v>66</v>
      </c>
      <c r="Y501" s="510" t="str">
        <f t="shared" si="25"/>
        <v>středisko Osamělý Jestřáb Luhačovice</v>
      </c>
    </row>
    <row r="502" spans="1:25" ht="15.75" hidden="1" customHeight="1">
      <c r="A502" s="541" t="s">
        <v>966</v>
      </c>
      <c r="B502" s="547">
        <v>0</v>
      </c>
      <c r="C502" s="551">
        <v>45</v>
      </c>
      <c r="D502" s="551">
        <v>0</v>
      </c>
      <c r="E502" s="551">
        <v>45</v>
      </c>
      <c r="F502" s="551"/>
      <c r="G502" s="551">
        <v>29</v>
      </c>
      <c r="H502" s="551">
        <v>160</v>
      </c>
      <c r="I502" s="551">
        <v>30</v>
      </c>
      <c r="J502" s="552">
        <v>324</v>
      </c>
      <c r="K502" s="552">
        <v>39</v>
      </c>
      <c r="L502" s="552">
        <v>374</v>
      </c>
      <c r="M502" s="552">
        <v>49</v>
      </c>
      <c r="N502" s="563">
        <f t="shared" si="26"/>
        <v>7.6326530612244898</v>
      </c>
      <c r="O502" s="554" t="s">
        <v>967</v>
      </c>
      <c r="R502" s="410">
        <v>623</v>
      </c>
      <c r="S502" s="411">
        <v>16389</v>
      </c>
      <c r="T502" s="416" t="str">
        <f t="shared" si="24"/>
        <v>okres Brno-venkov</v>
      </c>
      <c r="V502" s="538" t="s">
        <v>968</v>
      </c>
      <c r="W502" s="534">
        <v>42</v>
      </c>
      <c r="X502" s="534">
        <v>63</v>
      </c>
      <c r="Y502" s="510" t="str">
        <f t="shared" si="25"/>
        <v>středisko A. B. Svojsíka Slavičín</v>
      </c>
    </row>
    <row r="503" spans="1:25" ht="15.75" hidden="1" customHeight="1">
      <c r="A503" s="541" t="s">
        <v>968</v>
      </c>
      <c r="B503" s="547">
        <v>465</v>
      </c>
      <c r="C503" s="551">
        <v>35</v>
      </c>
      <c r="D503" s="551">
        <v>345</v>
      </c>
      <c r="E503" s="551">
        <v>37</v>
      </c>
      <c r="F503" s="551">
        <v>390</v>
      </c>
      <c r="G503" s="551">
        <v>30</v>
      </c>
      <c r="H503" s="551">
        <v>388</v>
      </c>
      <c r="I503" s="551">
        <v>84</v>
      </c>
      <c r="J503" s="552"/>
      <c r="K503" s="552">
        <v>31</v>
      </c>
      <c r="L503" s="552">
        <v>417</v>
      </c>
      <c r="M503" s="552">
        <v>42</v>
      </c>
      <c r="N503" s="563">
        <f t="shared" si="26"/>
        <v>9.9285714285714288</v>
      </c>
      <c r="O503" s="554" t="s">
        <v>969</v>
      </c>
      <c r="R503" s="410">
        <v>624</v>
      </c>
      <c r="S503" s="411">
        <v>2091</v>
      </c>
      <c r="T503" s="510" t="str">
        <f t="shared" si="24"/>
        <v>okres Břeclav</v>
      </c>
      <c r="V503" s="538" t="s">
        <v>970</v>
      </c>
      <c r="W503" s="534">
        <v>76</v>
      </c>
      <c r="X503" s="534">
        <v>129</v>
      </c>
      <c r="Y503" s="510" t="str">
        <f t="shared" si="25"/>
        <v>středisko Vizovice</v>
      </c>
    </row>
    <row r="504" spans="1:25" ht="15.75" hidden="1" customHeight="1">
      <c r="A504" s="541" t="s">
        <v>970</v>
      </c>
      <c r="B504" s="547">
        <v>855</v>
      </c>
      <c r="C504" s="551">
        <v>77</v>
      </c>
      <c r="D504" s="551">
        <v>806</v>
      </c>
      <c r="E504" s="551">
        <v>76</v>
      </c>
      <c r="F504" s="551">
        <v>1305</v>
      </c>
      <c r="G504" s="551">
        <v>84</v>
      </c>
      <c r="H504" s="551">
        <v>786</v>
      </c>
      <c r="I504" s="551">
        <v>57</v>
      </c>
      <c r="J504" s="552">
        <v>1170</v>
      </c>
      <c r="K504" s="552">
        <v>82</v>
      </c>
      <c r="L504" s="552">
        <v>718</v>
      </c>
      <c r="M504" s="552">
        <v>76</v>
      </c>
      <c r="N504" s="563">
        <f t="shared" si="26"/>
        <v>9.4473684210526319</v>
      </c>
      <c r="O504" s="554" t="s">
        <v>971</v>
      </c>
      <c r="R504" s="410">
        <v>625</v>
      </c>
      <c r="S504" s="411">
        <v>7465</v>
      </c>
      <c r="T504" s="416" t="str">
        <f t="shared" si="24"/>
        <v>okres Hodonín</v>
      </c>
      <c r="V504" s="538" t="s">
        <v>972</v>
      </c>
      <c r="W504" s="534">
        <v>38</v>
      </c>
      <c r="X504" s="534">
        <v>67</v>
      </c>
      <c r="Y504" s="510" t="str">
        <f t="shared" si="25"/>
        <v>středisko Františka Matulíka Pozlovice</v>
      </c>
    </row>
    <row r="505" spans="1:25" ht="15.75" hidden="1" customHeight="1">
      <c r="A505" s="541" t="s">
        <v>972</v>
      </c>
      <c r="B505" s="547">
        <v>474</v>
      </c>
      <c r="C505" s="551">
        <v>45</v>
      </c>
      <c r="D505" s="551">
        <v>464</v>
      </c>
      <c r="E505" s="551">
        <v>44</v>
      </c>
      <c r="F505" s="551">
        <v>497</v>
      </c>
      <c r="G505" s="551">
        <v>57</v>
      </c>
      <c r="H505" s="551">
        <v>480</v>
      </c>
      <c r="I505" s="551">
        <v>46</v>
      </c>
      <c r="J505" s="552">
        <v>450</v>
      </c>
      <c r="K505" s="552">
        <v>47</v>
      </c>
      <c r="L505" s="552">
        <v>480</v>
      </c>
      <c r="M505" s="552">
        <v>38</v>
      </c>
      <c r="N505" s="563">
        <f t="shared" si="26"/>
        <v>12.631578947368421</v>
      </c>
      <c r="O505" s="554" t="s">
        <v>973</v>
      </c>
      <c r="R505" s="410">
        <v>712</v>
      </c>
      <c r="S505" s="411">
        <v>13554</v>
      </c>
      <c r="T505" s="510" t="str">
        <f t="shared" si="24"/>
        <v>okres Olomouc</v>
      </c>
      <c r="V505" s="538" t="s">
        <v>974</v>
      </c>
      <c r="W505" s="534">
        <v>51</v>
      </c>
      <c r="X505" s="534">
        <v>82</v>
      </c>
      <c r="Y505" s="510" t="str">
        <f t="shared" si="25"/>
        <v>středisko Vatra Štítná nad Vláří</v>
      </c>
    </row>
    <row r="506" spans="1:25" ht="15.75" hidden="1" customHeight="1">
      <c r="A506" s="541" t="s">
        <v>974</v>
      </c>
      <c r="B506" s="547">
        <v>276</v>
      </c>
      <c r="C506" s="551">
        <v>35</v>
      </c>
      <c r="D506" s="551">
        <v>324</v>
      </c>
      <c r="E506" s="551">
        <v>33</v>
      </c>
      <c r="F506" s="551">
        <v>396</v>
      </c>
      <c r="G506" s="551">
        <v>46</v>
      </c>
      <c r="H506" s="551">
        <v>312</v>
      </c>
      <c r="I506" s="551">
        <v>75</v>
      </c>
      <c r="J506" s="552">
        <v>360</v>
      </c>
      <c r="K506" s="552">
        <v>40</v>
      </c>
      <c r="L506" s="552">
        <v>336</v>
      </c>
      <c r="M506" s="552">
        <v>51</v>
      </c>
      <c r="N506" s="563">
        <f t="shared" si="26"/>
        <v>6.5882352941176467</v>
      </c>
      <c r="O506" s="554" t="s">
        <v>975</v>
      </c>
      <c r="R506" s="410">
        <v>713</v>
      </c>
      <c r="S506" s="411">
        <v>2393</v>
      </c>
      <c r="T506" s="416" t="str">
        <f t="shared" si="24"/>
        <v>okres Prostějov</v>
      </c>
      <c r="V506" s="538" t="s">
        <v>976</v>
      </c>
      <c r="W506" s="534">
        <v>58</v>
      </c>
      <c r="X506" s="534">
        <v>102</v>
      </c>
      <c r="Y506" s="510" t="str">
        <f t="shared" si="25"/>
        <v>středisko Brumov-Bylnice</v>
      </c>
    </row>
    <row r="507" spans="1:25" ht="15.75" hidden="1" customHeight="1">
      <c r="A507" s="541" t="s">
        <v>976</v>
      </c>
      <c r="B507" s="547">
        <v>414</v>
      </c>
      <c r="C507" s="551">
        <v>80</v>
      </c>
      <c r="D507" s="551">
        <v>575</v>
      </c>
      <c r="E507" s="551">
        <v>83</v>
      </c>
      <c r="F507" s="551">
        <v>540</v>
      </c>
      <c r="G507" s="551">
        <v>75</v>
      </c>
      <c r="H507" s="551">
        <v>428</v>
      </c>
      <c r="I507" s="551">
        <v>42</v>
      </c>
      <c r="J507" s="552">
        <v>428</v>
      </c>
      <c r="K507" s="552">
        <v>60</v>
      </c>
      <c r="L507" s="552">
        <v>444</v>
      </c>
      <c r="M507" s="552">
        <v>58</v>
      </c>
      <c r="N507" s="563">
        <f t="shared" si="26"/>
        <v>7.6551724137931032</v>
      </c>
      <c r="O507" s="554" t="s">
        <v>977</v>
      </c>
      <c r="R507" s="410">
        <v>714</v>
      </c>
      <c r="S507" s="411">
        <v>2519</v>
      </c>
      <c r="T507" s="510" t="str">
        <f t="shared" si="24"/>
        <v>okres Přerov</v>
      </c>
      <c r="V507" s="538" t="s">
        <v>978</v>
      </c>
      <c r="W507" s="534">
        <v>46</v>
      </c>
      <c r="X507" s="534">
        <v>85</v>
      </c>
      <c r="Y507" s="510" t="str">
        <f t="shared" si="25"/>
        <v>středisko Slušovice</v>
      </c>
    </row>
    <row r="508" spans="1:25" ht="15.75" hidden="1" customHeight="1">
      <c r="A508" s="541" t="s">
        <v>978</v>
      </c>
      <c r="B508" s="547">
        <v>440</v>
      </c>
      <c r="C508" s="551">
        <v>33</v>
      </c>
      <c r="D508" s="551">
        <v>384</v>
      </c>
      <c r="E508" s="551">
        <v>36</v>
      </c>
      <c r="F508" s="551">
        <v>344</v>
      </c>
      <c r="G508" s="551">
        <v>42</v>
      </c>
      <c r="H508" s="551">
        <v>352</v>
      </c>
      <c r="I508" s="551">
        <v>3812</v>
      </c>
      <c r="J508" s="552">
        <v>453</v>
      </c>
      <c r="K508" s="552">
        <v>50</v>
      </c>
      <c r="L508" s="552">
        <v>335</v>
      </c>
      <c r="M508" s="552">
        <v>46</v>
      </c>
      <c r="N508" s="563">
        <f t="shared" si="26"/>
        <v>7.2826086956521738</v>
      </c>
      <c r="O508" s="554" t="s">
        <v>979</v>
      </c>
      <c r="R508" s="410">
        <v>715</v>
      </c>
      <c r="S508" s="411">
        <v>9671</v>
      </c>
      <c r="T508" s="416" t="str">
        <f t="shared" si="24"/>
        <v>okres Šumperk</v>
      </c>
      <c r="V508" s="538">
        <v>810</v>
      </c>
      <c r="W508" s="534">
        <v>4001</v>
      </c>
      <c r="X508" s="534">
        <v>5680</v>
      </c>
      <c r="Y508" s="510" t="str">
        <f t="shared" si="25"/>
        <v>Moravskoslezský kraj</v>
      </c>
    </row>
    <row r="509" spans="1:25" ht="15.75" hidden="1" customHeight="1">
      <c r="A509" s="541">
        <v>810</v>
      </c>
      <c r="B509" s="547">
        <v>30454</v>
      </c>
      <c r="C509" s="551">
        <v>3110</v>
      </c>
      <c r="D509" s="551">
        <v>33149</v>
      </c>
      <c r="E509" s="551">
        <v>3318</v>
      </c>
      <c r="F509" s="551">
        <v>34291</v>
      </c>
      <c r="G509" s="551">
        <v>3812</v>
      </c>
      <c r="H509" s="551">
        <v>34322</v>
      </c>
      <c r="I509" s="551">
        <v>143</v>
      </c>
      <c r="J509" s="552">
        <v>34841</v>
      </c>
      <c r="K509" s="552">
        <v>3661</v>
      </c>
      <c r="L509" s="552">
        <v>38063</v>
      </c>
      <c r="M509" s="552">
        <v>4001</v>
      </c>
      <c r="N509" s="563">
        <f t="shared" si="26"/>
        <v>9.5133716570857292</v>
      </c>
      <c r="O509" s="554" t="s">
        <v>46</v>
      </c>
      <c r="R509" s="410">
        <v>721</v>
      </c>
      <c r="S509" s="411">
        <v>1904</v>
      </c>
      <c r="T509" s="510" t="str">
        <f t="shared" si="24"/>
        <v>okres Kroměříž</v>
      </c>
      <c r="V509" s="538">
        <v>811</v>
      </c>
      <c r="W509" s="534">
        <v>125</v>
      </c>
      <c r="X509" s="534">
        <v>201</v>
      </c>
      <c r="Y509" s="510" t="str">
        <f t="shared" si="25"/>
        <v>okres Bruntál</v>
      </c>
    </row>
    <row r="510" spans="1:25" ht="15.75" customHeight="1">
      <c r="A510" s="541">
        <v>811</v>
      </c>
      <c r="B510" s="547">
        <v>778</v>
      </c>
      <c r="C510" s="551">
        <v>138</v>
      </c>
      <c r="D510" s="551">
        <v>670</v>
      </c>
      <c r="E510" s="551">
        <v>152</v>
      </c>
      <c r="F510" s="551">
        <v>786</v>
      </c>
      <c r="G510" s="551">
        <v>143</v>
      </c>
      <c r="H510" s="551">
        <v>655</v>
      </c>
      <c r="I510" s="551">
        <v>27</v>
      </c>
      <c r="J510" s="552">
        <v>876</v>
      </c>
      <c r="K510" s="552">
        <v>133</v>
      </c>
      <c r="L510" s="552">
        <v>528</v>
      </c>
      <c r="M510" s="552">
        <v>125</v>
      </c>
      <c r="N510" s="563">
        <f t="shared" si="26"/>
        <v>4.2240000000000002</v>
      </c>
      <c r="O510" s="554" t="s">
        <v>980</v>
      </c>
      <c r="R510" s="410">
        <v>722</v>
      </c>
      <c r="S510" s="411">
        <v>8516</v>
      </c>
      <c r="T510" s="416" t="str">
        <f t="shared" si="24"/>
        <v>okres Uherské Hradiště</v>
      </c>
      <c r="V510" s="538" t="s">
        <v>981</v>
      </c>
      <c r="W510" s="534">
        <v>27</v>
      </c>
      <c r="X510" s="534">
        <v>50</v>
      </c>
      <c r="Y510" s="510" t="str">
        <f t="shared" si="25"/>
        <v>středisko Bruntál</v>
      </c>
    </row>
    <row r="511" spans="1:25" ht="15.75" hidden="1" customHeight="1">
      <c r="A511" s="541" t="s">
        <v>981</v>
      </c>
      <c r="B511" s="547">
        <v>330</v>
      </c>
      <c r="C511" s="551">
        <v>28</v>
      </c>
      <c r="D511" s="551">
        <v>462</v>
      </c>
      <c r="E511" s="551">
        <v>40</v>
      </c>
      <c r="F511" s="551">
        <v>375</v>
      </c>
      <c r="G511" s="551">
        <v>27</v>
      </c>
      <c r="H511" s="551"/>
      <c r="I511" s="551">
        <v>20</v>
      </c>
      <c r="J511" s="552">
        <v>264</v>
      </c>
      <c r="K511" s="552">
        <v>17</v>
      </c>
      <c r="L511" s="552">
        <v>0</v>
      </c>
      <c r="M511" s="552">
        <v>27</v>
      </c>
      <c r="N511" s="563">
        <f t="shared" si="26"/>
        <v>0</v>
      </c>
      <c r="O511" s="554" t="s">
        <v>982</v>
      </c>
      <c r="R511" s="410">
        <v>723</v>
      </c>
      <c r="S511" s="411">
        <v>5218</v>
      </c>
      <c r="T511" s="510" t="str">
        <f t="shared" si="24"/>
        <v>okres Vsetín</v>
      </c>
      <c r="V511" s="538" t="s">
        <v>983</v>
      </c>
      <c r="W511" s="534">
        <v>26</v>
      </c>
      <c r="X511" s="534">
        <v>37</v>
      </c>
      <c r="Y511" s="510" t="str">
        <f t="shared" si="25"/>
        <v>středisko Krnov</v>
      </c>
    </row>
    <row r="512" spans="1:25" ht="15.75" hidden="1" customHeight="1">
      <c r="A512" s="541" t="s">
        <v>983</v>
      </c>
      <c r="B512" s="547">
        <v>0</v>
      </c>
      <c r="C512" s="551">
        <v>8</v>
      </c>
      <c r="D512" s="551">
        <v>0</v>
      </c>
      <c r="E512" s="551">
        <v>12</v>
      </c>
      <c r="F512" s="551"/>
      <c r="G512" s="551">
        <v>20</v>
      </c>
      <c r="H512" s="551">
        <v>168</v>
      </c>
      <c r="I512" s="551">
        <v>32</v>
      </c>
      <c r="J512" s="552">
        <v>150</v>
      </c>
      <c r="K512" s="552">
        <v>22</v>
      </c>
      <c r="L512" s="552">
        <v>216</v>
      </c>
      <c r="M512" s="552">
        <v>26</v>
      </c>
      <c r="N512" s="563">
        <f t="shared" si="26"/>
        <v>8.3076923076923084</v>
      </c>
      <c r="O512" s="554" t="s">
        <v>984</v>
      </c>
      <c r="R512" s="410">
        <v>724</v>
      </c>
      <c r="S512" s="411">
        <v>10266</v>
      </c>
      <c r="T512" s="416" t="str">
        <f t="shared" si="24"/>
        <v>okres Zlín</v>
      </c>
      <c r="V512" s="538" t="s">
        <v>985</v>
      </c>
      <c r="W512" s="534">
        <v>19</v>
      </c>
      <c r="X512" s="534">
        <v>38</v>
      </c>
      <c r="Y512" s="510" t="str">
        <f t="shared" si="25"/>
        <v>středisko Rýmařov</v>
      </c>
    </row>
    <row r="513" spans="1:25" ht="15.75" hidden="1" customHeight="1">
      <c r="A513" s="541" t="s">
        <v>985</v>
      </c>
      <c r="B513" s="547">
        <v>200</v>
      </c>
      <c r="C513" s="551">
        <v>39</v>
      </c>
      <c r="D513" s="551">
        <v>0</v>
      </c>
      <c r="E513" s="551">
        <v>38</v>
      </c>
      <c r="F513" s="551"/>
      <c r="G513" s="551">
        <v>32</v>
      </c>
      <c r="H513" s="551"/>
      <c r="I513" s="551">
        <v>64</v>
      </c>
      <c r="J513" s="552"/>
      <c r="K513" s="552">
        <v>28</v>
      </c>
      <c r="L513" s="552"/>
      <c r="M513" s="552">
        <v>19</v>
      </c>
      <c r="N513" s="563" t="str">
        <f t="shared" si="26"/>
        <v/>
      </c>
      <c r="O513" s="554" t="s">
        <v>986</v>
      </c>
      <c r="R513" s="410">
        <v>811</v>
      </c>
      <c r="S513" s="411">
        <v>528</v>
      </c>
      <c r="T513" s="510" t="str">
        <f t="shared" si="24"/>
        <v>okres Bruntál</v>
      </c>
      <c r="V513" s="538" t="s">
        <v>987</v>
      </c>
      <c r="W513" s="534">
        <v>53</v>
      </c>
      <c r="X513" s="534">
        <v>76</v>
      </c>
      <c r="Y513" s="510" t="str">
        <f t="shared" si="25"/>
        <v>středisko Zlaté Hory</v>
      </c>
    </row>
    <row r="514" spans="1:25" ht="15.75" hidden="1" customHeight="1">
      <c r="A514" s="541" t="s">
        <v>987</v>
      </c>
      <c r="B514" s="547">
        <v>248</v>
      </c>
      <c r="C514" s="551">
        <v>63</v>
      </c>
      <c r="D514" s="551">
        <v>208</v>
      </c>
      <c r="E514" s="551">
        <v>62</v>
      </c>
      <c r="F514" s="551">
        <v>411</v>
      </c>
      <c r="G514" s="551">
        <v>64</v>
      </c>
      <c r="H514" s="551">
        <v>487</v>
      </c>
      <c r="I514" s="551">
        <v>1016</v>
      </c>
      <c r="J514" s="552">
        <v>462</v>
      </c>
      <c r="K514" s="552">
        <v>66</v>
      </c>
      <c r="L514" s="552">
        <v>312</v>
      </c>
      <c r="M514" s="552">
        <v>53</v>
      </c>
      <c r="N514" s="563">
        <f t="shared" si="26"/>
        <v>5.8867924528301883</v>
      </c>
      <c r="O514" s="554" t="s">
        <v>988</v>
      </c>
      <c r="R514" s="410">
        <v>812</v>
      </c>
      <c r="S514" s="411">
        <v>9635</v>
      </c>
      <c r="T514" s="416" t="str">
        <f t="shared" si="24"/>
        <v>okres Frýdek-Místek</v>
      </c>
      <c r="V514" s="538">
        <v>812</v>
      </c>
      <c r="W514" s="534">
        <v>1024</v>
      </c>
      <c r="X514" s="534">
        <v>1443</v>
      </c>
      <c r="Y514" s="510" t="str">
        <f t="shared" si="25"/>
        <v>okres Frýdek-Místek</v>
      </c>
    </row>
    <row r="515" spans="1:25" ht="15.75" customHeight="1">
      <c r="A515" s="541">
        <v>812</v>
      </c>
      <c r="B515" s="547">
        <v>7218</v>
      </c>
      <c r="C515" s="551">
        <v>800</v>
      </c>
      <c r="D515" s="551">
        <v>8358</v>
      </c>
      <c r="E515" s="551">
        <v>797</v>
      </c>
      <c r="F515" s="551">
        <v>8697</v>
      </c>
      <c r="G515" s="551">
        <v>1016</v>
      </c>
      <c r="H515" s="551">
        <v>9123</v>
      </c>
      <c r="I515" s="551">
        <v>66</v>
      </c>
      <c r="J515" s="552">
        <v>9374</v>
      </c>
      <c r="K515" s="552">
        <v>992</v>
      </c>
      <c r="L515" s="552">
        <v>9635</v>
      </c>
      <c r="M515" s="552">
        <v>1024</v>
      </c>
      <c r="N515" s="563">
        <f t="shared" si="26"/>
        <v>9.4091796875</v>
      </c>
      <c r="O515" s="554" t="s">
        <v>989</v>
      </c>
      <c r="R515" s="410">
        <v>813</v>
      </c>
      <c r="S515" s="411">
        <v>2458</v>
      </c>
      <c r="T515" s="510" t="str">
        <f t="shared" si="24"/>
        <v>okres Karviná</v>
      </c>
      <c r="V515" s="538" t="s">
        <v>990</v>
      </c>
      <c r="W515" s="534">
        <v>54</v>
      </c>
      <c r="X515" s="534">
        <v>83</v>
      </c>
      <c r="Y515" s="510" t="str">
        <f t="shared" si="25"/>
        <v>středisko 8. pěšího pluku Slezského Frýdek-Místek</v>
      </c>
    </row>
    <row r="516" spans="1:25" ht="15.75" hidden="1" customHeight="1">
      <c r="A516" s="541" t="s">
        <v>990</v>
      </c>
      <c r="B516" s="547">
        <v>350</v>
      </c>
      <c r="C516" s="551">
        <v>81</v>
      </c>
      <c r="D516" s="551">
        <v>348</v>
      </c>
      <c r="E516" s="551">
        <v>68</v>
      </c>
      <c r="F516" s="551">
        <v>462</v>
      </c>
      <c r="G516" s="551">
        <v>66</v>
      </c>
      <c r="H516" s="551">
        <v>490</v>
      </c>
      <c r="I516" s="551">
        <v>126</v>
      </c>
      <c r="J516" s="552">
        <v>438</v>
      </c>
      <c r="K516" s="552">
        <v>53</v>
      </c>
      <c r="L516" s="552">
        <v>378</v>
      </c>
      <c r="M516" s="552">
        <v>54</v>
      </c>
      <c r="N516" s="563">
        <f t="shared" si="26"/>
        <v>7</v>
      </c>
      <c r="O516" s="554" t="s">
        <v>991</v>
      </c>
      <c r="R516" s="410">
        <v>814</v>
      </c>
      <c r="S516" s="411">
        <v>7028</v>
      </c>
      <c r="T516" s="416" t="str">
        <f t="shared" si="24"/>
        <v>okres Nový Jičín</v>
      </c>
      <c r="V516" s="538" t="s">
        <v>992</v>
      </c>
      <c r="W516" s="534">
        <v>110</v>
      </c>
      <c r="X516" s="534">
        <v>167</v>
      </c>
      <c r="Y516" s="510" t="str">
        <f t="shared" si="25"/>
        <v>středisko Kruh Frýdek-Místek</v>
      </c>
    </row>
    <row r="517" spans="1:25" ht="15.75" hidden="1" customHeight="1">
      <c r="A517" s="541" t="s">
        <v>992</v>
      </c>
      <c r="B517" s="547">
        <v>694</v>
      </c>
      <c r="C517" s="551">
        <v>114</v>
      </c>
      <c r="D517" s="551">
        <v>914</v>
      </c>
      <c r="E517" s="551">
        <v>112</v>
      </c>
      <c r="F517" s="551">
        <v>1011</v>
      </c>
      <c r="G517" s="551">
        <v>126</v>
      </c>
      <c r="H517" s="551">
        <v>1054</v>
      </c>
      <c r="I517" s="551">
        <v>92</v>
      </c>
      <c r="J517" s="552">
        <v>921</v>
      </c>
      <c r="K517" s="552">
        <v>104</v>
      </c>
      <c r="L517" s="552">
        <v>1049</v>
      </c>
      <c r="M517" s="552">
        <v>110</v>
      </c>
      <c r="N517" s="563">
        <f t="shared" si="26"/>
        <v>9.536363636363637</v>
      </c>
      <c r="O517" s="554" t="s">
        <v>993</v>
      </c>
      <c r="R517" s="410">
        <v>815</v>
      </c>
      <c r="S517" s="411">
        <v>5999</v>
      </c>
      <c r="T517" s="510" t="str">
        <f t="shared" si="24"/>
        <v>okres Opava</v>
      </c>
      <c r="V517" s="538" t="s">
        <v>994</v>
      </c>
      <c r="W517" s="534">
        <v>91</v>
      </c>
      <c r="X517" s="534">
        <v>118</v>
      </c>
      <c r="Y517" s="510" t="str">
        <f t="shared" si="25"/>
        <v>středisko Ondřejník Frýdlant nad Ostravicí</v>
      </c>
    </row>
    <row r="518" spans="1:25" ht="15.75" hidden="1" customHeight="1">
      <c r="A518" s="541" t="s">
        <v>994</v>
      </c>
      <c r="B518" s="547">
        <v>420</v>
      </c>
      <c r="C518" s="551">
        <v>37</v>
      </c>
      <c r="D518" s="551">
        <v>540</v>
      </c>
      <c r="E518" s="551">
        <v>40</v>
      </c>
      <c r="F518" s="551">
        <v>622</v>
      </c>
      <c r="G518" s="551">
        <v>92</v>
      </c>
      <c r="H518" s="551">
        <v>674</v>
      </c>
      <c r="I518" s="551">
        <v>182</v>
      </c>
      <c r="J518" s="552">
        <v>646</v>
      </c>
      <c r="K518" s="552">
        <v>68</v>
      </c>
      <c r="L518" s="552">
        <v>781</v>
      </c>
      <c r="M518" s="552">
        <v>91</v>
      </c>
      <c r="N518" s="563">
        <f t="shared" si="26"/>
        <v>8.5824175824175821</v>
      </c>
      <c r="O518" s="554" t="s">
        <v>995</v>
      </c>
      <c r="R518" s="410">
        <v>816</v>
      </c>
      <c r="S518" s="411">
        <v>12415</v>
      </c>
      <c r="T518" s="416" t="str">
        <f t="shared" ref="T518:T535" si="27">VLOOKUP(R518,A:O,15,0)</f>
        <v>okres Ostrava - město</v>
      </c>
      <c r="V518" s="538" t="s">
        <v>996</v>
      </c>
      <c r="W518" s="534">
        <v>173</v>
      </c>
      <c r="X518" s="534">
        <v>250</v>
      </c>
      <c r="Y518" s="510" t="str">
        <f t="shared" ref="Y518:Y558" si="28">VLOOKUP(V518,A:O,15,0)</f>
        <v>středisko Šenov</v>
      </c>
    </row>
    <row r="519" spans="1:25" ht="15.75" hidden="1" customHeight="1">
      <c r="A519" s="541" t="s">
        <v>996</v>
      </c>
      <c r="B519" s="547">
        <v>2285</v>
      </c>
      <c r="C519" s="551">
        <v>172</v>
      </c>
      <c r="D519" s="551">
        <v>2302</v>
      </c>
      <c r="E519" s="551">
        <v>163</v>
      </c>
      <c r="F519" s="551">
        <v>2181</v>
      </c>
      <c r="G519" s="551">
        <v>182</v>
      </c>
      <c r="H519" s="551">
        <v>2388</v>
      </c>
      <c r="I519" s="551">
        <v>107</v>
      </c>
      <c r="J519" s="552">
        <v>2510</v>
      </c>
      <c r="K519" s="552">
        <v>190</v>
      </c>
      <c r="L519" s="552">
        <v>2422</v>
      </c>
      <c r="M519" s="552">
        <v>173</v>
      </c>
      <c r="N519" s="563">
        <f t="shared" si="26"/>
        <v>14</v>
      </c>
      <c r="O519" s="554" t="s">
        <v>997</v>
      </c>
      <c r="R519" s="410" t="s">
        <v>154</v>
      </c>
      <c r="S519" s="411">
        <v>11792</v>
      </c>
      <c r="T519" s="510" t="str">
        <f t="shared" si="27"/>
        <v>okres Praha 10</v>
      </c>
      <c r="V519" s="538" t="s">
        <v>998</v>
      </c>
      <c r="W519" s="534">
        <v>114</v>
      </c>
      <c r="X519" s="534">
        <v>157</v>
      </c>
      <c r="Y519" s="510" t="str">
        <f t="shared" si="28"/>
        <v>středisko P. Bezruče Frýdek-Místek</v>
      </c>
    </row>
    <row r="520" spans="1:25" ht="15.75" hidden="1" customHeight="1">
      <c r="A520" s="541" t="s">
        <v>998</v>
      </c>
      <c r="B520" s="547">
        <v>678</v>
      </c>
      <c r="C520" s="551">
        <v>82</v>
      </c>
      <c r="D520" s="551">
        <v>715</v>
      </c>
      <c r="E520" s="551">
        <v>87</v>
      </c>
      <c r="F520" s="551">
        <v>888</v>
      </c>
      <c r="G520" s="551">
        <v>107</v>
      </c>
      <c r="H520" s="551">
        <v>811</v>
      </c>
      <c r="I520" s="551">
        <v>191</v>
      </c>
      <c r="J520" s="552">
        <v>855</v>
      </c>
      <c r="K520" s="552">
        <v>113</v>
      </c>
      <c r="L520" s="552">
        <v>1062</v>
      </c>
      <c r="M520" s="552">
        <v>114</v>
      </c>
      <c r="N520" s="563">
        <f t="shared" si="26"/>
        <v>9.3157894736842106</v>
      </c>
      <c r="O520" s="554" t="s">
        <v>999</v>
      </c>
      <c r="R520" s="410" t="s">
        <v>297</v>
      </c>
      <c r="S520" s="411">
        <v>8461</v>
      </c>
      <c r="T520" s="416" t="str">
        <f t="shared" si="27"/>
        <v>okres Praha-západ</v>
      </c>
      <c r="V520" s="538" t="s">
        <v>1000</v>
      </c>
      <c r="W520" s="534">
        <v>211</v>
      </c>
      <c r="X520" s="534">
        <v>314</v>
      </c>
      <c r="Y520" s="510" t="str">
        <f t="shared" si="28"/>
        <v>středisko Svatý Jiří</v>
      </c>
    </row>
    <row r="521" spans="1:25" ht="15.75" hidden="1" customHeight="1">
      <c r="A521" s="541" t="s">
        <v>1000</v>
      </c>
      <c r="B521" s="547">
        <v>1427</v>
      </c>
      <c r="C521" s="551">
        <v>140</v>
      </c>
      <c r="D521" s="551">
        <v>2116</v>
      </c>
      <c r="E521" s="551">
        <v>140</v>
      </c>
      <c r="F521" s="551">
        <v>2079</v>
      </c>
      <c r="G521" s="551">
        <v>191</v>
      </c>
      <c r="H521" s="551">
        <v>1584</v>
      </c>
      <c r="I521" s="551">
        <v>97</v>
      </c>
      <c r="J521" s="552">
        <v>1880</v>
      </c>
      <c r="K521" s="552">
        <v>234</v>
      </c>
      <c r="L521" s="552">
        <v>1878</v>
      </c>
      <c r="M521" s="552">
        <v>211</v>
      </c>
      <c r="N521" s="563">
        <f t="shared" si="26"/>
        <v>8.9004739336492893</v>
      </c>
      <c r="O521" s="554" t="s">
        <v>1001</v>
      </c>
      <c r="R521" s="410" t="s">
        <v>311</v>
      </c>
      <c r="S521" s="411">
        <v>6091</v>
      </c>
      <c r="T521" s="510" t="str">
        <f t="shared" si="27"/>
        <v>okres Příbram</v>
      </c>
      <c r="V521" s="538" t="s">
        <v>1002</v>
      </c>
      <c r="W521" s="534">
        <v>133</v>
      </c>
      <c r="X521" s="534">
        <v>175</v>
      </c>
      <c r="Y521" s="510" t="str">
        <f t="shared" si="28"/>
        <v>středisko Štít Pražmo</v>
      </c>
    </row>
    <row r="522" spans="1:25" ht="15.75" hidden="1" customHeight="1">
      <c r="A522" s="541" t="s">
        <v>1002</v>
      </c>
      <c r="B522" s="547">
        <v>429</v>
      </c>
      <c r="C522" s="551">
        <v>76</v>
      </c>
      <c r="D522" s="551">
        <v>598</v>
      </c>
      <c r="E522" s="551">
        <v>74</v>
      </c>
      <c r="F522" s="551">
        <v>826</v>
      </c>
      <c r="G522" s="551">
        <v>97</v>
      </c>
      <c r="H522" s="551">
        <v>1094</v>
      </c>
      <c r="I522" s="551">
        <v>155</v>
      </c>
      <c r="J522" s="552">
        <v>1079</v>
      </c>
      <c r="K522" s="552">
        <v>105</v>
      </c>
      <c r="L522" s="552">
        <v>1050</v>
      </c>
      <c r="M522" s="552">
        <v>133</v>
      </c>
      <c r="N522" s="563">
        <f t="shared" si="26"/>
        <v>7.8947368421052628</v>
      </c>
      <c r="O522" s="554" t="s">
        <v>1003</v>
      </c>
      <c r="R522" s="414">
        <v>110</v>
      </c>
      <c r="S522" s="415">
        <v>85323</v>
      </c>
      <c r="T522" s="416" t="str">
        <f t="shared" si="27"/>
        <v>kraj Praha</v>
      </c>
      <c r="V522" s="538" t="s">
        <v>1004</v>
      </c>
      <c r="W522" s="534">
        <v>138</v>
      </c>
      <c r="X522" s="534">
        <v>179</v>
      </c>
      <c r="Y522" s="510" t="str">
        <f t="shared" si="28"/>
        <v>středisko Doberčata Dobrá</v>
      </c>
    </row>
    <row r="523" spans="1:25" ht="15.75" hidden="1" customHeight="1">
      <c r="A523" s="541" t="s">
        <v>1004</v>
      </c>
      <c r="B523" s="547">
        <v>935</v>
      </c>
      <c r="C523" s="551">
        <v>98</v>
      </c>
      <c r="D523" s="551">
        <v>825</v>
      </c>
      <c r="E523" s="551">
        <v>113</v>
      </c>
      <c r="F523" s="551">
        <v>628</v>
      </c>
      <c r="G523" s="551">
        <v>155</v>
      </c>
      <c r="H523" s="551">
        <v>1028</v>
      </c>
      <c r="I523" s="551">
        <v>273</v>
      </c>
      <c r="J523" s="552">
        <v>1045</v>
      </c>
      <c r="K523" s="552">
        <v>125</v>
      </c>
      <c r="L523" s="552">
        <v>1015</v>
      </c>
      <c r="M523" s="552">
        <v>138</v>
      </c>
      <c r="N523" s="563">
        <f t="shared" si="26"/>
        <v>7.3550724637681162</v>
      </c>
      <c r="O523" s="554" t="s">
        <v>1005</v>
      </c>
      <c r="R523" s="414">
        <v>210</v>
      </c>
      <c r="S523" s="415">
        <v>69351</v>
      </c>
      <c r="T523" s="510" t="str">
        <f t="shared" si="27"/>
        <v>Středočeský kraj</v>
      </c>
      <c r="V523" s="497" t="s">
        <v>1119</v>
      </c>
      <c r="W523" s="534"/>
      <c r="X523" s="534"/>
      <c r="Y523" s="510" t="str">
        <f t="shared" si="28"/>
        <v>středisko Nashuro Kozlovice</v>
      </c>
    </row>
    <row r="524" spans="1:25" s="404" customFormat="1" ht="15.75" hidden="1" customHeight="1">
      <c r="A524" s="541" t="s">
        <v>1119</v>
      </c>
      <c r="B524" s="547"/>
      <c r="C524" s="551"/>
      <c r="D524" s="551"/>
      <c r="E524" s="551"/>
      <c r="F524" s="551"/>
      <c r="G524" s="551"/>
      <c r="H524" s="556"/>
      <c r="I524" s="556"/>
      <c r="J524" s="552"/>
      <c r="K524" s="552"/>
      <c r="L524" s="552"/>
      <c r="M524" s="552"/>
      <c r="N524" s="563" t="str">
        <f>IF(L524="","",L524/M524)</f>
        <v/>
      </c>
      <c r="O524" s="554" t="s">
        <v>1120</v>
      </c>
      <c r="Q524" s="510"/>
      <c r="R524" s="414">
        <v>310</v>
      </c>
      <c r="S524" s="415">
        <v>28336</v>
      </c>
      <c r="T524" s="416" t="str">
        <f t="shared" si="27"/>
        <v>Jihočeský kraj</v>
      </c>
      <c r="V524" s="538">
        <v>813</v>
      </c>
      <c r="W524" s="534">
        <v>264</v>
      </c>
      <c r="X524" s="534">
        <v>408</v>
      </c>
      <c r="Y524" s="510" t="str">
        <f t="shared" si="28"/>
        <v>okres Karviná</v>
      </c>
    </row>
    <row r="525" spans="1:25" ht="15.75" customHeight="1">
      <c r="A525" s="541">
        <v>813</v>
      </c>
      <c r="B525" s="547">
        <v>1687</v>
      </c>
      <c r="C525" s="551">
        <v>254</v>
      </c>
      <c r="D525" s="551">
        <v>2517</v>
      </c>
      <c r="E525" s="551">
        <v>266</v>
      </c>
      <c r="F525" s="551">
        <v>2400</v>
      </c>
      <c r="G525" s="551">
        <v>273</v>
      </c>
      <c r="H525" s="551">
        <v>2464</v>
      </c>
      <c r="I525" s="551">
        <v>131</v>
      </c>
      <c r="J525" s="552">
        <v>2313</v>
      </c>
      <c r="K525" s="552">
        <v>229</v>
      </c>
      <c r="L525" s="552">
        <v>2458</v>
      </c>
      <c r="M525" s="552">
        <v>264</v>
      </c>
      <c r="N525" s="563">
        <f>IF(L525="","",L525/M525)</f>
        <v>9.3106060606060606</v>
      </c>
      <c r="O525" s="554" t="s">
        <v>1006</v>
      </c>
      <c r="R525" s="414">
        <v>320</v>
      </c>
      <c r="S525" s="415">
        <v>29424</v>
      </c>
      <c r="T525" s="510" t="str">
        <f t="shared" si="27"/>
        <v>Plzeňský kraj</v>
      </c>
      <c r="V525" s="538" t="s">
        <v>1007</v>
      </c>
      <c r="W525" s="534">
        <v>126</v>
      </c>
      <c r="X525" s="534">
        <v>180</v>
      </c>
      <c r="Y525" s="510" t="str">
        <f t="shared" si="28"/>
        <v>středisko Evžena Cedivody Karviná</v>
      </c>
    </row>
    <row r="526" spans="1:25" ht="15.75" hidden="1" customHeight="1">
      <c r="A526" s="541" t="s">
        <v>1007</v>
      </c>
      <c r="B526" s="547">
        <v>1319</v>
      </c>
      <c r="C526" s="551">
        <v>130</v>
      </c>
      <c r="D526" s="551">
        <v>1652</v>
      </c>
      <c r="E526" s="551">
        <v>108</v>
      </c>
      <c r="F526" s="551">
        <v>1521</v>
      </c>
      <c r="G526" s="551">
        <v>131</v>
      </c>
      <c r="H526" s="551">
        <v>1532</v>
      </c>
      <c r="I526" s="551">
        <v>48</v>
      </c>
      <c r="J526" s="552">
        <v>1587</v>
      </c>
      <c r="K526" s="552">
        <v>119</v>
      </c>
      <c r="L526" s="552">
        <v>1472</v>
      </c>
      <c r="M526" s="552">
        <v>126</v>
      </c>
      <c r="N526" s="563">
        <f t="shared" ref="N526:N559" si="29">IF(L526="","",L526/M526)</f>
        <v>11.682539682539682</v>
      </c>
      <c r="O526" s="554" t="s">
        <v>1008</v>
      </c>
      <c r="R526" s="414">
        <v>410</v>
      </c>
      <c r="S526" s="415">
        <v>5019</v>
      </c>
      <c r="T526" s="416" t="str">
        <f t="shared" si="27"/>
        <v>Karlovarský kraj</v>
      </c>
      <c r="V526" s="538" t="s">
        <v>1009</v>
      </c>
      <c r="W526" s="534">
        <v>35</v>
      </c>
      <c r="X526" s="534">
        <v>65</v>
      </c>
      <c r="Y526" s="510" t="str">
        <f t="shared" si="28"/>
        <v>středisko Havířov</v>
      </c>
    </row>
    <row r="527" spans="1:25" ht="15.75" hidden="1" customHeight="1">
      <c r="A527" s="541" t="s">
        <v>1009</v>
      </c>
      <c r="B527" s="547">
        <v>0</v>
      </c>
      <c r="C527" s="551">
        <v>35</v>
      </c>
      <c r="D527" s="551">
        <v>370</v>
      </c>
      <c r="E527" s="551">
        <v>60</v>
      </c>
      <c r="F527" s="551">
        <v>503</v>
      </c>
      <c r="G527" s="551">
        <v>48</v>
      </c>
      <c r="H527" s="551">
        <v>203</v>
      </c>
      <c r="I527" s="551">
        <v>28</v>
      </c>
      <c r="J527" s="552">
        <v>0</v>
      </c>
      <c r="K527" s="552">
        <v>13</v>
      </c>
      <c r="L527" s="552">
        <v>299</v>
      </c>
      <c r="M527" s="552">
        <v>35</v>
      </c>
      <c r="N527" s="563">
        <f t="shared" si="29"/>
        <v>8.5428571428571427</v>
      </c>
      <c r="O527" s="554" t="s">
        <v>1010</v>
      </c>
      <c r="R527" s="414">
        <v>420</v>
      </c>
      <c r="S527" s="415">
        <v>17925</v>
      </c>
      <c r="T527" s="510" t="str">
        <f t="shared" si="27"/>
        <v>Ústecký kraj</v>
      </c>
      <c r="V527" s="538" t="s">
        <v>1011</v>
      </c>
      <c r="W527" s="534">
        <v>34</v>
      </c>
      <c r="X527" s="534">
        <v>49</v>
      </c>
      <c r="Y527" s="510" t="str">
        <f t="shared" si="28"/>
        <v>středisko Hraničář Třinec</v>
      </c>
    </row>
    <row r="528" spans="1:25" ht="15.75" hidden="1" customHeight="1">
      <c r="A528" s="541" t="s">
        <v>1011</v>
      </c>
      <c r="B528" s="547">
        <v>136</v>
      </c>
      <c r="C528" s="551">
        <v>27</v>
      </c>
      <c r="D528" s="551">
        <v>0</v>
      </c>
      <c r="E528" s="551">
        <v>29</v>
      </c>
      <c r="F528" s="551">
        <v>136</v>
      </c>
      <c r="G528" s="551">
        <v>28</v>
      </c>
      <c r="H528" s="551">
        <v>144</v>
      </c>
      <c r="I528" s="551">
        <v>66</v>
      </c>
      <c r="J528" s="552">
        <v>216</v>
      </c>
      <c r="K528" s="552">
        <v>37</v>
      </c>
      <c r="L528" s="552">
        <v>192</v>
      </c>
      <c r="M528" s="552">
        <v>34</v>
      </c>
      <c r="N528" s="563">
        <f t="shared" si="29"/>
        <v>5.6470588235294121</v>
      </c>
      <c r="O528" s="554" t="s">
        <v>1012</v>
      </c>
      <c r="R528" s="414">
        <v>510</v>
      </c>
      <c r="S528" s="415">
        <v>23588</v>
      </c>
      <c r="T528" s="416" t="str">
        <f t="shared" si="27"/>
        <v>Liberecký kraj</v>
      </c>
      <c r="V528" s="538" t="s">
        <v>1013</v>
      </c>
      <c r="W528" s="534">
        <v>69</v>
      </c>
      <c r="X528" s="534">
        <v>114</v>
      </c>
      <c r="Y528" s="510" t="str">
        <f t="shared" si="28"/>
        <v>středisko Zlatá Orlice Český Těšín</v>
      </c>
    </row>
    <row r="529" spans="1:25" ht="15.75" hidden="1" customHeight="1">
      <c r="A529" s="541" t="s">
        <v>1013</v>
      </c>
      <c r="B529" s="547">
        <v>232</v>
      </c>
      <c r="C529" s="551">
        <v>62</v>
      </c>
      <c r="D529" s="551">
        <v>495</v>
      </c>
      <c r="E529" s="551">
        <v>69</v>
      </c>
      <c r="F529" s="551">
        <v>240</v>
      </c>
      <c r="G529" s="551">
        <v>66</v>
      </c>
      <c r="H529" s="551">
        <v>585</v>
      </c>
      <c r="I529" s="551">
        <v>863</v>
      </c>
      <c r="J529" s="552">
        <v>510</v>
      </c>
      <c r="K529" s="552">
        <v>60</v>
      </c>
      <c r="L529" s="552">
        <v>495</v>
      </c>
      <c r="M529" s="552">
        <v>69</v>
      </c>
      <c r="N529" s="563">
        <f t="shared" si="29"/>
        <v>7.1739130434782608</v>
      </c>
      <c r="O529" s="554" t="s">
        <v>1014</v>
      </c>
      <c r="R529" s="414">
        <v>520</v>
      </c>
      <c r="S529" s="415">
        <v>33052</v>
      </c>
      <c r="T529" s="510" t="str">
        <f t="shared" si="27"/>
        <v>Královéhradecký kraj</v>
      </c>
      <c r="V529" s="538">
        <v>814</v>
      </c>
      <c r="W529" s="534">
        <v>896</v>
      </c>
      <c r="X529" s="534">
        <v>1237</v>
      </c>
      <c r="Y529" s="510" t="str">
        <f t="shared" si="28"/>
        <v>okres Nový Jičín</v>
      </c>
    </row>
    <row r="530" spans="1:25" ht="15.75" customHeight="1">
      <c r="A530" s="541">
        <v>814</v>
      </c>
      <c r="B530" s="547">
        <v>6678</v>
      </c>
      <c r="C530" s="551">
        <v>755</v>
      </c>
      <c r="D530" s="551">
        <v>6904</v>
      </c>
      <c r="E530" s="551">
        <v>798</v>
      </c>
      <c r="F530" s="551">
        <v>7248</v>
      </c>
      <c r="G530" s="551">
        <v>863</v>
      </c>
      <c r="H530" s="551">
        <v>5936</v>
      </c>
      <c r="I530" s="551">
        <v>202</v>
      </c>
      <c r="J530" s="552">
        <v>6980</v>
      </c>
      <c r="K530" s="552">
        <v>806</v>
      </c>
      <c r="L530" s="552">
        <v>7028</v>
      </c>
      <c r="M530" s="552">
        <v>896</v>
      </c>
      <c r="N530" s="563">
        <f t="shared" si="29"/>
        <v>7.84375</v>
      </c>
      <c r="O530" s="554" t="s">
        <v>1015</v>
      </c>
      <c r="R530" s="414">
        <v>530</v>
      </c>
      <c r="S530" s="415">
        <v>32992</v>
      </c>
      <c r="T530" s="416" t="str">
        <f t="shared" si="27"/>
        <v>Pardubický kraj</v>
      </c>
      <c r="V530" s="538" t="s">
        <v>1016</v>
      </c>
      <c r="W530" s="534">
        <v>209</v>
      </c>
      <c r="X530" s="534">
        <v>269</v>
      </c>
      <c r="Y530" s="510" t="str">
        <f t="shared" si="28"/>
        <v>středisko Pagoda Nový Jičín</v>
      </c>
    </row>
    <row r="531" spans="1:25" ht="15.75" hidden="1" customHeight="1">
      <c r="A531" s="541" t="s">
        <v>1016</v>
      </c>
      <c r="B531" s="547">
        <v>1334</v>
      </c>
      <c r="C531" s="551">
        <v>163</v>
      </c>
      <c r="D531" s="551">
        <v>1206</v>
      </c>
      <c r="E531" s="551">
        <v>153</v>
      </c>
      <c r="F531" s="551">
        <v>1518</v>
      </c>
      <c r="G531" s="551">
        <v>202</v>
      </c>
      <c r="H531" s="551">
        <v>1148</v>
      </c>
      <c r="I531" s="551">
        <v>117</v>
      </c>
      <c r="J531" s="552">
        <v>1438</v>
      </c>
      <c r="K531" s="552">
        <v>186</v>
      </c>
      <c r="L531" s="552">
        <v>1334</v>
      </c>
      <c r="M531" s="552">
        <v>209</v>
      </c>
      <c r="N531" s="563">
        <f t="shared" si="29"/>
        <v>6.3827751196172251</v>
      </c>
      <c r="O531" s="554" t="s">
        <v>1017</v>
      </c>
      <c r="R531" s="414">
        <v>610</v>
      </c>
      <c r="S531" s="415">
        <v>18874</v>
      </c>
      <c r="T531" s="510" t="str">
        <f t="shared" si="27"/>
        <v>kraj Vysočina</v>
      </c>
      <c r="V531" s="538" t="s">
        <v>1018</v>
      </c>
      <c r="W531" s="534">
        <v>152</v>
      </c>
      <c r="X531" s="534">
        <v>207</v>
      </c>
      <c r="Y531" s="510" t="str">
        <f t="shared" si="28"/>
        <v>středisko Příbor</v>
      </c>
    </row>
    <row r="532" spans="1:25" ht="15.75" hidden="1" customHeight="1">
      <c r="A532" s="541" t="s">
        <v>1018</v>
      </c>
      <c r="B532" s="547">
        <v>852</v>
      </c>
      <c r="C532" s="551">
        <v>106</v>
      </c>
      <c r="D532" s="551">
        <v>866</v>
      </c>
      <c r="E532" s="551">
        <v>117</v>
      </c>
      <c r="F532" s="551">
        <v>699</v>
      </c>
      <c r="G532" s="551">
        <v>117</v>
      </c>
      <c r="H532" s="551">
        <v>744</v>
      </c>
      <c r="I532" s="551">
        <v>209</v>
      </c>
      <c r="J532" s="552">
        <v>796</v>
      </c>
      <c r="K532" s="552">
        <v>132</v>
      </c>
      <c r="L532" s="552">
        <v>755</v>
      </c>
      <c r="M532" s="552">
        <v>152</v>
      </c>
      <c r="N532" s="563">
        <f t="shared" si="29"/>
        <v>4.9671052631578947</v>
      </c>
      <c r="O532" s="554" t="s">
        <v>1019</v>
      </c>
      <c r="R532" s="414">
        <v>620</v>
      </c>
      <c r="S532" s="415">
        <v>77738</v>
      </c>
      <c r="T532" s="416" t="str">
        <f t="shared" si="27"/>
        <v>Jihomoravský kraj TGM</v>
      </c>
      <c r="V532" s="538" t="s">
        <v>1020</v>
      </c>
      <c r="W532" s="534">
        <v>180</v>
      </c>
      <c r="X532" s="534">
        <v>279</v>
      </c>
      <c r="Y532" s="510" t="str">
        <f t="shared" si="28"/>
        <v>středisko Kopřivnice</v>
      </c>
    </row>
    <row r="533" spans="1:25" ht="15.75" hidden="1" customHeight="1">
      <c r="A533" s="541" t="s">
        <v>1020</v>
      </c>
      <c r="B533" s="547">
        <f>480+464+960</f>
        <v>1904</v>
      </c>
      <c r="C533" s="551">
        <v>188</v>
      </c>
      <c r="D533" s="551">
        <v>2315</v>
      </c>
      <c r="E533" s="551">
        <v>208</v>
      </c>
      <c r="F533" s="551">
        <v>2061</v>
      </c>
      <c r="G533" s="551">
        <v>209</v>
      </c>
      <c r="H533" s="551">
        <v>2214</v>
      </c>
      <c r="I533" s="551">
        <v>56</v>
      </c>
      <c r="J533" s="552">
        <v>2083</v>
      </c>
      <c r="K533" s="552">
        <v>167</v>
      </c>
      <c r="L533" s="552">
        <v>2085</v>
      </c>
      <c r="M533" s="552">
        <v>180</v>
      </c>
      <c r="N533" s="563">
        <f t="shared" si="29"/>
        <v>11.583333333333334</v>
      </c>
      <c r="O533" s="554" t="s">
        <v>1021</v>
      </c>
      <c r="R533" s="414">
        <v>710</v>
      </c>
      <c r="S533" s="415">
        <v>28137</v>
      </c>
      <c r="T533" s="510" t="str">
        <f t="shared" si="27"/>
        <v>Olomoucký kraj</v>
      </c>
      <c r="V533" s="538" t="s">
        <v>1022</v>
      </c>
      <c r="W533" s="534">
        <v>53</v>
      </c>
      <c r="X533" s="534">
        <v>83</v>
      </c>
      <c r="Y533" s="510" t="str">
        <f t="shared" si="28"/>
        <v>středisko Štramberk</v>
      </c>
    </row>
    <row r="534" spans="1:25" ht="15.75" hidden="1" customHeight="1">
      <c r="A534" s="541" t="s">
        <v>1022</v>
      </c>
      <c r="B534" s="547">
        <v>216</v>
      </c>
      <c r="C534" s="551">
        <v>39</v>
      </c>
      <c r="D534" s="551">
        <v>365</v>
      </c>
      <c r="E534" s="551">
        <v>50</v>
      </c>
      <c r="F534" s="551">
        <v>382</v>
      </c>
      <c r="G534" s="551">
        <v>56</v>
      </c>
      <c r="H534" s="551">
        <v>240</v>
      </c>
      <c r="I534" s="551">
        <v>150</v>
      </c>
      <c r="J534" s="552">
        <v>128</v>
      </c>
      <c r="K534" s="552">
        <v>47</v>
      </c>
      <c r="L534" s="552">
        <v>184</v>
      </c>
      <c r="M534" s="552">
        <v>53</v>
      </c>
      <c r="N534" s="563">
        <f t="shared" si="29"/>
        <v>3.4716981132075473</v>
      </c>
      <c r="O534" s="554" t="s">
        <v>1023</v>
      </c>
      <c r="R534" s="414">
        <v>720</v>
      </c>
      <c r="S534" s="415">
        <v>26682</v>
      </c>
      <c r="T534" s="416" t="str">
        <f t="shared" si="27"/>
        <v>Zlínský kraj</v>
      </c>
      <c r="V534" s="538" t="s">
        <v>1024</v>
      </c>
      <c r="W534" s="534">
        <v>154</v>
      </c>
      <c r="X534" s="534">
        <v>193</v>
      </c>
      <c r="Y534" s="510" t="str">
        <f t="shared" si="28"/>
        <v>středisko Odry</v>
      </c>
    </row>
    <row r="535" spans="1:25" ht="15.75" hidden="1" customHeight="1">
      <c r="A535" s="541" t="s">
        <v>1024</v>
      </c>
      <c r="B535" s="547">
        <v>1475</v>
      </c>
      <c r="C535" s="551">
        <v>142</v>
      </c>
      <c r="D535" s="551">
        <v>1239</v>
      </c>
      <c r="E535" s="551">
        <v>148</v>
      </c>
      <c r="F535" s="551">
        <v>1426</v>
      </c>
      <c r="G535" s="551">
        <v>150</v>
      </c>
      <c r="H535" s="551">
        <v>357</v>
      </c>
      <c r="I535" s="551">
        <v>129</v>
      </c>
      <c r="J535" s="552">
        <v>1307</v>
      </c>
      <c r="K535" s="552">
        <v>146</v>
      </c>
      <c r="L535" s="552">
        <v>1259</v>
      </c>
      <c r="M535" s="552">
        <v>154</v>
      </c>
      <c r="N535" s="563">
        <f t="shared" si="29"/>
        <v>8.175324675324676</v>
      </c>
      <c r="O535" s="554" t="s">
        <v>1025</v>
      </c>
      <c r="R535" s="414">
        <v>810</v>
      </c>
      <c r="S535" s="415">
        <v>38063</v>
      </c>
      <c r="T535" s="510" t="str">
        <f t="shared" si="27"/>
        <v>Moravskoslezský kraj</v>
      </c>
      <c r="V535" s="538" t="s">
        <v>1026</v>
      </c>
      <c r="W535" s="534">
        <v>148</v>
      </c>
      <c r="X535" s="534">
        <v>206</v>
      </c>
      <c r="Y535" s="510" t="str">
        <f t="shared" si="28"/>
        <v>středisko Albrechtičky</v>
      </c>
    </row>
    <row r="536" spans="1:25" ht="15.75" hidden="1" customHeight="1">
      <c r="A536" s="541" t="s">
        <v>1026</v>
      </c>
      <c r="B536" s="547">
        <v>897</v>
      </c>
      <c r="C536" s="551">
        <v>117</v>
      </c>
      <c r="D536" s="551">
        <v>913</v>
      </c>
      <c r="E536" s="551">
        <v>122</v>
      </c>
      <c r="F536" s="551">
        <v>1162</v>
      </c>
      <c r="G536" s="551">
        <v>129</v>
      </c>
      <c r="H536" s="551">
        <v>1233</v>
      </c>
      <c r="I536" s="551">
        <v>534</v>
      </c>
      <c r="J536" s="552">
        <v>1228</v>
      </c>
      <c r="K536" s="552">
        <v>128</v>
      </c>
      <c r="L536" s="552">
        <v>1411</v>
      </c>
      <c r="M536" s="552">
        <v>148</v>
      </c>
      <c r="N536" s="563">
        <f t="shared" si="29"/>
        <v>9.5337837837837842</v>
      </c>
      <c r="O536" s="554" t="s">
        <v>1027</v>
      </c>
      <c r="V536" s="538">
        <v>815</v>
      </c>
      <c r="W536" s="534">
        <v>578</v>
      </c>
      <c r="X536" s="534">
        <v>844</v>
      </c>
      <c r="Y536" s="510" t="str">
        <f t="shared" si="28"/>
        <v>okres Opava</v>
      </c>
    </row>
    <row r="537" spans="1:25" ht="15.75" customHeight="1">
      <c r="A537" s="541">
        <v>815</v>
      </c>
      <c r="B537" s="547">
        <v>4324</v>
      </c>
      <c r="C537" s="551">
        <v>394</v>
      </c>
      <c r="D537" s="551">
        <v>5347</v>
      </c>
      <c r="E537" s="551">
        <v>437</v>
      </c>
      <c r="F537" s="551">
        <v>5503</v>
      </c>
      <c r="G537" s="551">
        <v>534</v>
      </c>
      <c r="H537" s="551">
        <v>5401</v>
      </c>
      <c r="I537" s="551">
        <v>110</v>
      </c>
      <c r="J537" s="552">
        <v>5048</v>
      </c>
      <c r="K537" s="552">
        <v>517</v>
      </c>
      <c r="L537" s="552">
        <v>5999</v>
      </c>
      <c r="M537" s="552">
        <v>578</v>
      </c>
      <c r="N537" s="563">
        <f t="shared" si="29"/>
        <v>10.378892733564014</v>
      </c>
      <c r="O537" s="554" t="s">
        <v>1028</v>
      </c>
      <c r="V537" s="538" t="s">
        <v>1029</v>
      </c>
      <c r="W537" s="534">
        <v>112</v>
      </c>
      <c r="X537" s="534">
        <v>153</v>
      </c>
      <c r="Y537" s="510" t="str">
        <f t="shared" si="28"/>
        <v>přístav Černý čáp Opava</v>
      </c>
    </row>
    <row r="538" spans="1:25" ht="15.75" hidden="1" customHeight="1">
      <c r="A538" s="541" t="s">
        <v>1029</v>
      </c>
      <c r="B538" s="547">
        <v>464</v>
      </c>
      <c r="C538" s="551">
        <v>54</v>
      </c>
      <c r="D538" s="551">
        <v>744</v>
      </c>
      <c r="E538" s="551">
        <v>83</v>
      </c>
      <c r="F538" s="551">
        <v>831</v>
      </c>
      <c r="G538" s="551">
        <v>110</v>
      </c>
      <c r="H538" s="551">
        <v>831</v>
      </c>
      <c r="I538" s="551">
        <v>170</v>
      </c>
      <c r="J538" s="552">
        <v>785</v>
      </c>
      <c r="K538" s="552">
        <v>117</v>
      </c>
      <c r="L538" s="552">
        <v>825</v>
      </c>
      <c r="M538" s="552">
        <v>112</v>
      </c>
      <c r="N538" s="563">
        <f t="shared" si="29"/>
        <v>7.3660714285714288</v>
      </c>
      <c r="O538" s="554" t="s">
        <v>1079</v>
      </c>
      <c r="V538" s="538" t="s">
        <v>1031</v>
      </c>
      <c r="W538" s="534">
        <v>175</v>
      </c>
      <c r="X538" s="534">
        <v>245</v>
      </c>
      <c r="Y538" s="510" t="str">
        <f t="shared" si="28"/>
        <v>středisko Zvon Opava</v>
      </c>
    </row>
    <row r="539" spans="1:25" ht="15.75" hidden="1" customHeight="1">
      <c r="A539" s="541" t="s">
        <v>1031</v>
      </c>
      <c r="B539" s="547">
        <v>1014</v>
      </c>
      <c r="C539" s="551">
        <v>143</v>
      </c>
      <c r="D539" s="551">
        <v>1211</v>
      </c>
      <c r="E539" s="551">
        <v>153</v>
      </c>
      <c r="F539" s="551">
        <v>1362</v>
      </c>
      <c r="G539" s="551">
        <v>170</v>
      </c>
      <c r="H539" s="551">
        <v>1448</v>
      </c>
      <c r="I539" s="551">
        <v>52</v>
      </c>
      <c r="J539" s="552">
        <v>1457</v>
      </c>
      <c r="K539" s="552">
        <v>167</v>
      </c>
      <c r="L539" s="552">
        <v>1580</v>
      </c>
      <c r="M539" s="552">
        <v>175</v>
      </c>
      <c r="N539" s="563">
        <f t="shared" si="29"/>
        <v>9.0285714285714285</v>
      </c>
      <c r="O539" s="554" t="s">
        <v>1032</v>
      </c>
      <c r="V539" s="538" t="s">
        <v>1033</v>
      </c>
      <c r="W539" s="534">
        <v>54</v>
      </c>
      <c r="X539" s="534">
        <v>80</v>
      </c>
      <c r="Y539" s="510" t="str">
        <f t="shared" si="28"/>
        <v>středisko Jih Opava</v>
      </c>
    </row>
    <row r="540" spans="1:25" ht="15.75" hidden="1" customHeight="1">
      <c r="A540" s="541" t="s">
        <v>1033</v>
      </c>
      <c r="B540" s="547">
        <v>638</v>
      </c>
      <c r="C540" s="551">
        <v>29</v>
      </c>
      <c r="D540" s="551">
        <v>660</v>
      </c>
      <c r="E540" s="551">
        <v>32</v>
      </c>
      <c r="F540" s="551">
        <v>586</v>
      </c>
      <c r="G540" s="551">
        <v>52</v>
      </c>
      <c r="H540" s="551">
        <v>666</v>
      </c>
      <c r="I540" s="551">
        <v>36</v>
      </c>
      <c r="J540" s="552">
        <v>633</v>
      </c>
      <c r="K540" s="552">
        <v>49</v>
      </c>
      <c r="L540" s="552">
        <v>868</v>
      </c>
      <c r="M540" s="552">
        <v>54</v>
      </c>
      <c r="N540" s="563">
        <f t="shared" si="29"/>
        <v>16.074074074074073</v>
      </c>
      <c r="O540" s="554" t="s">
        <v>1034</v>
      </c>
      <c r="V540" s="538" t="s">
        <v>1035</v>
      </c>
      <c r="W540" s="534">
        <v>40</v>
      </c>
      <c r="X540" s="534">
        <v>69</v>
      </c>
      <c r="Y540" s="510" t="str">
        <f t="shared" si="28"/>
        <v>přístav Poseidon Opava</v>
      </c>
    </row>
    <row r="541" spans="1:25" ht="15.75" hidden="1" customHeight="1">
      <c r="A541" s="541" t="s">
        <v>1035</v>
      </c>
      <c r="B541" s="547">
        <v>432</v>
      </c>
      <c r="C541" s="551">
        <v>42</v>
      </c>
      <c r="D541" s="551">
        <v>520</v>
      </c>
      <c r="E541" s="551">
        <v>38</v>
      </c>
      <c r="F541" s="551">
        <v>611</v>
      </c>
      <c r="G541" s="551">
        <v>36</v>
      </c>
      <c r="H541" s="551">
        <v>455</v>
      </c>
      <c r="I541" s="551">
        <v>92</v>
      </c>
      <c r="J541" s="552">
        <v>256</v>
      </c>
      <c r="K541" s="552">
        <v>33</v>
      </c>
      <c r="L541" s="552">
        <v>480</v>
      </c>
      <c r="M541" s="552">
        <v>40</v>
      </c>
      <c r="N541" s="563">
        <f t="shared" si="29"/>
        <v>12</v>
      </c>
      <c r="O541" s="554" t="s">
        <v>1036</v>
      </c>
      <c r="T541" s="404"/>
      <c r="V541" s="538" t="s">
        <v>1037</v>
      </c>
      <c r="W541" s="534">
        <v>106</v>
      </c>
      <c r="X541" s="534">
        <v>157</v>
      </c>
      <c r="Y541" s="510" t="str">
        <f t="shared" si="28"/>
        <v>středisko Ostrá Hůrka Háj ve Slezsku</v>
      </c>
    </row>
    <row r="542" spans="1:25" ht="15.75" hidden="1" customHeight="1">
      <c r="A542" s="541" t="s">
        <v>1037</v>
      </c>
      <c r="B542" s="547">
        <v>815</v>
      </c>
      <c r="C542" s="551">
        <v>58</v>
      </c>
      <c r="D542" s="551">
        <v>1109</v>
      </c>
      <c r="E542" s="551">
        <v>54</v>
      </c>
      <c r="F542" s="551">
        <v>1159</v>
      </c>
      <c r="G542" s="551">
        <v>92</v>
      </c>
      <c r="H542" s="551">
        <v>1065</v>
      </c>
      <c r="I542" s="551">
        <v>39</v>
      </c>
      <c r="J542" s="552">
        <v>915</v>
      </c>
      <c r="K542" s="552">
        <v>80</v>
      </c>
      <c r="L542" s="552">
        <v>1211</v>
      </c>
      <c r="M542" s="552">
        <v>106</v>
      </c>
      <c r="N542" s="563">
        <f t="shared" si="29"/>
        <v>11.424528301886792</v>
      </c>
      <c r="O542" s="554" t="s">
        <v>1038</v>
      </c>
      <c r="T542" s="404"/>
      <c r="V542" s="538" t="s">
        <v>1039</v>
      </c>
      <c r="W542" s="534">
        <v>46</v>
      </c>
      <c r="X542" s="534">
        <v>61</v>
      </c>
      <c r="Y542" s="510" t="str">
        <f t="shared" si="28"/>
        <v>středisko Salvator Dolní Životice</v>
      </c>
    </row>
    <row r="543" spans="1:25" ht="15.75" hidden="1" customHeight="1">
      <c r="A543" s="541" t="s">
        <v>1039</v>
      </c>
      <c r="B543" s="547">
        <v>456</v>
      </c>
      <c r="C543" s="551">
        <v>32</v>
      </c>
      <c r="D543" s="551">
        <v>480</v>
      </c>
      <c r="E543" s="551">
        <v>32</v>
      </c>
      <c r="F543" s="551">
        <v>360</v>
      </c>
      <c r="G543" s="551">
        <v>39</v>
      </c>
      <c r="H543" s="551">
        <v>432</v>
      </c>
      <c r="I543" s="551">
        <v>35</v>
      </c>
      <c r="J543" s="552">
        <v>492</v>
      </c>
      <c r="K543" s="552">
        <v>32</v>
      </c>
      <c r="L543" s="552">
        <v>480</v>
      </c>
      <c r="M543" s="552">
        <v>46</v>
      </c>
      <c r="N543" s="563">
        <f t="shared" si="29"/>
        <v>10.434782608695652</v>
      </c>
      <c r="O543" s="554" t="s">
        <v>1040</v>
      </c>
      <c r="T543" s="404"/>
      <c r="V543" s="538" t="s">
        <v>1041</v>
      </c>
      <c r="W543" s="534">
        <v>45</v>
      </c>
      <c r="X543" s="534">
        <v>79</v>
      </c>
      <c r="Y543" s="510" t="str">
        <f t="shared" si="28"/>
        <v>středisko DVOJKA Nový Jičín</v>
      </c>
    </row>
    <row r="544" spans="1:25" ht="15.75" hidden="1" customHeight="1">
      <c r="A544" s="541" t="s">
        <v>1041</v>
      </c>
      <c r="B544" s="547">
        <v>505</v>
      </c>
      <c r="C544" s="551">
        <v>36</v>
      </c>
      <c r="D544" s="551">
        <v>623</v>
      </c>
      <c r="E544" s="551">
        <v>45</v>
      </c>
      <c r="F544" s="551">
        <v>594</v>
      </c>
      <c r="G544" s="551">
        <v>35</v>
      </c>
      <c r="H544" s="551">
        <v>504</v>
      </c>
      <c r="I544" s="551">
        <v>983</v>
      </c>
      <c r="J544" s="552">
        <v>510</v>
      </c>
      <c r="K544" s="552">
        <v>39</v>
      </c>
      <c r="L544" s="552">
        <v>555</v>
      </c>
      <c r="M544" s="552">
        <v>45</v>
      </c>
      <c r="N544" s="563">
        <f t="shared" si="29"/>
        <v>12.333333333333334</v>
      </c>
      <c r="O544" s="554" t="s">
        <v>1042</v>
      </c>
      <c r="T544" s="404"/>
      <c r="V544" s="538">
        <v>816</v>
      </c>
      <c r="W544" s="534">
        <v>1114</v>
      </c>
      <c r="X544" s="534">
        <v>1547</v>
      </c>
      <c r="Y544" s="510" t="str">
        <f t="shared" si="28"/>
        <v>okres Ostrava - město</v>
      </c>
    </row>
    <row r="545" spans="1:25" ht="15.75" customHeight="1">
      <c r="A545" s="541">
        <v>816</v>
      </c>
      <c r="B545" s="547">
        <v>9769</v>
      </c>
      <c r="C545" s="551">
        <v>769</v>
      </c>
      <c r="D545" s="551">
        <v>9353</v>
      </c>
      <c r="E545" s="551">
        <v>868</v>
      </c>
      <c r="F545" s="551">
        <v>9657</v>
      </c>
      <c r="G545" s="551">
        <v>983</v>
      </c>
      <c r="H545" s="551">
        <v>10743</v>
      </c>
      <c r="I545" s="551">
        <v>86</v>
      </c>
      <c r="J545" s="552">
        <v>10250</v>
      </c>
      <c r="K545" s="552">
        <v>984</v>
      </c>
      <c r="L545" s="552">
        <v>12415</v>
      </c>
      <c r="M545" s="552">
        <v>1114</v>
      </c>
      <c r="N545" s="563">
        <f t="shared" si="29"/>
        <v>11.144524236983843</v>
      </c>
      <c r="O545" s="554" t="s">
        <v>1043</v>
      </c>
      <c r="T545" s="404"/>
      <c r="V545" s="538" t="s">
        <v>1044</v>
      </c>
      <c r="W545" s="534">
        <v>105</v>
      </c>
      <c r="X545" s="534">
        <v>117</v>
      </c>
      <c r="Y545" s="510" t="str">
        <f t="shared" si="28"/>
        <v>středisko Ludgeřovice</v>
      </c>
    </row>
    <row r="546" spans="1:25" ht="15.75" hidden="1" customHeight="1">
      <c r="A546" s="541" t="s">
        <v>1044</v>
      </c>
      <c r="B546" s="547">
        <v>0</v>
      </c>
      <c r="C546" s="551">
        <v>0</v>
      </c>
      <c r="D546" s="551">
        <v>330</v>
      </c>
      <c r="E546" s="551">
        <v>55</v>
      </c>
      <c r="F546" s="551">
        <v>542</v>
      </c>
      <c r="G546" s="551">
        <v>86</v>
      </c>
      <c r="H546" s="551">
        <v>434</v>
      </c>
      <c r="I546" s="551">
        <v>32</v>
      </c>
      <c r="J546" s="552">
        <v>688</v>
      </c>
      <c r="K546" s="552">
        <v>95</v>
      </c>
      <c r="L546" s="552">
        <v>831</v>
      </c>
      <c r="M546" s="552">
        <v>105</v>
      </c>
      <c r="N546" s="563">
        <f t="shared" si="29"/>
        <v>7.9142857142857146</v>
      </c>
      <c r="O546" s="554" t="s">
        <v>1045</v>
      </c>
      <c r="T546" s="404"/>
      <c r="V546" s="538" t="s">
        <v>1046</v>
      </c>
      <c r="W546" s="534">
        <v>39</v>
      </c>
      <c r="X546" s="534">
        <v>68</v>
      </c>
      <c r="Y546" s="510" t="str">
        <f t="shared" si="28"/>
        <v>středisko Mariánské Ostrava</v>
      </c>
    </row>
    <row r="547" spans="1:25" ht="15.75" hidden="1" customHeight="1">
      <c r="A547" s="541" t="s">
        <v>1046</v>
      </c>
      <c r="B547" s="547">
        <v>375</v>
      </c>
      <c r="C547" s="551">
        <v>21</v>
      </c>
      <c r="D547" s="551">
        <v>323</v>
      </c>
      <c r="E547" s="551">
        <v>28</v>
      </c>
      <c r="F547" s="551">
        <v>420</v>
      </c>
      <c r="G547" s="551">
        <v>32</v>
      </c>
      <c r="H547" s="551">
        <v>245</v>
      </c>
      <c r="I547" s="551">
        <v>45</v>
      </c>
      <c r="J547" s="552">
        <v>329</v>
      </c>
      <c r="K547" s="552">
        <v>27</v>
      </c>
      <c r="L547" s="552">
        <v>350</v>
      </c>
      <c r="M547" s="552">
        <v>39</v>
      </c>
      <c r="N547" s="563">
        <f t="shared" si="29"/>
        <v>8.9743589743589745</v>
      </c>
      <c r="O547" s="554" t="s">
        <v>1047</v>
      </c>
      <c r="T547" s="404"/>
      <c r="V547" s="538" t="s">
        <v>1048</v>
      </c>
      <c r="W547" s="534">
        <v>80</v>
      </c>
      <c r="X547" s="534">
        <v>94</v>
      </c>
      <c r="Y547" s="510" t="str">
        <f t="shared" si="28"/>
        <v>středisko Těrlicko</v>
      </c>
    </row>
    <row r="548" spans="1:25" ht="15.75" hidden="1" customHeight="1">
      <c r="A548" s="541" t="s">
        <v>1048</v>
      </c>
      <c r="B548" s="547">
        <v>0</v>
      </c>
      <c r="C548" s="551">
        <v>0</v>
      </c>
      <c r="D548" s="551">
        <v>510</v>
      </c>
      <c r="E548" s="551">
        <v>45</v>
      </c>
      <c r="F548" s="551">
        <v>480</v>
      </c>
      <c r="G548" s="551">
        <v>45</v>
      </c>
      <c r="H548" s="551">
        <v>600</v>
      </c>
      <c r="I548" s="551">
        <v>117</v>
      </c>
      <c r="J548" s="552">
        <v>570</v>
      </c>
      <c r="K548" s="552">
        <v>70</v>
      </c>
      <c r="L548" s="552">
        <v>765</v>
      </c>
      <c r="M548" s="552">
        <v>80</v>
      </c>
      <c r="N548" s="563">
        <f t="shared" si="29"/>
        <v>9.5625</v>
      </c>
      <c r="O548" s="554" t="s">
        <v>1049</v>
      </c>
      <c r="T548" s="404"/>
      <c r="V548" s="538" t="s">
        <v>1050</v>
      </c>
      <c r="W548" s="534">
        <v>142</v>
      </c>
      <c r="X548" s="534">
        <v>190</v>
      </c>
      <c r="Y548" s="510" t="str">
        <f t="shared" si="28"/>
        <v>středisko Svatý Jiří Ostrava</v>
      </c>
    </row>
    <row r="549" spans="1:25" ht="15.75" hidden="1" customHeight="1">
      <c r="A549" s="541" t="s">
        <v>1050</v>
      </c>
      <c r="B549" s="547">
        <v>971</v>
      </c>
      <c r="C549" s="551">
        <v>85</v>
      </c>
      <c r="D549" s="551">
        <v>840</v>
      </c>
      <c r="E549" s="551">
        <v>97</v>
      </c>
      <c r="F549" s="551">
        <v>926</v>
      </c>
      <c r="G549" s="551">
        <v>117</v>
      </c>
      <c r="H549" s="551">
        <v>1065</v>
      </c>
      <c r="I549" s="551">
        <v>43</v>
      </c>
      <c r="J549" s="552">
        <v>1126</v>
      </c>
      <c r="K549" s="552">
        <v>131</v>
      </c>
      <c r="L549" s="552">
        <v>1291</v>
      </c>
      <c r="M549" s="552">
        <v>142</v>
      </c>
      <c r="N549" s="563">
        <f t="shared" si="29"/>
        <v>9.091549295774648</v>
      </c>
      <c r="O549" s="554" t="s">
        <v>1051</v>
      </c>
      <c r="T549" s="404"/>
      <c r="V549" s="538" t="s">
        <v>1052</v>
      </c>
      <c r="W549" s="534">
        <v>73</v>
      </c>
      <c r="X549" s="534">
        <v>102</v>
      </c>
      <c r="Y549" s="510" t="str">
        <f t="shared" si="28"/>
        <v>středisko Strážci Ostrava</v>
      </c>
    </row>
    <row r="550" spans="1:25" ht="15.75" hidden="1" customHeight="1">
      <c r="A550" s="541" t="s">
        <v>1052</v>
      </c>
      <c r="B550" s="547">
        <v>702</v>
      </c>
      <c r="C550" s="551">
        <v>56</v>
      </c>
      <c r="D550" s="551">
        <v>740</v>
      </c>
      <c r="E550" s="551">
        <v>44</v>
      </c>
      <c r="F550" s="551">
        <v>470</v>
      </c>
      <c r="G550" s="551">
        <v>43</v>
      </c>
      <c r="H550" s="551">
        <v>482</v>
      </c>
      <c r="I550" s="551">
        <v>40</v>
      </c>
      <c r="J550" s="552">
        <v>811</v>
      </c>
      <c r="K550" s="552">
        <v>54</v>
      </c>
      <c r="L550" s="552">
        <v>1337</v>
      </c>
      <c r="M550" s="552">
        <v>73</v>
      </c>
      <c r="N550" s="563">
        <f t="shared" si="29"/>
        <v>18.315068493150687</v>
      </c>
      <c r="O550" s="554" t="s">
        <v>1053</v>
      </c>
      <c r="T550" s="404"/>
      <c r="V550" s="538" t="s">
        <v>1054</v>
      </c>
      <c r="W550" s="534">
        <v>42</v>
      </c>
      <c r="X550" s="534">
        <v>57</v>
      </c>
      <c r="Y550" s="510" t="str">
        <f t="shared" si="28"/>
        <v>středisko Ještěr Ostrava</v>
      </c>
    </row>
    <row r="551" spans="1:25" ht="15.75" hidden="1" customHeight="1">
      <c r="A551" s="541" t="s">
        <v>1054</v>
      </c>
      <c r="B551" s="547">
        <v>439</v>
      </c>
      <c r="C551" s="551">
        <v>39</v>
      </c>
      <c r="D551" s="551">
        <v>453</v>
      </c>
      <c r="E551" s="551">
        <v>37</v>
      </c>
      <c r="F551" s="551">
        <v>600</v>
      </c>
      <c r="G551" s="551">
        <v>40</v>
      </c>
      <c r="H551" s="551">
        <v>480</v>
      </c>
      <c r="I551" s="551">
        <v>40</v>
      </c>
      <c r="J551" s="552">
        <v>500</v>
      </c>
      <c r="K551" s="552">
        <v>34</v>
      </c>
      <c r="L551" s="552">
        <v>477</v>
      </c>
      <c r="M551" s="552">
        <v>42</v>
      </c>
      <c r="N551" s="563">
        <f t="shared" si="29"/>
        <v>11.357142857142858</v>
      </c>
      <c r="O551" s="554" t="s">
        <v>1055</v>
      </c>
      <c r="T551" s="404"/>
      <c r="V551" s="538" t="s">
        <v>1056</v>
      </c>
      <c r="W551" s="534">
        <v>56</v>
      </c>
      <c r="X551" s="534">
        <v>77</v>
      </c>
      <c r="Y551" s="510" t="str">
        <f t="shared" si="28"/>
        <v>středisko Klimkovice</v>
      </c>
    </row>
    <row r="552" spans="1:25" ht="15.75" hidden="1" customHeight="1">
      <c r="A552" s="541" t="s">
        <v>1056</v>
      </c>
      <c r="B552" s="547">
        <v>276</v>
      </c>
      <c r="C552" s="551">
        <v>31</v>
      </c>
      <c r="D552" s="551">
        <v>0</v>
      </c>
      <c r="E552" s="551">
        <v>35</v>
      </c>
      <c r="F552" s="551"/>
      <c r="G552" s="551">
        <v>40</v>
      </c>
      <c r="H552" s="551">
        <v>407</v>
      </c>
      <c r="I552" s="551">
        <v>54</v>
      </c>
      <c r="J552" s="552">
        <v>555</v>
      </c>
      <c r="K552" s="552">
        <v>43</v>
      </c>
      <c r="L552" s="552">
        <v>711</v>
      </c>
      <c r="M552" s="552">
        <v>56</v>
      </c>
      <c r="N552" s="563">
        <f t="shared" si="29"/>
        <v>12.696428571428571</v>
      </c>
      <c r="O552" s="554" t="s">
        <v>1057</v>
      </c>
      <c r="T552" s="404"/>
      <c r="V552" s="538" t="s">
        <v>1058</v>
      </c>
      <c r="W552" s="534">
        <v>43</v>
      </c>
      <c r="X552" s="534">
        <v>74</v>
      </c>
      <c r="Y552" s="510" t="str">
        <f t="shared" si="28"/>
        <v>přístav VIRIBUS UNITIS Ostrava</v>
      </c>
    </row>
    <row r="553" spans="1:25" ht="15.75" hidden="1" customHeight="1">
      <c r="A553" s="541" t="s">
        <v>1058</v>
      </c>
      <c r="B553" s="547">
        <v>909</v>
      </c>
      <c r="C553" s="551">
        <v>68</v>
      </c>
      <c r="D553" s="551">
        <v>674</v>
      </c>
      <c r="E553" s="551">
        <v>58</v>
      </c>
      <c r="F553" s="551">
        <v>552</v>
      </c>
      <c r="G553" s="551">
        <v>54</v>
      </c>
      <c r="H553" s="551">
        <v>728</v>
      </c>
      <c r="I553" s="551">
        <v>105</v>
      </c>
      <c r="J553" s="552">
        <v>495</v>
      </c>
      <c r="K553" s="552">
        <v>43</v>
      </c>
      <c r="L553" s="552">
        <v>378</v>
      </c>
      <c r="M553" s="552">
        <v>43</v>
      </c>
      <c r="N553" s="563">
        <f t="shared" si="29"/>
        <v>8.7906976744186043</v>
      </c>
      <c r="O553" s="554" t="s">
        <v>1059</v>
      </c>
      <c r="T553" s="404"/>
      <c r="V553" s="538" t="s">
        <v>1060</v>
      </c>
      <c r="W553" s="534">
        <v>118</v>
      </c>
      <c r="X553" s="534">
        <v>176</v>
      </c>
      <c r="Y553" s="510" t="str">
        <f t="shared" si="28"/>
        <v>středisko Osmačtyřicítka Ostrava</v>
      </c>
    </row>
    <row r="554" spans="1:25" ht="15.75" hidden="1" customHeight="1">
      <c r="A554" s="541" t="s">
        <v>1060</v>
      </c>
      <c r="B554" s="547">
        <v>1827</v>
      </c>
      <c r="C554" s="551">
        <v>89</v>
      </c>
      <c r="D554" s="551">
        <v>1489</v>
      </c>
      <c r="E554" s="551">
        <v>99</v>
      </c>
      <c r="F554" s="551">
        <v>1317</v>
      </c>
      <c r="G554" s="551">
        <v>105</v>
      </c>
      <c r="H554" s="551">
        <v>2097</v>
      </c>
      <c r="I554" s="551">
        <v>132</v>
      </c>
      <c r="J554" s="552">
        <v>963</v>
      </c>
      <c r="K554" s="552">
        <v>102</v>
      </c>
      <c r="L554" s="552">
        <v>1629</v>
      </c>
      <c r="M554" s="552">
        <v>118</v>
      </c>
      <c r="N554" s="563">
        <f t="shared" si="29"/>
        <v>13.805084745762711</v>
      </c>
      <c r="O554" s="554" t="s">
        <v>1061</v>
      </c>
      <c r="T554" s="404"/>
      <c r="V554" s="538" t="s">
        <v>1062</v>
      </c>
      <c r="W554" s="534">
        <v>129</v>
      </c>
      <c r="X554" s="534">
        <v>167</v>
      </c>
      <c r="Y554" s="510" t="str">
        <f t="shared" si="28"/>
        <v>středisko Modrý šíp Ostrava</v>
      </c>
    </row>
    <row r="555" spans="1:25" ht="15.75" hidden="1" customHeight="1">
      <c r="A555" s="541" t="s">
        <v>1062</v>
      </c>
      <c r="B555" s="547">
        <v>936</v>
      </c>
      <c r="C555" s="551">
        <v>64</v>
      </c>
      <c r="D555" s="551">
        <v>1094</v>
      </c>
      <c r="E555" s="551">
        <v>73</v>
      </c>
      <c r="F555" s="551">
        <v>1100</v>
      </c>
      <c r="G555" s="551">
        <v>132</v>
      </c>
      <c r="H555" s="551">
        <v>1396</v>
      </c>
      <c r="I555" s="551">
        <v>50</v>
      </c>
      <c r="J555" s="552">
        <v>1289</v>
      </c>
      <c r="K555" s="552">
        <v>121</v>
      </c>
      <c r="L555" s="552">
        <v>1557</v>
      </c>
      <c r="M555" s="552">
        <v>129</v>
      </c>
      <c r="N555" s="563">
        <f t="shared" si="29"/>
        <v>12.069767441860465</v>
      </c>
      <c r="O555" s="554" t="s">
        <v>1063</v>
      </c>
      <c r="T555" s="404"/>
      <c r="V555" s="538" t="s">
        <v>1064</v>
      </c>
      <c r="W555" s="534">
        <v>48</v>
      </c>
      <c r="X555" s="534">
        <v>69</v>
      </c>
      <c r="Y555" s="510" t="str">
        <f t="shared" si="28"/>
        <v>středisko Zábřeh Ostrava</v>
      </c>
    </row>
    <row r="556" spans="1:25" ht="15.75" hidden="1" customHeight="1">
      <c r="A556" s="541" t="s">
        <v>1064</v>
      </c>
      <c r="B556" s="547">
        <v>686</v>
      </c>
      <c r="C556" s="551">
        <v>65</v>
      </c>
      <c r="D556" s="551">
        <v>523</v>
      </c>
      <c r="E556" s="551">
        <v>43</v>
      </c>
      <c r="F556" s="551">
        <v>522</v>
      </c>
      <c r="G556" s="551">
        <v>50</v>
      </c>
      <c r="H556" s="551">
        <v>562</v>
      </c>
      <c r="I556" s="551">
        <v>83</v>
      </c>
      <c r="J556" s="552">
        <v>604</v>
      </c>
      <c r="K556" s="552">
        <v>44</v>
      </c>
      <c r="L556" s="552">
        <v>640</v>
      </c>
      <c r="M556" s="552">
        <v>48</v>
      </c>
      <c r="N556" s="563">
        <f t="shared" si="29"/>
        <v>13.333333333333334</v>
      </c>
      <c r="O556" s="554" t="s">
        <v>1065</v>
      </c>
      <c r="T556" s="404"/>
      <c r="V556" s="538" t="s">
        <v>1066</v>
      </c>
      <c r="W556" s="534">
        <v>68</v>
      </c>
      <c r="X556" s="534">
        <v>124</v>
      </c>
      <c r="Y556" s="510" t="str">
        <f t="shared" si="28"/>
        <v>přístav Eskadra Ostrava</v>
      </c>
    </row>
    <row r="557" spans="1:25" ht="15.75" hidden="1" customHeight="1">
      <c r="A557" s="541" t="s">
        <v>1066</v>
      </c>
      <c r="B557" s="547">
        <v>1064</v>
      </c>
      <c r="C557" s="551">
        <v>84</v>
      </c>
      <c r="D557" s="551">
        <v>929</v>
      </c>
      <c r="E557" s="551">
        <v>78</v>
      </c>
      <c r="F557" s="551">
        <v>1050</v>
      </c>
      <c r="G557" s="551">
        <v>83</v>
      </c>
      <c r="H557" s="551">
        <v>752</v>
      </c>
      <c r="I557" s="551">
        <v>89</v>
      </c>
      <c r="J557" s="552">
        <v>971</v>
      </c>
      <c r="K557" s="552">
        <v>73</v>
      </c>
      <c r="L557" s="552">
        <v>989</v>
      </c>
      <c r="M557" s="552">
        <v>68</v>
      </c>
      <c r="N557" s="563">
        <f t="shared" si="29"/>
        <v>14.544117647058824</v>
      </c>
      <c r="O557" s="554" t="s">
        <v>1067</v>
      </c>
      <c r="T557" s="404"/>
      <c r="V557" s="538" t="s">
        <v>1068</v>
      </c>
      <c r="W557" s="534">
        <v>107</v>
      </c>
      <c r="X557" s="534">
        <v>147</v>
      </c>
      <c r="Y557" s="510" t="str">
        <f t="shared" si="28"/>
        <v>středisko Stará Bělá</v>
      </c>
    </row>
    <row r="558" spans="1:25" ht="15.75" hidden="1" customHeight="1">
      <c r="A558" s="541" t="s">
        <v>1068</v>
      </c>
      <c r="B558" s="547">
        <v>990</v>
      </c>
      <c r="C558" s="551">
        <v>103</v>
      </c>
      <c r="D558" s="551">
        <v>803</v>
      </c>
      <c r="E558" s="551">
        <v>105</v>
      </c>
      <c r="F558" s="551">
        <v>838</v>
      </c>
      <c r="G558" s="551">
        <v>89</v>
      </c>
      <c r="H558" s="551">
        <v>854</v>
      </c>
      <c r="I558" s="551">
        <v>67</v>
      </c>
      <c r="J558" s="552">
        <v>715</v>
      </c>
      <c r="K558" s="552">
        <v>84</v>
      </c>
      <c r="L558" s="552">
        <v>764</v>
      </c>
      <c r="M558" s="552">
        <v>107</v>
      </c>
      <c r="N558" s="563">
        <f t="shared" si="29"/>
        <v>7.1401869158878508</v>
      </c>
      <c r="O558" s="558" t="s">
        <v>1100</v>
      </c>
      <c r="T558" s="404"/>
      <c r="V558" s="538" t="s">
        <v>1069</v>
      </c>
      <c r="W558" s="534">
        <v>64</v>
      </c>
      <c r="X558" s="534">
        <v>85</v>
      </c>
      <c r="Y558" s="510" t="str">
        <f t="shared" si="28"/>
        <v>středisko Polanka nad Odrou</v>
      </c>
    </row>
    <row r="559" spans="1:25" ht="15.75" hidden="1" customHeight="1">
      <c r="A559" s="541" t="s">
        <v>1069</v>
      </c>
      <c r="B559" s="547">
        <v>594</v>
      </c>
      <c r="C559" s="551">
        <v>64</v>
      </c>
      <c r="D559" s="551">
        <v>645</v>
      </c>
      <c r="E559" s="551">
        <v>71</v>
      </c>
      <c r="F559" s="551">
        <v>840</v>
      </c>
      <c r="G559" s="551">
        <v>67</v>
      </c>
      <c r="H559" s="551">
        <v>641</v>
      </c>
      <c r="I559" s="551"/>
      <c r="J559" s="552">
        <v>634</v>
      </c>
      <c r="K559" s="552">
        <v>63</v>
      </c>
      <c r="L559" s="552">
        <v>696</v>
      </c>
      <c r="M559" s="552">
        <v>64</v>
      </c>
      <c r="N559" s="563">
        <f t="shared" si="29"/>
        <v>10.875</v>
      </c>
      <c r="O559" s="554" t="s">
        <v>1070</v>
      </c>
      <c r="T559" s="404"/>
    </row>
    <row r="560" spans="1:25" ht="15.75" customHeight="1">
      <c r="A560" s="290"/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3"/>
      <c r="O560" s="3"/>
    </row>
    <row r="561" spans="1:15" ht="15.75" customHeight="1">
      <c r="A561" s="290"/>
      <c r="B561" s="291"/>
      <c r="C561" s="291"/>
      <c r="D561" s="291"/>
      <c r="E561" s="291"/>
      <c r="F561" s="291"/>
      <c r="G561" s="291"/>
      <c r="H561" s="291"/>
      <c r="I561" s="291"/>
      <c r="J561" s="291"/>
      <c r="K561" s="3"/>
      <c r="L561" s="3"/>
      <c r="M561" s="3"/>
      <c r="N561" s="3"/>
      <c r="O561" s="3"/>
    </row>
    <row r="562" spans="1:15" ht="15.75" customHeight="1">
      <c r="A562" s="290"/>
      <c r="B562" s="291"/>
      <c r="C562" s="291"/>
      <c r="D562" s="291"/>
      <c r="E562" s="291"/>
      <c r="F562" s="291"/>
      <c r="G562" s="291"/>
      <c r="H562" s="291"/>
      <c r="I562" s="291"/>
      <c r="J562" s="291"/>
      <c r="K562" s="3"/>
      <c r="L562" s="3"/>
      <c r="M562" s="3"/>
      <c r="N562" s="3"/>
      <c r="O562" s="3"/>
    </row>
    <row r="563" spans="1:15" ht="15.75" customHeight="1">
      <c r="A563" s="290"/>
      <c r="B563" s="291"/>
      <c r="C563" s="291"/>
      <c r="D563" s="291"/>
      <c r="E563" s="291"/>
      <c r="F563" s="291"/>
      <c r="G563" s="291"/>
      <c r="H563" s="291"/>
      <c r="I563" s="291"/>
      <c r="J563" s="291"/>
      <c r="K563" s="3"/>
      <c r="L563" s="3"/>
      <c r="M563" s="3"/>
      <c r="N563" s="3"/>
      <c r="O563" s="3"/>
    </row>
    <row r="564" spans="1:15" ht="15.75" customHeight="1">
      <c r="A564" s="290"/>
      <c r="B564" s="291"/>
      <c r="C564" s="291"/>
      <c r="D564" s="291"/>
      <c r="E564" s="291"/>
      <c r="F564" s="291"/>
      <c r="G564" s="291"/>
      <c r="H564" s="291"/>
      <c r="I564" s="291"/>
      <c r="J564" s="291"/>
      <c r="K564" s="3"/>
      <c r="L564" s="3"/>
      <c r="M564" s="3"/>
      <c r="N564" s="3"/>
      <c r="O564" s="3"/>
    </row>
    <row r="565" spans="1:15" ht="15.75" customHeight="1">
      <c r="A565" s="290"/>
      <c r="B565" s="291"/>
      <c r="C565" s="291"/>
      <c r="D565" s="291"/>
      <c r="E565" s="291"/>
      <c r="F565" s="291"/>
      <c r="G565" s="291"/>
      <c r="H565" s="291"/>
      <c r="I565" s="291"/>
      <c r="J565" s="291"/>
      <c r="K565" s="3"/>
      <c r="L565" s="3"/>
      <c r="M565" s="3"/>
      <c r="N565" s="3"/>
      <c r="O565" s="3"/>
    </row>
    <row r="566" spans="1:15" ht="15.75" customHeight="1">
      <c r="A566" s="290"/>
      <c r="B566" s="291"/>
      <c r="C566" s="291"/>
      <c r="D566" s="291"/>
      <c r="E566" s="291"/>
      <c r="F566" s="291"/>
      <c r="G566" s="291"/>
      <c r="H566" s="291"/>
      <c r="I566" s="291"/>
      <c r="J566" s="291"/>
      <c r="K566" s="3"/>
      <c r="L566" s="3"/>
      <c r="M566" s="3"/>
      <c r="N566" s="3"/>
      <c r="O566" s="3"/>
    </row>
    <row r="567" spans="1:15" ht="15.75" customHeight="1">
      <c r="A567" s="290"/>
      <c r="B567" s="291"/>
      <c r="C567" s="291"/>
      <c r="D567" s="291"/>
      <c r="E567" s="291"/>
      <c r="F567" s="291"/>
      <c r="G567" s="291"/>
      <c r="H567" s="291"/>
      <c r="I567" s="291"/>
      <c r="J567" s="291"/>
      <c r="K567" s="3"/>
      <c r="L567" s="3"/>
      <c r="M567" s="3"/>
      <c r="N567" s="3"/>
      <c r="O567" s="3"/>
    </row>
    <row r="568" spans="1:15" ht="15.75" customHeight="1">
      <c r="A568" s="290"/>
      <c r="B568" s="291"/>
      <c r="C568" s="291"/>
      <c r="D568" s="291"/>
      <c r="E568" s="291"/>
      <c r="F568" s="291"/>
      <c r="G568" s="291"/>
      <c r="H568" s="291"/>
      <c r="I568" s="291"/>
      <c r="J568" s="291"/>
      <c r="K568" s="3"/>
      <c r="L568" s="3"/>
      <c r="M568" s="3"/>
      <c r="N568" s="3"/>
      <c r="O568" s="3"/>
    </row>
    <row r="569" spans="1:15" ht="15.75" customHeight="1">
      <c r="A569" s="290"/>
      <c r="B569" s="291"/>
      <c r="C569" s="291"/>
      <c r="D569" s="291"/>
      <c r="E569" s="291"/>
      <c r="F569" s="291"/>
      <c r="G569" s="291"/>
      <c r="H569" s="291"/>
      <c r="I569" s="291"/>
      <c r="J569" s="291"/>
      <c r="K569" s="3"/>
      <c r="L569" s="3"/>
      <c r="M569" s="3"/>
      <c r="N569" s="3"/>
      <c r="O569" s="3"/>
    </row>
    <row r="570" spans="1:15" ht="15.75" customHeight="1">
      <c r="A570" s="290"/>
      <c r="B570" s="291"/>
      <c r="C570" s="291"/>
      <c r="D570" s="291"/>
      <c r="E570" s="291"/>
      <c r="F570" s="291"/>
      <c r="G570" s="291"/>
      <c r="H570" s="291"/>
      <c r="I570" s="291"/>
      <c r="J570" s="291"/>
      <c r="K570" s="3"/>
      <c r="L570" s="3"/>
      <c r="M570" s="3"/>
      <c r="N570" s="3"/>
      <c r="O570" s="3"/>
    </row>
    <row r="571" spans="1:15" ht="15.75" customHeight="1">
      <c r="A571" s="290"/>
      <c r="B571" s="291"/>
      <c r="C571" s="291"/>
      <c r="D571" s="291"/>
      <c r="E571" s="291"/>
      <c r="F571" s="291"/>
      <c r="G571" s="291"/>
      <c r="H571" s="291"/>
      <c r="I571" s="291"/>
      <c r="J571" s="291"/>
      <c r="K571" s="3"/>
      <c r="L571" s="3"/>
      <c r="M571" s="3"/>
      <c r="N571" s="3"/>
      <c r="O571" s="3"/>
    </row>
    <row r="572" spans="1:15" ht="15.75" customHeight="1">
      <c r="A572" s="290"/>
      <c r="B572" s="291"/>
      <c r="C572" s="291"/>
      <c r="D572" s="291"/>
      <c r="E572" s="291"/>
      <c r="F572" s="291"/>
      <c r="G572" s="291"/>
      <c r="H572" s="291"/>
      <c r="I572" s="291"/>
      <c r="J572" s="291"/>
      <c r="K572" s="3"/>
      <c r="L572" s="3"/>
      <c r="M572" s="3"/>
      <c r="N572" s="3"/>
      <c r="O572" s="3"/>
    </row>
    <row r="573" spans="1:15" ht="15.75" customHeight="1">
      <c r="A573" s="290"/>
      <c r="B573" s="291"/>
      <c r="C573" s="291"/>
      <c r="D573" s="291"/>
      <c r="E573" s="291"/>
      <c r="F573" s="291"/>
      <c r="G573" s="291"/>
      <c r="H573" s="291"/>
      <c r="I573" s="291"/>
      <c r="J573" s="291"/>
      <c r="K573" s="3"/>
      <c r="L573" s="3"/>
      <c r="M573" s="3"/>
      <c r="N573" s="3"/>
      <c r="O573" s="3"/>
    </row>
    <row r="574" spans="1:15" ht="15.75" customHeight="1">
      <c r="A574" s="290"/>
      <c r="B574" s="291"/>
      <c r="C574" s="291"/>
      <c r="D574" s="291"/>
      <c r="E574" s="291"/>
      <c r="F574" s="291"/>
      <c r="G574" s="291"/>
      <c r="H574" s="291"/>
      <c r="I574" s="291"/>
      <c r="J574" s="291"/>
      <c r="K574" s="3"/>
      <c r="L574" s="3"/>
      <c r="M574" s="3"/>
      <c r="N574" s="3"/>
      <c r="O574" s="3"/>
    </row>
    <row r="575" spans="1:15" ht="15.75" customHeight="1">
      <c r="A575" s="290"/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3"/>
      <c r="O575" s="3"/>
    </row>
    <row r="576" spans="1:15" ht="15.75" customHeight="1">
      <c r="A576" s="290"/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3"/>
      <c r="O576" s="3"/>
    </row>
    <row r="577" spans="1:15" ht="15.75" customHeight="1">
      <c r="A577" s="290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3"/>
      <c r="O577" s="3"/>
    </row>
    <row r="578" spans="1:15" ht="15.75" customHeight="1">
      <c r="A578" s="290"/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3"/>
      <c r="O578" s="3"/>
    </row>
    <row r="579" spans="1:15" ht="15.75" customHeight="1">
      <c r="A579" s="290"/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3"/>
      <c r="O579" s="3"/>
    </row>
    <row r="580" spans="1:15" ht="15.75" customHeight="1">
      <c r="A580" s="290"/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3"/>
      <c r="O580" s="3"/>
    </row>
    <row r="581" spans="1:15" ht="15.75" customHeight="1">
      <c r="A581" s="290"/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3"/>
      <c r="O581" s="3"/>
    </row>
    <row r="582" spans="1:15" ht="15.75" customHeight="1">
      <c r="A582" s="290"/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3"/>
      <c r="O582" s="3"/>
    </row>
    <row r="583" spans="1:15" ht="15.75" customHeight="1">
      <c r="A583" s="290"/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3"/>
      <c r="O583" s="3"/>
    </row>
    <row r="584" spans="1:15" ht="15.75" customHeight="1">
      <c r="A584" s="290"/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3"/>
      <c r="O584" s="3"/>
    </row>
    <row r="585" spans="1:15" ht="15.75" customHeight="1">
      <c r="A585" s="290"/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3"/>
      <c r="O585" s="3"/>
    </row>
    <row r="586" spans="1:15" ht="15.75" customHeight="1">
      <c r="A586" s="290"/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3"/>
      <c r="O586" s="3"/>
    </row>
    <row r="587" spans="1:15" ht="15.75" customHeight="1">
      <c r="A587" s="290"/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3"/>
      <c r="O587" s="3"/>
    </row>
    <row r="588" spans="1:15" ht="15.75" customHeight="1">
      <c r="A588" s="290"/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3"/>
      <c r="O588" s="3"/>
    </row>
    <row r="589" spans="1:15" ht="15.75" customHeight="1">
      <c r="A589" s="290"/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3"/>
      <c r="O589" s="3"/>
    </row>
    <row r="590" spans="1:15" ht="15.75" customHeight="1">
      <c r="A590" s="290"/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3"/>
      <c r="O590" s="3"/>
    </row>
    <row r="591" spans="1:15" ht="15.75" customHeight="1">
      <c r="A591" s="290"/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3"/>
      <c r="O591" s="3"/>
    </row>
    <row r="592" spans="1:15" ht="15.75" customHeight="1">
      <c r="A592" s="290"/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3"/>
      <c r="O592" s="3"/>
    </row>
    <row r="593" spans="1:15" ht="15.75" customHeight="1">
      <c r="A593" s="290"/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3"/>
      <c r="O593" s="3"/>
    </row>
    <row r="594" spans="1:15" ht="15.75" customHeight="1">
      <c r="A594" s="290"/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3"/>
      <c r="O594" s="3"/>
    </row>
    <row r="595" spans="1:15" ht="15.75" customHeight="1">
      <c r="A595" s="290"/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3"/>
      <c r="O595" s="3"/>
    </row>
    <row r="596" spans="1:15" ht="15.75" customHeight="1">
      <c r="A596" s="290"/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3"/>
      <c r="O596" s="3"/>
    </row>
    <row r="597" spans="1:15" ht="15.75" customHeight="1">
      <c r="A597" s="290"/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3"/>
      <c r="O597" s="3"/>
    </row>
    <row r="598" spans="1:15" ht="15.75" customHeight="1">
      <c r="A598" s="290"/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3"/>
      <c r="O598" s="3"/>
    </row>
    <row r="599" spans="1:15" ht="15.75" customHeight="1">
      <c r="A599" s="290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3"/>
      <c r="O599" s="3"/>
    </row>
    <row r="600" spans="1:15" ht="15.75" customHeight="1">
      <c r="A600" s="290"/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3"/>
      <c r="O600" s="3"/>
    </row>
    <row r="601" spans="1:15" ht="15.75" customHeight="1">
      <c r="A601" s="290"/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3"/>
      <c r="O601" s="3"/>
    </row>
    <row r="602" spans="1:15" ht="15.75" customHeight="1">
      <c r="A602" s="290"/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3"/>
      <c r="O602" s="3"/>
    </row>
    <row r="603" spans="1:15" ht="15.75" customHeight="1">
      <c r="A603" s="290"/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3"/>
      <c r="O603" s="3"/>
    </row>
    <row r="604" spans="1:15" ht="15.75" customHeight="1">
      <c r="A604" s="290"/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  <c r="M604" s="291"/>
      <c r="N604" s="3"/>
      <c r="O604" s="3"/>
    </row>
    <row r="605" spans="1:15" ht="15.75" customHeight="1">
      <c r="A605" s="290"/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  <c r="M605" s="291"/>
      <c r="N605" s="3"/>
      <c r="O605" s="3"/>
    </row>
    <row r="606" spans="1:15" ht="15.75" customHeight="1">
      <c r="A606" s="290"/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3"/>
      <c r="O606" s="3"/>
    </row>
    <row r="607" spans="1:15" ht="15.75" customHeight="1">
      <c r="A607" s="290"/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  <c r="M607" s="291"/>
      <c r="N607" s="3"/>
      <c r="O607" s="3"/>
    </row>
    <row r="608" spans="1:15" ht="15.75" customHeight="1">
      <c r="A608" s="290"/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  <c r="M608" s="291"/>
      <c r="N608" s="3"/>
      <c r="O608" s="3"/>
    </row>
    <row r="609" spans="1:15" ht="15.75" customHeight="1">
      <c r="A609" s="290"/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3"/>
      <c r="O609" s="3"/>
    </row>
    <row r="610" spans="1:15" ht="15.75" customHeight="1">
      <c r="A610" s="290"/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3"/>
      <c r="O610" s="3"/>
    </row>
    <row r="611" spans="1:15" ht="15.75" customHeight="1">
      <c r="A611" s="290"/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3"/>
      <c r="O611" s="3"/>
    </row>
    <row r="612" spans="1:15" ht="15.75" customHeight="1">
      <c r="A612" s="290"/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3"/>
      <c r="O612" s="3"/>
    </row>
    <row r="613" spans="1:15" ht="15.75" customHeight="1">
      <c r="A613" s="290"/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3"/>
      <c r="O613" s="3"/>
    </row>
    <row r="614" spans="1:15" ht="15.75" customHeight="1">
      <c r="A614" s="290"/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3"/>
      <c r="O614" s="3"/>
    </row>
    <row r="615" spans="1:15" ht="15.75" customHeight="1">
      <c r="A615" s="290"/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3"/>
      <c r="O615" s="3"/>
    </row>
    <row r="616" spans="1:15" ht="15.75" customHeight="1">
      <c r="A616" s="290"/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3"/>
      <c r="O616" s="3"/>
    </row>
    <row r="617" spans="1:15" ht="15.75" customHeight="1">
      <c r="A617" s="290"/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3"/>
      <c r="O617" s="3"/>
    </row>
    <row r="618" spans="1:15" ht="15.75" customHeight="1">
      <c r="A618" s="290"/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3"/>
      <c r="O618" s="3"/>
    </row>
    <row r="619" spans="1:15" ht="15.75" customHeight="1">
      <c r="A619" s="290"/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3"/>
      <c r="O619" s="3"/>
    </row>
    <row r="620" spans="1:15" ht="15.75" customHeight="1">
      <c r="A620" s="290"/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3"/>
      <c r="O620" s="3"/>
    </row>
    <row r="621" spans="1:15" ht="15.75" customHeight="1">
      <c r="A621" s="290"/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3"/>
      <c r="O621" s="3"/>
    </row>
    <row r="622" spans="1:15" ht="15.75" customHeight="1">
      <c r="A622" s="290"/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3"/>
      <c r="O622" s="3"/>
    </row>
    <row r="623" spans="1:15" ht="15.75" customHeight="1">
      <c r="A623" s="290"/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3"/>
      <c r="O623" s="3"/>
    </row>
    <row r="624" spans="1:15" ht="15.75" customHeight="1">
      <c r="A624" s="290"/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3"/>
      <c r="O624" s="3"/>
    </row>
    <row r="625" spans="1:15" ht="15.75" customHeight="1">
      <c r="A625" s="290"/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3"/>
      <c r="O625" s="3"/>
    </row>
    <row r="626" spans="1:15" ht="15.75" customHeight="1">
      <c r="A626" s="290"/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3"/>
      <c r="O626" s="3"/>
    </row>
    <row r="627" spans="1:15" ht="15.75" customHeight="1">
      <c r="A627" s="290"/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3"/>
      <c r="O627" s="3"/>
    </row>
    <row r="628" spans="1:15" ht="15.75" customHeight="1">
      <c r="A628" s="290"/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3"/>
      <c r="O628" s="3"/>
    </row>
    <row r="629" spans="1:15" ht="15.75" customHeight="1">
      <c r="A629" s="290"/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3"/>
      <c r="O629" s="3"/>
    </row>
    <row r="630" spans="1:15" ht="15.75" customHeight="1">
      <c r="A630" s="290"/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3"/>
      <c r="O630" s="3"/>
    </row>
    <row r="631" spans="1:15" ht="15.75" customHeight="1">
      <c r="A631" s="290"/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3"/>
      <c r="O631" s="3"/>
    </row>
    <row r="632" spans="1:15" ht="15.75" customHeight="1">
      <c r="A632" s="290"/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3"/>
      <c r="O632" s="3"/>
    </row>
    <row r="633" spans="1:15" ht="15.75" customHeight="1">
      <c r="A633" s="290"/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3"/>
      <c r="O633" s="3"/>
    </row>
    <row r="634" spans="1:15" ht="15.75" customHeight="1">
      <c r="A634" s="290"/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3"/>
      <c r="O634" s="3"/>
    </row>
    <row r="635" spans="1:15" ht="15.75" customHeight="1">
      <c r="A635" s="290"/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3"/>
      <c r="O635" s="3"/>
    </row>
    <row r="636" spans="1:15" ht="15.75" customHeight="1">
      <c r="A636" s="290"/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3"/>
      <c r="O636" s="3"/>
    </row>
    <row r="637" spans="1:15" ht="15.75" customHeight="1">
      <c r="A637" s="290"/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3"/>
      <c r="O637" s="3"/>
    </row>
    <row r="638" spans="1:15" ht="15.75" customHeight="1">
      <c r="A638" s="290"/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3"/>
      <c r="O638" s="3"/>
    </row>
    <row r="639" spans="1:15" ht="15.75" customHeight="1">
      <c r="A639" s="290"/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3"/>
      <c r="O639" s="3"/>
    </row>
    <row r="640" spans="1:15" ht="15.75" customHeight="1">
      <c r="A640" s="290"/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3"/>
      <c r="O640" s="3"/>
    </row>
    <row r="641" spans="1:15" ht="15.75" customHeight="1">
      <c r="A641" s="290"/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3"/>
      <c r="O641" s="3"/>
    </row>
    <row r="642" spans="1:15" ht="15.75" customHeight="1">
      <c r="A642" s="290"/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  <c r="M642" s="291"/>
      <c r="N642" s="3"/>
      <c r="O642" s="3"/>
    </row>
    <row r="643" spans="1:15" ht="15.75" customHeight="1">
      <c r="A643" s="290"/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  <c r="M643" s="291"/>
      <c r="N643" s="3"/>
      <c r="O643" s="3"/>
    </row>
    <row r="644" spans="1:15" ht="15.75" customHeight="1">
      <c r="A644" s="290"/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3"/>
      <c r="O644" s="3"/>
    </row>
    <row r="645" spans="1:15" ht="15.75" customHeight="1">
      <c r="A645" s="290"/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3"/>
      <c r="O645" s="3"/>
    </row>
    <row r="646" spans="1:15" ht="15.75" customHeight="1">
      <c r="A646" s="290"/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3"/>
      <c r="O646" s="3"/>
    </row>
    <row r="647" spans="1:15" ht="15.75" customHeight="1">
      <c r="A647" s="290"/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3"/>
      <c r="O647" s="3"/>
    </row>
    <row r="648" spans="1:15" ht="15.75" customHeight="1">
      <c r="A648" s="290"/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3"/>
      <c r="O648" s="3"/>
    </row>
    <row r="649" spans="1:15" ht="15.75" customHeight="1">
      <c r="A649" s="290"/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3"/>
      <c r="O649" s="3"/>
    </row>
    <row r="650" spans="1:15" ht="15.75" customHeight="1">
      <c r="A650" s="290"/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3"/>
      <c r="O650" s="3"/>
    </row>
    <row r="651" spans="1:15" ht="15.75" customHeight="1">
      <c r="A651" s="290"/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3"/>
      <c r="O651" s="3"/>
    </row>
    <row r="652" spans="1:15" ht="15.75" customHeight="1">
      <c r="A652" s="290"/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3"/>
      <c r="O652" s="3"/>
    </row>
    <row r="653" spans="1:15" ht="15.75" customHeight="1">
      <c r="A653" s="290"/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3"/>
      <c r="O653" s="3"/>
    </row>
    <row r="654" spans="1:15" ht="15.75" customHeight="1">
      <c r="A654" s="290"/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3"/>
      <c r="O654" s="3"/>
    </row>
    <row r="655" spans="1:15" ht="15.75" customHeight="1">
      <c r="A655" s="290"/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3"/>
      <c r="O655" s="3"/>
    </row>
    <row r="656" spans="1:15" ht="15.75" customHeight="1">
      <c r="A656" s="290"/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3"/>
      <c r="O656" s="3"/>
    </row>
    <row r="657" spans="1:15" ht="15.75" customHeight="1">
      <c r="A657" s="290"/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3"/>
      <c r="O657" s="3"/>
    </row>
    <row r="658" spans="1:15" ht="15.75" customHeight="1">
      <c r="A658" s="290"/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3"/>
      <c r="O658" s="3"/>
    </row>
    <row r="659" spans="1:15" ht="15.75" customHeight="1">
      <c r="A659" s="290"/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3"/>
      <c r="O659" s="3"/>
    </row>
    <row r="660" spans="1:15" ht="15.75" customHeight="1">
      <c r="A660" s="290"/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3"/>
      <c r="O660" s="3"/>
    </row>
    <row r="661" spans="1:15" ht="15.75" customHeight="1">
      <c r="A661" s="290"/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3"/>
      <c r="O661" s="3"/>
    </row>
    <row r="662" spans="1:15" ht="15.75" customHeight="1">
      <c r="A662" s="290"/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3"/>
      <c r="O662" s="3"/>
    </row>
    <row r="663" spans="1:15" ht="15.75" customHeight="1">
      <c r="A663" s="290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3"/>
      <c r="O663" s="3"/>
    </row>
    <row r="664" spans="1:15" ht="15.75" customHeight="1">
      <c r="A664" s="290"/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3"/>
      <c r="O664" s="3"/>
    </row>
    <row r="665" spans="1:15" ht="15.75" customHeight="1">
      <c r="A665" s="290"/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3"/>
      <c r="O665" s="3"/>
    </row>
    <row r="666" spans="1:15" ht="15.75" customHeight="1">
      <c r="A666" s="290"/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3"/>
      <c r="O666" s="3"/>
    </row>
    <row r="667" spans="1:15" ht="15.75" customHeight="1">
      <c r="A667" s="290"/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3"/>
      <c r="O667" s="3"/>
    </row>
    <row r="668" spans="1:15" ht="15.75" customHeight="1">
      <c r="A668" s="290"/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3"/>
      <c r="O668" s="3"/>
    </row>
    <row r="669" spans="1:15" ht="15.75" customHeight="1">
      <c r="A669" s="290"/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3"/>
      <c r="O669" s="3"/>
    </row>
    <row r="670" spans="1:15" ht="15.75" customHeight="1">
      <c r="A670" s="290"/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3"/>
      <c r="O670" s="3"/>
    </row>
    <row r="671" spans="1:15" ht="15.75" customHeight="1">
      <c r="A671" s="290"/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3"/>
      <c r="O671" s="3"/>
    </row>
    <row r="672" spans="1:15" ht="15.75" customHeight="1">
      <c r="A672" s="290"/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3"/>
      <c r="O672" s="3"/>
    </row>
    <row r="673" spans="1:15" ht="15.75" customHeight="1">
      <c r="A673" s="290"/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3"/>
      <c r="O673" s="3"/>
    </row>
    <row r="674" spans="1:15" ht="15.75" customHeight="1">
      <c r="A674" s="290"/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  <c r="M674" s="291"/>
      <c r="N674" s="3"/>
      <c r="O674" s="3"/>
    </row>
    <row r="675" spans="1:15" ht="15.75" customHeight="1">
      <c r="A675" s="290"/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  <c r="M675" s="291"/>
      <c r="N675" s="3"/>
      <c r="O675" s="3"/>
    </row>
    <row r="676" spans="1:15" ht="15.75" customHeight="1">
      <c r="A676" s="290"/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  <c r="M676" s="291"/>
      <c r="N676" s="3"/>
      <c r="O676" s="3"/>
    </row>
    <row r="677" spans="1:15" ht="15.75" customHeight="1">
      <c r="A677" s="290"/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  <c r="M677" s="291"/>
      <c r="N677" s="3"/>
      <c r="O677" s="3"/>
    </row>
    <row r="678" spans="1:15" ht="15.75" customHeight="1">
      <c r="A678" s="290"/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  <c r="M678" s="291"/>
      <c r="N678" s="3"/>
      <c r="O678" s="3"/>
    </row>
    <row r="679" spans="1:15" ht="15.75" customHeight="1">
      <c r="A679" s="290"/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  <c r="M679" s="291"/>
      <c r="N679" s="3"/>
      <c r="O679" s="3"/>
    </row>
    <row r="680" spans="1:15" ht="15.75" customHeight="1">
      <c r="A680" s="290"/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  <c r="M680" s="291"/>
      <c r="N680" s="3"/>
      <c r="O680" s="3"/>
    </row>
    <row r="681" spans="1:15" ht="15.75" customHeight="1">
      <c r="A681" s="290"/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  <c r="M681" s="291"/>
      <c r="N681" s="3"/>
      <c r="O681" s="3"/>
    </row>
    <row r="682" spans="1:15" ht="15.75" customHeight="1">
      <c r="A682" s="290"/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  <c r="M682" s="291"/>
      <c r="N682" s="3"/>
      <c r="O682" s="3"/>
    </row>
    <row r="683" spans="1:15" ht="15.75" customHeight="1">
      <c r="A683" s="290"/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  <c r="M683" s="291"/>
      <c r="N683" s="3"/>
      <c r="O683" s="3"/>
    </row>
    <row r="684" spans="1:15" ht="15.75" customHeight="1">
      <c r="A684" s="290"/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  <c r="M684" s="291"/>
      <c r="N684" s="3"/>
      <c r="O684" s="3"/>
    </row>
    <row r="685" spans="1:15" ht="15.75" customHeight="1">
      <c r="A685" s="290"/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  <c r="M685" s="291"/>
      <c r="N685" s="3"/>
      <c r="O685" s="3"/>
    </row>
    <row r="686" spans="1:15" ht="15.75" customHeight="1">
      <c r="A686" s="290"/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  <c r="M686" s="291"/>
      <c r="N686" s="3"/>
      <c r="O686" s="3"/>
    </row>
    <row r="687" spans="1:15" ht="15.75" customHeight="1">
      <c r="A687" s="290"/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  <c r="M687" s="291"/>
      <c r="N687" s="3"/>
      <c r="O687" s="3"/>
    </row>
    <row r="688" spans="1:15" ht="15.75" customHeight="1">
      <c r="A688" s="290"/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  <c r="M688" s="291"/>
      <c r="N688" s="3"/>
      <c r="O688" s="3"/>
    </row>
    <row r="689" spans="1:15" ht="15.75" customHeight="1">
      <c r="A689" s="290"/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  <c r="M689" s="291"/>
      <c r="N689" s="3"/>
      <c r="O689" s="3"/>
    </row>
    <row r="690" spans="1:15" ht="15.75" customHeight="1">
      <c r="A690" s="290"/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  <c r="M690" s="291"/>
      <c r="N690" s="3"/>
      <c r="O690" s="3"/>
    </row>
    <row r="691" spans="1:15" ht="15.75" customHeight="1">
      <c r="A691" s="290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3"/>
      <c r="O691" s="3"/>
    </row>
    <row r="692" spans="1:15" ht="15.75" customHeight="1">
      <c r="A692" s="290"/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  <c r="M692" s="291"/>
      <c r="N692" s="3"/>
      <c r="O692" s="3"/>
    </row>
    <row r="693" spans="1:15" ht="15.75" customHeight="1">
      <c r="A693" s="290"/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  <c r="M693" s="291"/>
      <c r="N693" s="3"/>
      <c r="O693" s="3"/>
    </row>
    <row r="694" spans="1:15" ht="15.75" customHeight="1">
      <c r="A694" s="290"/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  <c r="M694" s="291"/>
      <c r="N694" s="3"/>
      <c r="O694" s="3"/>
    </row>
    <row r="695" spans="1:15" ht="15.75" customHeight="1">
      <c r="A695" s="290"/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  <c r="M695" s="291"/>
      <c r="N695" s="3"/>
      <c r="O695" s="3"/>
    </row>
    <row r="696" spans="1:15" ht="15.75" customHeight="1">
      <c r="A696" s="290"/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  <c r="M696" s="291"/>
      <c r="N696" s="3"/>
      <c r="O696" s="3"/>
    </row>
    <row r="697" spans="1:15" ht="15.75" customHeight="1">
      <c r="A697" s="290"/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3"/>
      <c r="O697" s="3"/>
    </row>
    <row r="698" spans="1:15" ht="15.75" customHeight="1">
      <c r="A698" s="290"/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3"/>
      <c r="O698" s="3"/>
    </row>
    <row r="699" spans="1:15" ht="15.75" customHeight="1">
      <c r="A699" s="290"/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  <c r="M699" s="291"/>
      <c r="N699" s="3"/>
      <c r="O699" s="3"/>
    </row>
    <row r="700" spans="1:15" ht="15.75" customHeight="1">
      <c r="A700" s="290"/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  <c r="M700" s="291"/>
      <c r="N700" s="3"/>
      <c r="O700" s="3"/>
    </row>
    <row r="701" spans="1:15" ht="15.75" customHeight="1">
      <c r="A701" s="290"/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3"/>
      <c r="O701" s="3"/>
    </row>
    <row r="702" spans="1:15" ht="15.75" customHeight="1">
      <c r="A702" s="290"/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  <c r="M702" s="291"/>
      <c r="N702" s="3"/>
      <c r="O702" s="3"/>
    </row>
    <row r="703" spans="1:15" ht="15.75" customHeight="1">
      <c r="A703" s="290"/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  <c r="M703" s="291"/>
      <c r="N703" s="3"/>
      <c r="O703" s="3"/>
    </row>
    <row r="704" spans="1:15" ht="15.75" customHeight="1">
      <c r="A704" s="290"/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  <c r="M704" s="291"/>
      <c r="N704" s="3"/>
      <c r="O704" s="3"/>
    </row>
    <row r="705" spans="1:15" ht="15.75" customHeight="1">
      <c r="A705" s="290"/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  <c r="M705" s="291"/>
      <c r="N705" s="3"/>
      <c r="O705" s="3"/>
    </row>
    <row r="706" spans="1:15" ht="15.75" customHeight="1">
      <c r="A706" s="290"/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3"/>
      <c r="O706" s="3"/>
    </row>
    <row r="707" spans="1:15" ht="15.75" customHeight="1">
      <c r="A707" s="290"/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  <c r="M707" s="291"/>
      <c r="N707" s="3"/>
      <c r="O707" s="3"/>
    </row>
    <row r="708" spans="1:15" ht="15.75" customHeight="1">
      <c r="A708" s="290"/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  <c r="M708" s="291"/>
      <c r="N708" s="3"/>
      <c r="O708" s="3"/>
    </row>
    <row r="709" spans="1:15" ht="15.75" customHeight="1">
      <c r="A709" s="290"/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  <c r="M709" s="291"/>
      <c r="N709" s="3"/>
      <c r="O709" s="3"/>
    </row>
    <row r="710" spans="1:15" ht="15.75" customHeight="1">
      <c r="A710" s="290"/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  <c r="M710" s="291"/>
      <c r="N710" s="3"/>
      <c r="O710" s="3"/>
    </row>
    <row r="711" spans="1:15" ht="15.75" customHeight="1">
      <c r="A711" s="290"/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  <c r="M711" s="291"/>
      <c r="N711" s="3"/>
      <c r="O711" s="3"/>
    </row>
    <row r="712" spans="1:15" ht="15.75" customHeight="1">
      <c r="A712" s="290"/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  <c r="M712" s="291"/>
      <c r="N712" s="3"/>
      <c r="O712" s="3"/>
    </row>
    <row r="713" spans="1:15" ht="15.75" customHeight="1">
      <c r="A713" s="290"/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  <c r="M713" s="291"/>
      <c r="N713" s="3"/>
      <c r="O713" s="3"/>
    </row>
    <row r="714" spans="1:15" ht="15.75" customHeight="1">
      <c r="A714" s="290"/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  <c r="M714" s="291"/>
      <c r="N714" s="3"/>
      <c r="O714" s="3"/>
    </row>
    <row r="715" spans="1:15" ht="15.75" customHeight="1">
      <c r="A715" s="290"/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  <c r="M715" s="291"/>
      <c r="N715" s="3"/>
      <c r="O715" s="3"/>
    </row>
    <row r="716" spans="1:15" ht="15.75" customHeight="1">
      <c r="A716" s="290"/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  <c r="M716" s="291"/>
      <c r="N716" s="3"/>
      <c r="O716" s="3"/>
    </row>
    <row r="717" spans="1:15" ht="15.75" customHeight="1">
      <c r="A717" s="290"/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  <c r="M717" s="291"/>
      <c r="N717" s="3"/>
      <c r="O717" s="3"/>
    </row>
    <row r="718" spans="1:15" ht="15.75" customHeight="1">
      <c r="A718" s="290"/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  <c r="M718" s="291"/>
      <c r="N718" s="3"/>
      <c r="O718" s="3"/>
    </row>
    <row r="719" spans="1:15" ht="15.75" customHeight="1">
      <c r="A719" s="290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3"/>
      <c r="O719" s="3"/>
    </row>
    <row r="720" spans="1:15" ht="15.75" customHeight="1">
      <c r="A720" s="290"/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  <c r="M720" s="291"/>
      <c r="N720" s="3"/>
      <c r="O720" s="3"/>
    </row>
    <row r="721" spans="1:15" ht="15.75" customHeight="1">
      <c r="A721" s="290"/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  <c r="M721" s="291"/>
      <c r="N721" s="3"/>
      <c r="O721" s="3"/>
    </row>
    <row r="722" spans="1:15" ht="15.75" customHeight="1">
      <c r="A722" s="290"/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  <c r="M722" s="291"/>
      <c r="N722" s="3"/>
      <c r="O722" s="3"/>
    </row>
    <row r="723" spans="1:15" ht="15.75" customHeight="1">
      <c r="A723" s="290"/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  <c r="M723" s="291"/>
      <c r="N723" s="3"/>
      <c r="O723" s="3"/>
    </row>
    <row r="724" spans="1:15" ht="15.75" customHeight="1">
      <c r="A724" s="290"/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  <c r="M724" s="291"/>
      <c r="N724" s="3"/>
      <c r="O724" s="3"/>
    </row>
    <row r="725" spans="1:15" ht="15.75" customHeight="1">
      <c r="A725" s="290"/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  <c r="M725" s="291"/>
      <c r="N725" s="3"/>
      <c r="O725" s="3"/>
    </row>
    <row r="726" spans="1:15" ht="15.75" customHeight="1">
      <c r="A726" s="290"/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  <c r="M726" s="291"/>
      <c r="N726" s="3"/>
      <c r="O726" s="3"/>
    </row>
    <row r="727" spans="1:15" ht="15.75" customHeight="1">
      <c r="A727" s="290"/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  <c r="M727" s="291"/>
      <c r="N727" s="3"/>
      <c r="O727" s="3"/>
    </row>
    <row r="728" spans="1:15" ht="15.75" customHeight="1">
      <c r="A728" s="290"/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  <c r="M728" s="291"/>
      <c r="N728" s="3"/>
      <c r="O728" s="3"/>
    </row>
    <row r="729" spans="1:15" ht="15.75" customHeight="1">
      <c r="A729" s="290"/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  <c r="M729" s="291"/>
      <c r="N729" s="3"/>
      <c r="O729" s="3"/>
    </row>
    <row r="730" spans="1:15" ht="15.75" customHeight="1">
      <c r="A730" s="290"/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  <c r="M730" s="291"/>
      <c r="N730" s="3"/>
      <c r="O730" s="3"/>
    </row>
    <row r="731" spans="1:15" ht="15.75" customHeight="1">
      <c r="A731" s="290"/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  <c r="M731" s="291"/>
      <c r="N731" s="3"/>
      <c r="O731" s="3"/>
    </row>
    <row r="732" spans="1:15" ht="15.75" customHeight="1">
      <c r="A732" s="290"/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  <c r="M732" s="291"/>
      <c r="N732" s="3"/>
      <c r="O732" s="3"/>
    </row>
    <row r="733" spans="1:15" ht="15.75" customHeight="1">
      <c r="A733" s="290"/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  <c r="M733" s="291"/>
      <c r="N733" s="3"/>
      <c r="O733" s="3"/>
    </row>
    <row r="734" spans="1:15" ht="15.75" customHeight="1">
      <c r="A734" s="290"/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  <c r="M734" s="291"/>
      <c r="N734" s="3"/>
      <c r="O734" s="3"/>
    </row>
    <row r="735" spans="1:15" ht="15.75" customHeight="1">
      <c r="A735" s="290"/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  <c r="M735" s="291"/>
      <c r="N735" s="3"/>
      <c r="O735" s="3"/>
    </row>
    <row r="736" spans="1:15" ht="15.75" customHeight="1">
      <c r="A736" s="290"/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  <c r="M736" s="291"/>
      <c r="N736" s="3"/>
      <c r="O736" s="3"/>
    </row>
    <row r="737" spans="1:15" ht="15.75" customHeight="1">
      <c r="A737" s="290"/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  <c r="M737" s="291"/>
      <c r="N737" s="3"/>
      <c r="O737" s="3"/>
    </row>
    <row r="738" spans="1:15" ht="15.75" customHeight="1">
      <c r="A738" s="290"/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3"/>
      <c r="O738" s="3"/>
    </row>
    <row r="739" spans="1:15" ht="15.75" customHeight="1">
      <c r="A739" s="290"/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  <c r="M739" s="291"/>
      <c r="N739" s="3"/>
      <c r="O739" s="3"/>
    </row>
    <row r="740" spans="1:15" ht="15.75" customHeight="1">
      <c r="A740" s="290"/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  <c r="M740" s="291"/>
      <c r="N740" s="3"/>
      <c r="O740" s="3"/>
    </row>
    <row r="741" spans="1:15" ht="15.75" customHeight="1">
      <c r="A741" s="290"/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  <c r="M741" s="291"/>
      <c r="N741" s="3"/>
      <c r="O741" s="3"/>
    </row>
    <row r="742" spans="1:15" ht="15.75" customHeight="1">
      <c r="A742" s="290"/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  <c r="M742" s="291"/>
      <c r="N742" s="3"/>
      <c r="O742" s="3"/>
    </row>
    <row r="743" spans="1:15" ht="15.75" customHeight="1">
      <c r="A743" s="290"/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  <c r="M743" s="291"/>
      <c r="N743" s="3"/>
      <c r="O743" s="3"/>
    </row>
    <row r="744" spans="1:15" ht="15.75" customHeight="1">
      <c r="A744" s="290"/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  <c r="M744" s="291"/>
      <c r="N744" s="3"/>
      <c r="O744" s="3"/>
    </row>
    <row r="745" spans="1:15" ht="15.75" customHeight="1">
      <c r="A745" s="290"/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  <c r="M745" s="291"/>
      <c r="N745" s="3"/>
      <c r="O745" s="3"/>
    </row>
    <row r="746" spans="1:15" ht="15.75" customHeight="1">
      <c r="A746" s="290"/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3"/>
      <c r="O746" s="3"/>
    </row>
    <row r="747" spans="1:15" ht="15.75" customHeight="1">
      <c r="A747" s="290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3"/>
      <c r="O747" s="3"/>
    </row>
    <row r="748" spans="1:15" ht="15.75" customHeight="1">
      <c r="A748" s="290"/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3"/>
      <c r="O748" s="3"/>
    </row>
    <row r="749" spans="1:15" ht="15.75" customHeight="1">
      <c r="A749" s="290"/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3"/>
      <c r="O749" s="3"/>
    </row>
    <row r="750" spans="1:15" ht="15.75" customHeight="1">
      <c r="A750" s="290"/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3"/>
      <c r="O750" s="3"/>
    </row>
    <row r="751" spans="1:15" ht="15.75" customHeight="1">
      <c r="A751" s="290"/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3"/>
      <c r="O751" s="3"/>
    </row>
    <row r="752" spans="1:15" ht="15.75" customHeight="1">
      <c r="A752" s="290"/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3"/>
      <c r="O752" s="3"/>
    </row>
    <row r="753" spans="1:15" ht="15.75" customHeight="1">
      <c r="A753" s="290"/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3"/>
      <c r="O753" s="3"/>
    </row>
    <row r="754" spans="1:15" ht="15.75" customHeight="1">
      <c r="A754" s="290"/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3"/>
      <c r="O754" s="3"/>
    </row>
    <row r="755" spans="1:15" ht="15.75" customHeight="1">
      <c r="A755" s="290"/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3"/>
      <c r="O755" s="3"/>
    </row>
    <row r="756" spans="1:15" ht="15.75" customHeight="1">
      <c r="A756" s="290"/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3"/>
      <c r="O756" s="3"/>
    </row>
    <row r="757" spans="1:15" ht="15.75" customHeight="1">
      <c r="A757" s="290"/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3"/>
      <c r="O757" s="3"/>
    </row>
    <row r="758" spans="1:15" ht="15.75" customHeight="1">
      <c r="A758" s="290"/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3"/>
      <c r="O758" s="3"/>
    </row>
    <row r="759" spans="1:15" ht="15.75" customHeight="1">
      <c r="A759" s="290"/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3"/>
      <c r="O759" s="3"/>
    </row>
    <row r="760" spans="1:15" ht="15.75" customHeight="1">
      <c r="A760" s="287"/>
      <c r="B760" s="287"/>
      <c r="C760" s="287"/>
      <c r="D760" s="287"/>
      <c r="E760" s="287"/>
      <c r="F760" s="287"/>
      <c r="G760" s="287"/>
      <c r="H760" s="287"/>
      <c r="I760" s="287"/>
      <c r="J760" s="287"/>
      <c r="K760" s="287"/>
      <c r="L760" s="287"/>
      <c r="M760" s="287"/>
      <c r="N760" s="287"/>
      <c r="O760" s="287"/>
    </row>
    <row r="761" spans="1:15" ht="15.75" customHeight="1">
      <c r="A761" s="287"/>
      <c r="B761" s="287"/>
      <c r="C761" s="287"/>
      <c r="D761" s="287"/>
      <c r="E761" s="287"/>
      <c r="F761" s="287"/>
      <c r="G761" s="287"/>
      <c r="H761" s="287"/>
      <c r="I761" s="287"/>
      <c r="J761" s="287"/>
      <c r="K761" s="287"/>
      <c r="L761" s="287"/>
      <c r="M761" s="287"/>
      <c r="N761" s="287"/>
      <c r="O761" s="287"/>
    </row>
    <row r="762" spans="1:15" ht="15.75" customHeight="1">
      <c r="A762" s="287"/>
      <c r="B762" s="287"/>
      <c r="C762" s="287"/>
      <c r="D762" s="287"/>
      <c r="E762" s="287"/>
      <c r="F762" s="287"/>
      <c r="G762" s="287"/>
      <c r="H762" s="287"/>
      <c r="I762" s="287"/>
      <c r="J762" s="287"/>
      <c r="K762" s="287"/>
      <c r="L762" s="287"/>
      <c r="M762" s="287"/>
      <c r="N762" s="287"/>
      <c r="O762" s="287"/>
    </row>
    <row r="763" spans="1:15" ht="15.75" customHeight="1">
      <c r="A763" s="287"/>
      <c r="B763" s="287"/>
      <c r="C763" s="287"/>
      <c r="D763" s="287"/>
      <c r="E763" s="287"/>
      <c r="F763" s="287"/>
      <c r="G763" s="287"/>
      <c r="H763" s="287"/>
      <c r="I763" s="287"/>
      <c r="J763" s="287"/>
      <c r="K763" s="287"/>
      <c r="L763" s="287"/>
      <c r="M763" s="287"/>
      <c r="N763" s="287"/>
      <c r="O763" s="287"/>
    </row>
    <row r="764" spans="1:15" ht="15.75" customHeight="1">
      <c r="A764" s="287"/>
      <c r="B764" s="287"/>
      <c r="C764" s="287"/>
      <c r="D764" s="287"/>
      <c r="E764" s="287"/>
      <c r="F764" s="287"/>
      <c r="G764" s="287"/>
      <c r="H764" s="287"/>
      <c r="I764" s="287"/>
      <c r="J764" s="287"/>
      <c r="K764" s="287"/>
      <c r="L764" s="287"/>
      <c r="M764" s="287"/>
      <c r="N764" s="287"/>
      <c r="O764" s="287"/>
    </row>
    <row r="765" spans="1:15" ht="15.75" customHeight="1">
      <c r="A765" s="287"/>
      <c r="B765" s="287"/>
      <c r="C765" s="287"/>
      <c r="D765" s="287"/>
      <c r="E765" s="287"/>
      <c r="F765" s="287"/>
      <c r="G765" s="287"/>
      <c r="H765" s="287"/>
      <c r="I765" s="287"/>
      <c r="J765" s="287"/>
      <c r="K765" s="287"/>
      <c r="L765" s="287"/>
      <c r="M765" s="287"/>
      <c r="N765" s="287"/>
      <c r="O765" s="287"/>
    </row>
    <row r="766" spans="1:15" ht="15.75" customHeight="1">
      <c r="A766" s="287"/>
      <c r="B766" s="287"/>
      <c r="C766" s="287"/>
      <c r="D766" s="287"/>
      <c r="E766" s="287"/>
      <c r="F766" s="287"/>
      <c r="G766" s="287"/>
      <c r="H766" s="287"/>
      <c r="I766" s="287"/>
      <c r="J766" s="287"/>
      <c r="K766" s="287"/>
      <c r="L766" s="287"/>
      <c r="M766" s="287"/>
      <c r="N766" s="287"/>
      <c r="O766" s="287"/>
    </row>
    <row r="767" spans="1:15" ht="15.75" customHeight="1">
      <c r="A767" s="287"/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287"/>
    </row>
    <row r="768" spans="1:15" ht="15.75" customHeight="1">
      <c r="A768" s="287"/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287"/>
    </row>
    <row r="769" spans="1:15" ht="15.75" customHeight="1">
      <c r="A769" s="287"/>
      <c r="B769" s="287"/>
      <c r="C769" s="287"/>
      <c r="D769" s="287"/>
      <c r="E769" s="287"/>
      <c r="F769" s="287"/>
      <c r="G769" s="287"/>
      <c r="H769" s="287"/>
      <c r="I769" s="287"/>
      <c r="J769" s="287"/>
      <c r="K769" s="287"/>
      <c r="L769" s="287"/>
      <c r="M769" s="287"/>
      <c r="N769" s="287"/>
      <c r="O769" s="287"/>
    </row>
    <row r="770" spans="1:15" ht="15.75" customHeight="1">
      <c r="A770" s="287"/>
      <c r="B770" s="287"/>
      <c r="C770" s="287"/>
      <c r="D770" s="287"/>
      <c r="E770" s="287"/>
      <c r="F770" s="287"/>
      <c r="G770" s="287"/>
      <c r="H770" s="287"/>
      <c r="I770" s="287"/>
      <c r="J770" s="287"/>
      <c r="K770" s="287"/>
      <c r="L770" s="287"/>
      <c r="M770" s="287"/>
      <c r="N770" s="287"/>
      <c r="O770" s="287"/>
    </row>
    <row r="771" spans="1:15" ht="15.75" customHeight="1">
      <c r="A771" s="287"/>
      <c r="B771" s="287"/>
      <c r="C771" s="287"/>
      <c r="D771" s="287"/>
      <c r="E771" s="287"/>
      <c r="F771" s="287"/>
      <c r="G771" s="287"/>
      <c r="H771" s="287"/>
      <c r="I771" s="287"/>
      <c r="J771" s="287"/>
      <c r="K771" s="287"/>
      <c r="L771" s="287"/>
      <c r="M771" s="287"/>
      <c r="N771" s="287"/>
      <c r="O771" s="287"/>
    </row>
    <row r="772" spans="1:15" ht="15.75" customHeight="1">
      <c r="A772" s="287"/>
      <c r="B772" s="287"/>
      <c r="C772" s="287"/>
      <c r="D772" s="287"/>
      <c r="E772" s="287"/>
      <c r="F772" s="287"/>
      <c r="G772" s="287"/>
      <c r="H772" s="287"/>
      <c r="I772" s="287"/>
      <c r="J772" s="287"/>
      <c r="K772" s="287"/>
      <c r="L772" s="287"/>
      <c r="M772" s="287"/>
      <c r="N772" s="287"/>
      <c r="O772" s="287"/>
    </row>
    <row r="773" spans="1:15" ht="15.75" customHeight="1">
      <c r="A773" s="287"/>
      <c r="B773" s="287"/>
      <c r="C773" s="287"/>
      <c r="D773" s="287"/>
      <c r="E773" s="287"/>
      <c r="F773" s="287"/>
      <c r="G773" s="287"/>
      <c r="H773" s="287"/>
      <c r="I773" s="287"/>
      <c r="J773" s="287"/>
      <c r="K773" s="287"/>
      <c r="L773" s="287"/>
      <c r="M773" s="287"/>
      <c r="N773" s="287"/>
      <c r="O773" s="287"/>
    </row>
    <row r="774" spans="1:15" ht="15.75" customHeight="1">
      <c r="A774" s="287"/>
      <c r="B774" s="287"/>
      <c r="C774" s="287"/>
      <c r="D774" s="287"/>
      <c r="E774" s="287"/>
      <c r="F774" s="287"/>
      <c r="G774" s="287"/>
      <c r="H774" s="287"/>
      <c r="I774" s="287"/>
      <c r="J774" s="287"/>
      <c r="K774" s="287"/>
      <c r="L774" s="287"/>
      <c r="M774" s="287"/>
      <c r="N774" s="287"/>
      <c r="O774" s="287"/>
    </row>
    <row r="775" spans="1:15" ht="15.75" customHeight="1">
      <c r="A775" s="287"/>
      <c r="B775" s="287"/>
      <c r="C775" s="287"/>
      <c r="D775" s="287"/>
      <c r="E775" s="287"/>
      <c r="F775" s="287"/>
      <c r="G775" s="287"/>
      <c r="H775" s="287"/>
      <c r="I775" s="287"/>
      <c r="J775" s="287"/>
      <c r="K775" s="287"/>
      <c r="L775" s="287"/>
      <c r="M775" s="287"/>
      <c r="N775" s="287"/>
      <c r="O775" s="287"/>
    </row>
    <row r="776" spans="1:15" ht="15.75" customHeight="1">
      <c r="A776" s="287"/>
      <c r="B776" s="287"/>
      <c r="C776" s="287"/>
      <c r="D776" s="287"/>
      <c r="E776" s="287"/>
      <c r="F776" s="287"/>
      <c r="G776" s="287"/>
      <c r="H776" s="287"/>
      <c r="I776" s="287"/>
      <c r="J776" s="287"/>
      <c r="K776" s="287"/>
      <c r="L776" s="287"/>
      <c r="M776" s="287"/>
      <c r="N776" s="287"/>
      <c r="O776" s="287"/>
    </row>
    <row r="777" spans="1:15" ht="15.75" customHeight="1">
      <c r="A777" s="287"/>
      <c r="B777" s="287"/>
      <c r="C777" s="287"/>
      <c r="D777" s="287"/>
      <c r="E777" s="287"/>
      <c r="F777" s="287"/>
      <c r="G777" s="287"/>
      <c r="H777" s="287"/>
      <c r="I777" s="287"/>
      <c r="J777" s="287"/>
      <c r="K777" s="287"/>
      <c r="L777" s="287"/>
      <c r="M777" s="287"/>
      <c r="N777" s="287"/>
      <c r="O777" s="287"/>
    </row>
    <row r="778" spans="1:15" ht="15.75" customHeight="1">
      <c r="A778" s="287"/>
      <c r="B778" s="287"/>
      <c r="C778" s="287"/>
      <c r="D778" s="287"/>
      <c r="E778" s="287"/>
      <c r="F778" s="287"/>
      <c r="G778" s="287"/>
      <c r="H778" s="287"/>
      <c r="I778" s="287"/>
      <c r="J778" s="287"/>
      <c r="K778" s="287"/>
      <c r="L778" s="287"/>
      <c r="M778" s="287"/>
      <c r="N778" s="287"/>
      <c r="O778" s="287"/>
    </row>
    <row r="779" spans="1:15" ht="15.75" customHeight="1">
      <c r="A779" s="287"/>
      <c r="B779" s="287"/>
      <c r="C779" s="287"/>
      <c r="D779" s="287"/>
      <c r="E779" s="287"/>
      <c r="F779" s="287"/>
      <c r="G779" s="287"/>
      <c r="H779" s="287"/>
      <c r="I779" s="287"/>
      <c r="J779" s="287"/>
      <c r="K779" s="287"/>
      <c r="L779" s="287"/>
      <c r="M779" s="287"/>
      <c r="N779" s="287"/>
      <c r="O779" s="287"/>
    </row>
    <row r="780" spans="1:15" ht="15.75" customHeight="1">
      <c r="A780" s="287"/>
      <c r="B780" s="287"/>
      <c r="C780" s="287"/>
      <c r="D780" s="287"/>
      <c r="E780" s="287"/>
      <c r="F780" s="287"/>
      <c r="G780" s="287"/>
      <c r="H780" s="287"/>
      <c r="I780" s="287"/>
      <c r="J780" s="287"/>
      <c r="K780" s="287"/>
      <c r="L780" s="287"/>
      <c r="M780" s="287"/>
      <c r="N780" s="287"/>
      <c r="O780" s="287"/>
    </row>
    <row r="781" spans="1:15" ht="15.75" customHeight="1">
      <c r="A781" s="287"/>
      <c r="B781" s="287"/>
      <c r="C781" s="287"/>
      <c r="D781" s="287"/>
      <c r="E781" s="287"/>
      <c r="F781" s="287"/>
      <c r="G781" s="287"/>
      <c r="H781" s="287"/>
      <c r="I781" s="287"/>
      <c r="J781" s="287"/>
      <c r="K781" s="287"/>
      <c r="L781" s="287"/>
      <c r="M781" s="287"/>
      <c r="N781" s="287"/>
      <c r="O781" s="287"/>
    </row>
    <row r="782" spans="1:15" ht="15.75" customHeight="1">
      <c r="A782" s="287"/>
      <c r="B782" s="287"/>
      <c r="C782" s="287"/>
      <c r="D782" s="287"/>
      <c r="E782" s="287"/>
      <c r="F782" s="287"/>
      <c r="G782" s="287"/>
      <c r="H782" s="287"/>
      <c r="I782" s="287"/>
      <c r="J782" s="287"/>
      <c r="K782" s="287"/>
      <c r="L782" s="287"/>
      <c r="M782" s="287"/>
      <c r="N782" s="287"/>
      <c r="O782" s="287"/>
    </row>
    <row r="783" spans="1:15" ht="15.75" customHeight="1">
      <c r="A783" s="287"/>
      <c r="B783" s="287"/>
      <c r="C783" s="287"/>
      <c r="D783" s="287"/>
      <c r="E783" s="287"/>
      <c r="F783" s="287"/>
      <c r="G783" s="287"/>
      <c r="H783" s="287"/>
      <c r="I783" s="287"/>
      <c r="J783" s="287"/>
      <c r="K783" s="287"/>
      <c r="L783" s="287"/>
      <c r="M783" s="287"/>
      <c r="N783" s="287"/>
      <c r="O783" s="287"/>
    </row>
    <row r="784" spans="1:15" ht="15.75" customHeight="1">
      <c r="A784" s="287"/>
      <c r="B784" s="287"/>
      <c r="C784" s="287"/>
      <c r="D784" s="287"/>
      <c r="E784" s="287"/>
      <c r="F784" s="287"/>
      <c r="G784" s="287"/>
      <c r="H784" s="287"/>
      <c r="I784" s="287"/>
      <c r="J784" s="287"/>
      <c r="K784" s="287"/>
      <c r="L784" s="287"/>
      <c r="M784" s="287"/>
      <c r="N784" s="287"/>
      <c r="O784" s="287"/>
    </row>
    <row r="785" spans="1:15" ht="15.75" customHeight="1">
      <c r="A785" s="287"/>
      <c r="B785" s="287"/>
      <c r="C785" s="287"/>
      <c r="D785" s="287"/>
      <c r="E785" s="287"/>
      <c r="F785" s="287"/>
      <c r="G785" s="287"/>
      <c r="H785" s="287"/>
      <c r="I785" s="287"/>
      <c r="J785" s="287"/>
      <c r="K785" s="287"/>
      <c r="L785" s="287"/>
      <c r="M785" s="287"/>
      <c r="N785" s="287"/>
      <c r="O785" s="287"/>
    </row>
    <row r="786" spans="1:15" ht="15.75" customHeight="1">
      <c r="A786" s="287"/>
      <c r="B786" s="287"/>
      <c r="C786" s="287"/>
      <c r="D786" s="287"/>
      <c r="E786" s="287"/>
      <c r="F786" s="287"/>
      <c r="G786" s="287"/>
      <c r="H786" s="287"/>
      <c r="I786" s="287"/>
      <c r="J786" s="287"/>
      <c r="K786" s="287"/>
      <c r="L786" s="287"/>
      <c r="M786" s="287"/>
      <c r="N786" s="287"/>
      <c r="O786" s="287"/>
    </row>
    <row r="787" spans="1:15" ht="15.75" customHeight="1">
      <c r="A787" s="287"/>
      <c r="B787" s="287"/>
      <c r="C787" s="287"/>
      <c r="D787" s="287"/>
      <c r="E787" s="287"/>
      <c r="F787" s="287"/>
      <c r="G787" s="287"/>
      <c r="H787" s="287"/>
      <c r="I787" s="287"/>
      <c r="J787" s="287"/>
      <c r="K787" s="287"/>
      <c r="L787" s="287"/>
      <c r="M787" s="287"/>
      <c r="N787" s="287"/>
      <c r="O787" s="287"/>
    </row>
    <row r="788" spans="1:15" ht="15.75" customHeight="1">
      <c r="A788" s="287"/>
      <c r="B788" s="287"/>
      <c r="C788" s="287"/>
      <c r="D788" s="287"/>
      <c r="E788" s="287"/>
      <c r="F788" s="287"/>
      <c r="G788" s="287"/>
      <c r="H788" s="287"/>
      <c r="I788" s="287"/>
      <c r="J788" s="287"/>
      <c r="K788" s="287"/>
      <c r="L788" s="287"/>
      <c r="M788" s="287"/>
      <c r="N788" s="287"/>
      <c r="O788" s="287"/>
    </row>
    <row r="789" spans="1:15" ht="15.75" customHeight="1">
      <c r="A789" s="287"/>
      <c r="B789" s="287"/>
      <c r="C789" s="287"/>
      <c r="D789" s="287"/>
      <c r="E789" s="287"/>
      <c r="F789" s="287"/>
      <c r="G789" s="287"/>
      <c r="H789" s="287"/>
      <c r="I789" s="287"/>
      <c r="J789" s="287"/>
      <c r="K789" s="287"/>
      <c r="L789" s="287"/>
      <c r="M789" s="287"/>
      <c r="N789" s="287"/>
      <c r="O789" s="287"/>
    </row>
    <row r="790" spans="1:15" ht="15.75" customHeight="1">
      <c r="A790" s="287"/>
      <c r="B790" s="287"/>
      <c r="C790" s="287"/>
      <c r="D790" s="287"/>
      <c r="E790" s="287"/>
      <c r="F790" s="287"/>
      <c r="G790" s="287"/>
      <c r="H790" s="287"/>
      <c r="I790" s="287"/>
      <c r="J790" s="287"/>
      <c r="K790" s="287"/>
      <c r="L790" s="287"/>
      <c r="M790" s="287"/>
      <c r="N790" s="287"/>
      <c r="O790" s="287"/>
    </row>
    <row r="791" spans="1:15" ht="15.75" customHeight="1">
      <c r="A791" s="287"/>
      <c r="B791" s="287"/>
      <c r="C791" s="287"/>
      <c r="D791" s="287"/>
      <c r="E791" s="287"/>
      <c r="F791" s="287"/>
      <c r="G791" s="287"/>
      <c r="H791" s="287"/>
      <c r="I791" s="287"/>
      <c r="J791" s="287"/>
      <c r="K791" s="287"/>
      <c r="L791" s="287"/>
      <c r="M791" s="287"/>
      <c r="N791" s="287"/>
      <c r="O791" s="287"/>
    </row>
    <row r="792" spans="1:15" ht="15.75" customHeight="1">
      <c r="A792" s="287"/>
      <c r="B792" s="287"/>
      <c r="C792" s="287"/>
      <c r="D792" s="287"/>
      <c r="E792" s="287"/>
      <c r="F792" s="287"/>
      <c r="G792" s="287"/>
      <c r="H792" s="287"/>
      <c r="I792" s="287"/>
      <c r="J792" s="287"/>
      <c r="K792" s="287"/>
      <c r="L792" s="287"/>
      <c r="M792" s="287"/>
      <c r="N792" s="287"/>
      <c r="O792" s="287"/>
    </row>
    <row r="793" spans="1:15" ht="15.75" customHeight="1">
      <c r="A793" s="287"/>
      <c r="B793" s="287"/>
      <c r="C793" s="287"/>
      <c r="D793" s="287"/>
      <c r="E793" s="287"/>
      <c r="F793" s="287"/>
      <c r="G793" s="287"/>
      <c r="H793" s="287"/>
      <c r="I793" s="287"/>
      <c r="J793" s="287"/>
      <c r="K793" s="287"/>
      <c r="L793" s="287"/>
      <c r="M793" s="287"/>
      <c r="N793" s="287"/>
      <c r="O793" s="287"/>
    </row>
    <row r="794" spans="1:15" ht="15.75" customHeight="1">
      <c r="A794" s="287"/>
      <c r="B794" s="287"/>
      <c r="C794" s="287"/>
      <c r="D794" s="287"/>
      <c r="E794" s="287"/>
      <c r="F794" s="287"/>
      <c r="G794" s="287"/>
      <c r="H794" s="287"/>
      <c r="I794" s="287"/>
      <c r="J794" s="287"/>
      <c r="K794" s="287"/>
      <c r="L794" s="287"/>
      <c r="M794" s="287"/>
      <c r="N794" s="287"/>
      <c r="O794" s="287"/>
    </row>
    <row r="795" spans="1:15" ht="15.75" customHeight="1">
      <c r="A795" s="287"/>
      <c r="B795" s="287"/>
      <c r="C795" s="287"/>
      <c r="D795" s="287"/>
      <c r="E795" s="287"/>
      <c r="F795" s="287"/>
      <c r="G795" s="287"/>
      <c r="H795" s="287"/>
      <c r="I795" s="287"/>
      <c r="J795" s="287"/>
      <c r="K795" s="287"/>
      <c r="L795" s="287"/>
      <c r="M795" s="287"/>
      <c r="N795" s="287"/>
      <c r="O795" s="287"/>
    </row>
    <row r="796" spans="1:15" ht="15.75" customHeight="1">
      <c r="A796" s="287"/>
      <c r="B796" s="287"/>
      <c r="C796" s="287"/>
      <c r="D796" s="287"/>
      <c r="E796" s="287"/>
      <c r="F796" s="287"/>
      <c r="G796" s="287"/>
      <c r="H796" s="287"/>
      <c r="I796" s="287"/>
      <c r="J796" s="287"/>
      <c r="K796" s="287"/>
      <c r="L796" s="287"/>
      <c r="M796" s="287"/>
      <c r="N796" s="287"/>
      <c r="O796" s="287"/>
    </row>
    <row r="797" spans="1:15" ht="15.75" customHeight="1">
      <c r="A797" s="287"/>
      <c r="B797" s="287"/>
      <c r="C797" s="287"/>
      <c r="D797" s="287"/>
      <c r="E797" s="287"/>
      <c r="F797" s="287"/>
      <c r="G797" s="287"/>
      <c r="H797" s="287"/>
      <c r="I797" s="287"/>
      <c r="J797" s="287"/>
      <c r="K797" s="287"/>
      <c r="L797" s="287"/>
      <c r="M797" s="287"/>
      <c r="N797" s="287"/>
      <c r="O797" s="287"/>
    </row>
    <row r="798" spans="1:15" ht="15.75" customHeight="1">
      <c r="A798" s="287"/>
      <c r="B798" s="287"/>
      <c r="C798" s="287"/>
      <c r="D798" s="287"/>
      <c r="E798" s="287"/>
      <c r="F798" s="287"/>
      <c r="G798" s="287"/>
      <c r="H798" s="287"/>
      <c r="I798" s="287"/>
      <c r="J798" s="287"/>
      <c r="K798" s="287"/>
      <c r="L798" s="287"/>
      <c r="M798" s="287"/>
      <c r="N798" s="287"/>
      <c r="O798" s="287"/>
    </row>
    <row r="799" spans="1:15" ht="15.75" customHeight="1">
      <c r="A799" s="287"/>
      <c r="B799" s="287"/>
      <c r="C799" s="287"/>
      <c r="D799" s="287"/>
      <c r="E799" s="287"/>
      <c r="F799" s="287"/>
      <c r="G799" s="287"/>
      <c r="H799" s="287"/>
      <c r="I799" s="287"/>
      <c r="J799" s="287"/>
      <c r="K799" s="287"/>
      <c r="L799" s="287"/>
      <c r="M799" s="287"/>
      <c r="N799" s="287"/>
      <c r="O799" s="287"/>
    </row>
    <row r="800" spans="1:15" ht="15.75" customHeight="1">
      <c r="A800" s="287"/>
      <c r="B800" s="287"/>
      <c r="C800" s="287"/>
      <c r="D800" s="287"/>
      <c r="E800" s="287"/>
      <c r="F800" s="287"/>
      <c r="G800" s="287"/>
      <c r="H800" s="287"/>
      <c r="I800" s="287"/>
      <c r="J800" s="287"/>
      <c r="K800" s="287"/>
      <c r="L800" s="287"/>
      <c r="M800" s="287"/>
      <c r="N800" s="287"/>
      <c r="O800" s="287"/>
    </row>
    <row r="801" spans="1:15" ht="15.75" customHeight="1">
      <c r="A801" s="287"/>
      <c r="B801" s="287"/>
      <c r="C801" s="287"/>
      <c r="D801" s="287"/>
      <c r="E801" s="287"/>
      <c r="F801" s="287"/>
      <c r="G801" s="287"/>
      <c r="H801" s="287"/>
      <c r="I801" s="287"/>
      <c r="J801" s="287"/>
      <c r="K801" s="287"/>
      <c r="L801" s="287"/>
      <c r="M801" s="287"/>
      <c r="N801" s="287"/>
      <c r="O801" s="287"/>
    </row>
    <row r="802" spans="1:15" ht="15.75" customHeight="1">
      <c r="A802" s="287"/>
      <c r="B802" s="287"/>
      <c r="C802" s="287"/>
      <c r="D802" s="287"/>
      <c r="E802" s="287"/>
      <c r="F802" s="287"/>
      <c r="G802" s="287"/>
      <c r="H802" s="287"/>
      <c r="I802" s="287"/>
      <c r="J802" s="287"/>
      <c r="K802" s="287"/>
      <c r="L802" s="287"/>
      <c r="M802" s="287"/>
      <c r="N802" s="287"/>
      <c r="O802" s="287"/>
    </row>
    <row r="803" spans="1:15" ht="15.75" customHeight="1">
      <c r="A803" s="287"/>
      <c r="B803" s="287"/>
      <c r="C803" s="287"/>
      <c r="D803" s="287"/>
      <c r="E803" s="287"/>
      <c r="F803" s="287"/>
      <c r="G803" s="287"/>
      <c r="H803" s="287"/>
      <c r="I803" s="287"/>
      <c r="J803" s="287"/>
      <c r="K803" s="287"/>
      <c r="L803" s="287"/>
      <c r="M803" s="287"/>
      <c r="N803" s="287"/>
      <c r="O803" s="287"/>
    </row>
    <row r="804" spans="1:15" ht="15.75" customHeight="1">
      <c r="A804" s="287"/>
      <c r="B804" s="287"/>
      <c r="C804" s="287"/>
      <c r="D804" s="287"/>
      <c r="E804" s="287"/>
      <c r="F804" s="287"/>
      <c r="G804" s="287"/>
      <c r="H804" s="287"/>
      <c r="I804" s="287"/>
      <c r="J804" s="287"/>
      <c r="K804" s="287"/>
      <c r="L804" s="287"/>
      <c r="M804" s="287"/>
      <c r="N804" s="287"/>
      <c r="O804" s="287"/>
    </row>
    <row r="805" spans="1:15" ht="15.75" customHeight="1">
      <c r="A805" s="287"/>
      <c r="B805" s="287"/>
      <c r="C805" s="287"/>
      <c r="D805" s="287"/>
      <c r="E805" s="287"/>
      <c r="F805" s="287"/>
      <c r="G805" s="287"/>
      <c r="H805" s="287"/>
      <c r="I805" s="287"/>
      <c r="J805" s="287"/>
      <c r="K805" s="287"/>
      <c r="L805" s="287"/>
      <c r="M805" s="287"/>
      <c r="N805" s="287"/>
      <c r="O805" s="287"/>
    </row>
    <row r="806" spans="1:15" ht="15.75" customHeight="1">
      <c r="A806" s="287"/>
      <c r="B806" s="287"/>
      <c r="C806" s="287"/>
      <c r="D806" s="287"/>
      <c r="E806" s="287"/>
      <c r="F806" s="287"/>
      <c r="G806" s="287"/>
      <c r="H806" s="287"/>
      <c r="I806" s="287"/>
      <c r="J806" s="287"/>
      <c r="K806" s="287"/>
      <c r="L806" s="287"/>
      <c r="M806" s="287"/>
      <c r="N806" s="287"/>
      <c r="O806" s="287"/>
    </row>
    <row r="807" spans="1:15" ht="15.75" customHeight="1">
      <c r="A807" s="287"/>
      <c r="B807" s="287"/>
      <c r="C807" s="287"/>
      <c r="D807" s="287"/>
      <c r="E807" s="287"/>
      <c r="F807" s="287"/>
      <c r="G807" s="287"/>
      <c r="H807" s="287"/>
      <c r="I807" s="287"/>
      <c r="J807" s="287"/>
      <c r="K807" s="287"/>
      <c r="L807" s="287"/>
      <c r="M807" s="287"/>
      <c r="N807" s="287"/>
      <c r="O807" s="287"/>
    </row>
    <row r="808" spans="1:15" ht="15.75" customHeight="1">
      <c r="A808" s="287"/>
      <c r="B808" s="287"/>
      <c r="C808" s="287"/>
      <c r="D808" s="287"/>
      <c r="E808" s="287"/>
      <c r="F808" s="287"/>
      <c r="G808" s="287"/>
      <c r="H808" s="287"/>
      <c r="I808" s="287"/>
      <c r="J808" s="287"/>
      <c r="K808" s="287"/>
      <c r="L808" s="287"/>
      <c r="M808" s="287"/>
      <c r="N808" s="287"/>
      <c r="O808" s="287"/>
    </row>
    <row r="809" spans="1:15" ht="15.75" customHeight="1">
      <c r="A809" s="287"/>
      <c r="B809" s="287"/>
      <c r="C809" s="287"/>
      <c r="D809" s="287"/>
      <c r="E809" s="287"/>
      <c r="F809" s="287"/>
      <c r="G809" s="287"/>
      <c r="H809" s="287"/>
      <c r="I809" s="287"/>
      <c r="J809" s="287"/>
      <c r="K809" s="287"/>
      <c r="L809" s="287"/>
      <c r="M809" s="287"/>
      <c r="N809" s="287"/>
      <c r="O809" s="287"/>
    </row>
    <row r="810" spans="1:15" ht="15.75" customHeight="1">
      <c r="A810" s="287"/>
      <c r="B810" s="287"/>
      <c r="C810" s="287"/>
      <c r="D810" s="287"/>
      <c r="E810" s="287"/>
      <c r="F810" s="287"/>
      <c r="G810" s="287"/>
      <c r="H810" s="287"/>
      <c r="I810" s="287"/>
      <c r="J810" s="287"/>
      <c r="K810" s="287"/>
      <c r="L810" s="287"/>
      <c r="M810" s="287"/>
      <c r="N810" s="287"/>
      <c r="O810" s="287"/>
    </row>
    <row r="811" spans="1:15" ht="15.75" customHeight="1">
      <c r="A811" s="287"/>
      <c r="B811" s="287"/>
      <c r="C811" s="287"/>
      <c r="D811" s="287"/>
      <c r="E811" s="287"/>
      <c r="F811" s="287"/>
      <c r="G811" s="287"/>
      <c r="H811" s="287"/>
      <c r="I811" s="287"/>
      <c r="J811" s="287"/>
      <c r="K811" s="287"/>
      <c r="L811" s="287"/>
      <c r="M811" s="287"/>
      <c r="N811" s="287"/>
      <c r="O811" s="287"/>
    </row>
    <row r="812" spans="1:15" ht="15.75" customHeight="1">
      <c r="A812" s="287"/>
      <c r="B812" s="287"/>
      <c r="C812" s="287"/>
      <c r="D812" s="287"/>
      <c r="E812" s="287"/>
      <c r="F812" s="287"/>
      <c r="G812" s="287"/>
      <c r="H812" s="287"/>
      <c r="I812" s="287"/>
      <c r="J812" s="287"/>
      <c r="K812" s="287"/>
      <c r="L812" s="287"/>
      <c r="M812" s="287"/>
      <c r="N812" s="287"/>
      <c r="O812" s="287"/>
    </row>
    <row r="813" spans="1:15" ht="15.75" customHeight="1">
      <c r="A813" s="287"/>
      <c r="B813" s="287"/>
      <c r="C813" s="287"/>
      <c r="D813" s="287"/>
      <c r="E813" s="287"/>
      <c r="F813" s="287"/>
      <c r="G813" s="287"/>
      <c r="H813" s="287"/>
      <c r="I813" s="287"/>
      <c r="J813" s="287"/>
      <c r="K813" s="287"/>
      <c r="L813" s="287"/>
      <c r="M813" s="287"/>
      <c r="N813" s="287"/>
      <c r="O813" s="287"/>
    </row>
    <row r="814" spans="1:15" ht="15.75" customHeight="1">
      <c r="A814" s="287"/>
      <c r="B814" s="287"/>
      <c r="C814" s="287"/>
      <c r="D814" s="287"/>
      <c r="E814" s="287"/>
      <c r="F814" s="287"/>
      <c r="G814" s="287"/>
      <c r="H814" s="287"/>
      <c r="I814" s="287"/>
      <c r="J814" s="287"/>
      <c r="K814" s="287"/>
      <c r="L814" s="287"/>
      <c r="M814" s="287"/>
      <c r="N814" s="287"/>
      <c r="O814" s="287"/>
    </row>
    <row r="815" spans="1:15" ht="15.75" customHeight="1">
      <c r="A815" s="287"/>
      <c r="B815" s="287"/>
      <c r="C815" s="287"/>
      <c r="D815" s="287"/>
      <c r="E815" s="287"/>
      <c r="F815" s="287"/>
      <c r="G815" s="287"/>
      <c r="H815" s="287"/>
      <c r="I815" s="287"/>
      <c r="J815" s="287"/>
      <c r="K815" s="287"/>
      <c r="L815" s="287"/>
      <c r="M815" s="287"/>
      <c r="N815" s="287"/>
      <c r="O815" s="287"/>
    </row>
    <row r="816" spans="1:15" ht="15.75" customHeight="1">
      <c r="A816" s="287"/>
      <c r="B816" s="287"/>
      <c r="C816" s="287"/>
      <c r="D816" s="287"/>
      <c r="E816" s="287"/>
      <c r="F816" s="287"/>
      <c r="G816" s="287"/>
      <c r="H816" s="287"/>
      <c r="I816" s="287"/>
      <c r="J816" s="287"/>
      <c r="K816" s="287"/>
      <c r="L816" s="287"/>
      <c r="M816" s="287"/>
      <c r="N816" s="287"/>
      <c r="O816" s="287"/>
    </row>
    <row r="817" spans="1:15" ht="15.75" customHeight="1">
      <c r="A817" s="287"/>
      <c r="B817" s="287"/>
      <c r="C817" s="287"/>
      <c r="D817" s="287"/>
      <c r="E817" s="287"/>
      <c r="F817" s="287"/>
      <c r="G817" s="287"/>
      <c r="H817" s="287"/>
      <c r="I817" s="287"/>
      <c r="J817" s="287"/>
      <c r="K817" s="287"/>
      <c r="L817" s="287"/>
      <c r="M817" s="287"/>
      <c r="N817" s="287"/>
      <c r="O817" s="287"/>
    </row>
    <row r="818" spans="1:15" ht="15.75" customHeight="1">
      <c r="A818" s="287"/>
      <c r="B818" s="287"/>
      <c r="C818" s="287"/>
      <c r="D818" s="287"/>
      <c r="E818" s="287"/>
      <c r="F818" s="287"/>
      <c r="G818" s="287"/>
      <c r="H818" s="287"/>
      <c r="I818" s="287"/>
      <c r="J818" s="287"/>
      <c r="K818" s="287"/>
      <c r="L818" s="287"/>
      <c r="M818" s="287"/>
      <c r="N818" s="287"/>
      <c r="O818" s="287"/>
    </row>
    <row r="819" spans="1:15" ht="15.75" customHeight="1">
      <c r="A819" s="287"/>
      <c r="B819" s="287"/>
      <c r="C819" s="287"/>
      <c r="D819" s="287"/>
      <c r="E819" s="287"/>
      <c r="F819" s="287"/>
      <c r="G819" s="287"/>
      <c r="H819" s="287"/>
      <c r="I819" s="287"/>
      <c r="J819" s="287"/>
      <c r="K819" s="287"/>
      <c r="L819" s="287"/>
      <c r="M819" s="287"/>
      <c r="N819" s="287"/>
      <c r="O819" s="287"/>
    </row>
    <row r="820" spans="1:15" ht="15.75" customHeight="1">
      <c r="A820" s="287"/>
      <c r="B820" s="287"/>
      <c r="C820" s="287"/>
      <c r="D820" s="287"/>
      <c r="E820" s="287"/>
      <c r="F820" s="287"/>
      <c r="G820" s="287"/>
      <c r="H820" s="287"/>
      <c r="I820" s="287"/>
      <c r="J820" s="287"/>
      <c r="K820" s="287"/>
      <c r="L820" s="287"/>
      <c r="M820" s="287"/>
      <c r="N820" s="287"/>
      <c r="O820" s="287"/>
    </row>
    <row r="821" spans="1:15" ht="15.75" customHeight="1">
      <c r="A821" s="287"/>
      <c r="B821" s="287"/>
      <c r="C821" s="287"/>
      <c r="D821" s="287"/>
      <c r="E821" s="287"/>
      <c r="F821" s="287"/>
      <c r="G821" s="287"/>
      <c r="H821" s="287"/>
      <c r="I821" s="287"/>
      <c r="J821" s="287"/>
      <c r="K821" s="287"/>
      <c r="L821" s="287"/>
      <c r="M821" s="287"/>
      <c r="N821" s="287"/>
      <c r="O821" s="287"/>
    </row>
    <row r="822" spans="1:15" ht="15.75" customHeight="1">
      <c r="A822" s="287"/>
      <c r="B822" s="287"/>
      <c r="C822" s="287"/>
      <c r="D822" s="287"/>
      <c r="E822" s="287"/>
      <c r="F822" s="287"/>
      <c r="G822" s="287"/>
      <c r="H822" s="287"/>
      <c r="I822" s="287"/>
      <c r="J822" s="287"/>
      <c r="K822" s="287"/>
      <c r="L822" s="287"/>
      <c r="M822" s="287"/>
      <c r="N822" s="287"/>
      <c r="O822" s="287"/>
    </row>
    <row r="823" spans="1:15" ht="15.75" customHeight="1">
      <c r="A823" s="287"/>
      <c r="B823" s="287"/>
      <c r="C823" s="287"/>
      <c r="D823" s="287"/>
      <c r="E823" s="287"/>
      <c r="F823" s="287"/>
      <c r="G823" s="287"/>
      <c r="H823" s="287"/>
      <c r="I823" s="287"/>
      <c r="J823" s="287"/>
      <c r="K823" s="287"/>
      <c r="L823" s="287"/>
      <c r="M823" s="287"/>
      <c r="N823" s="287"/>
      <c r="O823" s="287"/>
    </row>
    <row r="824" spans="1:15" ht="15.75" customHeight="1">
      <c r="A824" s="287"/>
      <c r="B824" s="287"/>
      <c r="C824" s="287"/>
      <c r="D824" s="287"/>
      <c r="E824" s="287"/>
      <c r="F824" s="287"/>
      <c r="G824" s="287"/>
      <c r="H824" s="287"/>
      <c r="I824" s="287"/>
      <c r="J824" s="287"/>
      <c r="K824" s="287"/>
      <c r="L824" s="287"/>
      <c r="M824" s="287"/>
      <c r="N824" s="287"/>
      <c r="O824" s="287"/>
    </row>
    <row r="825" spans="1:15" ht="15.75" customHeight="1">
      <c r="A825" s="287"/>
      <c r="B825" s="287"/>
      <c r="C825" s="287"/>
      <c r="D825" s="287"/>
      <c r="E825" s="287"/>
      <c r="F825" s="287"/>
      <c r="G825" s="287"/>
      <c r="H825" s="287"/>
      <c r="I825" s="287"/>
      <c r="J825" s="287"/>
      <c r="K825" s="287"/>
      <c r="L825" s="287"/>
      <c r="M825" s="287"/>
      <c r="N825" s="287"/>
      <c r="O825" s="287"/>
    </row>
    <row r="826" spans="1:15" ht="15.75" customHeight="1">
      <c r="A826" s="287"/>
      <c r="B826" s="287"/>
      <c r="C826" s="287"/>
      <c r="D826" s="287"/>
      <c r="E826" s="287"/>
      <c r="F826" s="287"/>
      <c r="G826" s="287"/>
      <c r="H826" s="287"/>
      <c r="I826" s="287"/>
      <c r="J826" s="287"/>
      <c r="K826" s="287"/>
      <c r="L826" s="287"/>
      <c r="M826" s="287"/>
      <c r="N826" s="287"/>
      <c r="O826" s="287"/>
    </row>
    <row r="827" spans="1:15" ht="15.75" customHeight="1">
      <c r="A827" s="287"/>
      <c r="B827" s="287"/>
      <c r="C827" s="287"/>
      <c r="D827" s="287"/>
      <c r="E827" s="287"/>
      <c r="F827" s="287"/>
      <c r="G827" s="287"/>
      <c r="H827" s="287"/>
      <c r="I827" s="287"/>
      <c r="J827" s="287"/>
      <c r="K827" s="287"/>
      <c r="L827" s="287"/>
      <c r="M827" s="287"/>
      <c r="N827" s="287"/>
      <c r="O827" s="287"/>
    </row>
    <row r="828" spans="1:15" ht="15.75" customHeight="1">
      <c r="A828" s="287"/>
      <c r="B828" s="287"/>
      <c r="C828" s="287"/>
      <c r="D828" s="287"/>
      <c r="E828" s="287"/>
      <c r="F828" s="287"/>
      <c r="G828" s="287"/>
      <c r="H828" s="287"/>
      <c r="I828" s="287"/>
      <c r="J828" s="287"/>
      <c r="K828" s="287"/>
      <c r="L828" s="287"/>
      <c r="M828" s="287"/>
      <c r="N828" s="287"/>
      <c r="O828" s="287"/>
    </row>
    <row r="829" spans="1:15" ht="15.75" customHeight="1">
      <c r="A829" s="287"/>
      <c r="B829" s="287"/>
      <c r="C829" s="287"/>
      <c r="D829" s="287"/>
      <c r="E829" s="287"/>
      <c r="F829" s="287"/>
      <c r="G829" s="287"/>
      <c r="H829" s="287"/>
      <c r="I829" s="287"/>
      <c r="J829" s="287"/>
      <c r="K829" s="287"/>
      <c r="L829" s="287"/>
      <c r="M829" s="287"/>
      <c r="N829" s="287"/>
      <c r="O829" s="287"/>
    </row>
    <row r="830" spans="1:15" ht="15.75" customHeight="1">
      <c r="A830" s="287"/>
      <c r="B830" s="287"/>
      <c r="C830" s="287"/>
      <c r="D830" s="287"/>
      <c r="E830" s="287"/>
      <c r="F830" s="287"/>
      <c r="G830" s="287"/>
      <c r="H830" s="287"/>
      <c r="I830" s="287"/>
      <c r="J830" s="287"/>
      <c r="K830" s="287"/>
      <c r="L830" s="287"/>
      <c r="M830" s="287"/>
      <c r="N830" s="287"/>
      <c r="O830" s="287"/>
    </row>
    <row r="831" spans="1:15" ht="15.75" customHeight="1">
      <c r="A831" s="287"/>
      <c r="B831" s="287"/>
      <c r="C831" s="287"/>
      <c r="D831" s="287"/>
      <c r="E831" s="287"/>
      <c r="F831" s="287"/>
      <c r="G831" s="287"/>
      <c r="H831" s="287"/>
      <c r="I831" s="287"/>
      <c r="J831" s="287"/>
      <c r="K831" s="287"/>
      <c r="L831" s="287"/>
      <c r="M831" s="287"/>
      <c r="N831" s="287"/>
      <c r="O831" s="287"/>
    </row>
    <row r="832" spans="1:15" ht="15.75" customHeight="1">
      <c r="A832" s="287"/>
      <c r="B832" s="287"/>
      <c r="C832" s="287"/>
      <c r="D832" s="287"/>
      <c r="E832" s="287"/>
      <c r="F832" s="287"/>
      <c r="G832" s="287"/>
      <c r="H832" s="287"/>
      <c r="I832" s="287"/>
      <c r="J832" s="287"/>
      <c r="K832" s="287"/>
      <c r="L832" s="287"/>
      <c r="M832" s="287"/>
      <c r="N832" s="287"/>
      <c r="O832" s="287"/>
    </row>
    <row r="833" spans="1:15" ht="15.75" customHeight="1">
      <c r="A833" s="287"/>
      <c r="B833" s="287"/>
      <c r="C833" s="287"/>
      <c r="D833" s="287"/>
      <c r="E833" s="287"/>
      <c r="F833" s="287"/>
      <c r="G833" s="287"/>
      <c r="H833" s="287"/>
      <c r="I833" s="287"/>
      <c r="J833" s="287"/>
      <c r="K833" s="287"/>
      <c r="L833" s="287"/>
      <c r="M833" s="287"/>
      <c r="N833" s="287"/>
      <c r="O833" s="287"/>
    </row>
    <row r="834" spans="1:15" ht="15.75" customHeight="1">
      <c r="A834" s="287"/>
      <c r="B834" s="287"/>
      <c r="C834" s="287"/>
      <c r="D834" s="287"/>
      <c r="E834" s="287"/>
      <c r="F834" s="287"/>
      <c r="G834" s="287"/>
      <c r="H834" s="287"/>
      <c r="I834" s="287"/>
      <c r="J834" s="287"/>
      <c r="K834" s="287"/>
      <c r="L834" s="287"/>
      <c r="M834" s="287"/>
      <c r="N834" s="287"/>
      <c r="O834" s="287"/>
    </row>
    <row r="835" spans="1:15" ht="15.75" customHeight="1">
      <c r="A835" s="287"/>
      <c r="B835" s="287"/>
      <c r="C835" s="287"/>
      <c r="D835" s="287"/>
      <c r="E835" s="287"/>
      <c r="F835" s="287"/>
      <c r="G835" s="287"/>
      <c r="H835" s="287"/>
      <c r="I835" s="287"/>
      <c r="J835" s="287"/>
      <c r="K835" s="287"/>
      <c r="L835" s="287"/>
      <c r="M835" s="287"/>
      <c r="N835" s="287"/>
      <c r="O835" s="287"/>
    </row>
    <row r="836" spans="1:15" ht="15.75" customHeight="1">
      <c r="A836" s="287"/>
      <c r="B836" s="287"/>
      <c r="C836" s="287"/>
      <c r="D836" s="287"/>
      <c r="E836" s="287"/>
      <c r="F836" s="287"/>
      <c r="G836" s="287"/>
      <c r="H836" s="287"/>
      <c r="I836" s="287"/>
      <c r="J836" s="287"/>
      <c r="K836" s="287"/>
      <c r="L836" s="287"/>
      <c r="M836" s="287"/>
      <c r="N836" s="287"/>
      <c r="O836" s="287"/>
    </row>
    <row r="837" spans="1:15" ht="15.75" customHeight="1">
      <c r="A837" s="287"/>
      <c r="B837" s="287"/>
      <c r="C837" s="287"/>
      <c r="D837" s="287"/>
      <c r="E837" s="287"/>
      <c r="F837" s="287"/>
      <c r="G837" s="287"/>
      <c r="H837" s="287"/>
      <c r="I837" s="287"/>
      <c r="J837" s="287"/>
      <c r="K837" s="287"/>
      <c r="L837" s="287"/>
      <c r="M837" s="287"/>
      <c r="N837" s="287"/>
      <c r="O837" s="287"/>
    </row>
    <row r="838" spans="1:15" ht="15.75" customHeight="1">
      <c r="A838" s="287"/>
      <c r="B838" s="287"/>
      <c r="C838" s="287"/>
      <c r="D838" s="287"/>
      <c r="E838" s="287"/>
      <c r="F838" s="287"/>
      <c r="G838" s="287"/>
      <c r="H838" s="287"/>
      <c r="I838" s="287"/>
      <c r="J838" s="287"/>
      <c r="K838" s="287"/>
      <c r="L838" s="287"/>
      <c r="M838" s="287"/>
      <c r="N838" s="287"/>
      <c r="O838" s="287"/>
    </row>
    <row r="839" spans="1:15" ht="15.75" customHeight="1">
      <c r="A839" s="287"/>
      <c r="B839" s="287"/>
      <c r="C839" s="287"/>
      <c r="D839" s="287"/>
      <c r="E839" s="287"/>
      <c r="F839" s="287"/>
      <c r="G839" s="287"/>
      <c r="H839" s="287"/>
      <c r="I839" s="287"/>
      <c r="J839" s="287"/>
      <c r="K839" s="287"/>
      <c r="L839" s="287"/>
      <c r="M839" s="287"/>
      <c r="N839" s="287"/>
      <c r="O839" s="287"/>
    </row>
    <row r="840" spans="1:15" ht="15.75" customHeight="1">
      <c r="A840" s="287"/>
      <c r="B840" s="287"/>
      <c r="C840" s="287"/>
      <c r="D840" s="287"/>
      <c r="E840" s="287"/>
      <c r="F840" s="287"/>
      <c r="G840" s="287"/>
      <c r="H840" s="287"/>
      <c r="I840" s="287"/>
      <c r="J840" s="287"/>
      <c r="K840" s="287"/>
      <c r="L840" s="287"/>
      <c r="M840" s="287"/>
      <c r="N840" s="287"/>
      <c r="O840" s="287"/>
    </row>
    <row r="841" spans="1:15" ht="15.75" customHeight="1">
      <c r="A841" s="287"/>
      <c r="B841" s="287"/>
      <c r="C841" s="287"/>
      <c r="D841" s="287"/>
      <c r="E841" s="287"/>
      <c r="F841" s="287"/>
      <c r="G841" s="287"/>
      <c r="H841" s="287"/>
      <c r="I841" s="287"/>
      <c r="J841" s="287"/>
      <c r="K841" s="287"/>
      <c r="L841" s="287"/>
      <c r="M841" s="287"/>
      <c r="N841" s="287"/>
      <c r="O841" s="287"/>
    </row>
    <row r="842" spans="1:15" ht="15.75" customHeight="1">
      <c r="A842" s="287"/>
      <c r="B842" s="287"/>
      <c r="C842" s="287"/>
      <c r="D842" s="287"/>
      <c r="E842" s="287"/>
      <c r="F842" s="287"/>
      <c r="G842" s="287"/>
      <c r="H842" s="287"/>
      <c r="I842" s="287"/>
      <c r="J842" s="287"/>
      <c r="K842" s="287"/>
      <c r="L842" s="287"/>
      <c r="M842" s="287"/>
      <c r="N842" s="287"/>
      <c r="O842" s="287"/>
    </row>
    <row r="843" spans="1:15" ht="15.75" customHeight="1">
      <c r="A843" s="287"/>
      <c r="B843" s="287"/>
      <c r="C843" s="287"/>
      <c r="D843" s="287"/>
      <c r="E843" s="287"/>
      <c r="F843" s="287"/>
      <c r="G843" s="287"/>
      <c r="H843" s="287"/>
      <c r="I843" s="287"/>
      <c r="J843" s="287"/>
      <c r="K843" s="287"/>
      <c r="L843" s="287"/>
      <c r="M843" s="287"/>
      <c r="N843" s="287"/>
      <c r="O843" s="287"/>
    </row>
    <row r="844" spans="1:15" ht="15.75" customHeight="1">
      <c r="A844" s="287"/>
      <c r="B844" s="287"/>
      <c r="C844" s="287"/>
      <c r="D844" s="287"/>
      <c r="E844" s="287"/>
      <c r="F844" s="287"/>
      <c r="G844" s="287"/>
      <c r="H844" s="287"/>
      <c r="I844" s="287"/>
      <c r="J844" s="287"/>
      <c r="K844" s="287"/>
      <c r="L844" s="287"/>
      <c r="M844" s="287"/>
      <c r="N844" s="287"/>
      <c r="O844" s="287"/>
    </row>
    <row r="845" spans="1:15" ht="15.75" customHeight="1">
      <c r="A845" s="287"/>
      <c r="B845" s="287"/>
      <c r="C845" s="287"/>
      <c r="D845" s="287"/>
      <c r="E845" s="287"/>
      <c r="F845" s="287"/>
      <c r="G845" s="287"/>
      <c r="H845" s="287"/>
      <c r="I845" s="287"/>
      <c r="J845" s="287"/>
      <c r="K845" s="287"/>
      <c r="L845" s="287"/>
      <c r="M845" s="287"/>
      <c r="N845" s="287"/>
      <c r="O845" s="287"/>
    </row>
    <row r="846" spans="1:15" ht="15.75" customHeight="1">
      <c r="A846" s="287"/>
      <c r="B846" s="287"/>
      <c r="C846" s="287"/>
      <c r="D846" s="287"/>
      <c r="E846" s="287"/>
      <c r="F846" s="287"/>
      <c r="G846" s="287"/>
      <c r="H846" s="287"/>
      <c r="I846" s="287"/>
      <c r="J846" s="287"/>
      <c r="K846" s="287"/>
      <c r="L846" s="287"/>
      <c r="M846" s="287"/>
      <c r="N846" s="287"/>
      <c r="O846" s="287"/>
    </row>
    <row r="847" spans="1:15" ht="15.75" customHeight="1">
      <c r="A847" s="287"/>
      <c r="B847" s="287"/>
      <c r="C847" s="287"/>
      <c r="D847" s="287"/>
      <c r="E847" s="287"/>
      <c r="F847" s="287"/>
      <c r="G847" s="287"/>
      <c r="H847" s="287"/>
      <c r="I847" s="287"/>
      <c r="J847" s="287"/>
      <c r="K847" s="287"/>
      <c r="L847" s="287"/>
      <c r="M847" s="287"/>
      <c r="N847" s="287"/>
      <c r="O847" s="287"/>
    </row>
    <row r="848" spans="1:15" ht="15.75" customHeight="1">
      <c r="A848" s="287"/>
      <c r="B848" s="287"/>
      <c r="C848" s="287"/>
      <c r="D848" s="287"/>
      <c r="E848" s="287"/>
      <c r="F848" s="287"/>
      <c r="G848" s="287"/>
      <c r="H848" s="287"/>
      <c r="I848" s="287"/>
      <c r="J848" s="287"/>
      <c r="K848" s="287"/>
      <c r="L848" s="287"/>
      <c r="M848" s="287"/>
      <c r="N848" s="287"/>
      <c r="O848" s="287"/>
    </row>
    <row r="849" spans="1:15" ht="15.75" customHeight="1">
      <c r="A849" s="287"/>
      <c r="B849" s="287"/>
      <c r="C849" s="287"/>
      <c r="D849" s="287"/>
      <c r="E849" s="287"/>
      <c r="F849" s="287"/>
      <c r="G849" s="287"/>
      <c r="H849" s="287"/>
      <c r="I849" s="287"/>
      <c r="J849" s="287"/>
      <c r="K849" s="287"/>
      <c r="L849" s="287"/>
      <c r="M849" s="287"/>
      <c r="N849" s="287"/>
      <c r="O849" s="287"/>
    </row>
    <row r="850" spans="1:15" ht="15.75" customHeight="1">
      <c r="A850" s="287"/>
      <c r="B850" s="287"/>
      <c r="C850" s="287"/>
      <c r="D850" s="287"/>
      <c r="E850" s="287"/>
      <c r="F850" s="287"/>
      <c r="G850" s="287"/>
      <c r="H850" s="287"/>
      <c r="I850" s="287"/>
      <c r="J850" s="287"/>
      <c r="K850" s="287"/>
      <c r="L850" s="287"/>
      <c r="M850" s="287"/>
      <c r="N850" s="287"/>
      <c r="O850" s="287"/>
    </row>
    <row r="851" spans="1:15" ht="15.75" customHeight="1">
      <c r="A851" s="287"/>
      <c r="B851" s="287"/>
      <c r="C851" s="287"/>
      <c r="D851" s="287"/>
      <c r="E851" s="287"/>
      <c r="F851" s="287"/>
      <c r="G851" s="287"/>
      <c r="H851" s="287"/>
      <c r="I851" s="287"/>
      <c r="J851" s="287"/>
      <c r="K851" s="287"/>
      <c r="L851" s="287"/>
      <c r="M851" s="287"/>
      <c r="N851" s="287"/>
      <c r="O851" s="287"/>
    </row>
    <row r="852" spans="1:15" ht="15.75" customHeight="1">
      <c r="A852" s="287"/>
      <c r="B852" s="287"/>
      <c r="C852" s="287"/>
      <c r="D852" s="287"/>
      <c r="E852" s="287"/>
      <c r="F852" s="287"/>
      <c r="G852" s="287"/>
      <c r="H852" s="287"/>
      <c r="I852" s="287"/>
      <c r="J852" s="287"/>
      <c r="K852" s="287"/>
      <c r="L852" s="287"/>
      <c r="M852" s="287"/>
      <c r="N852" s="287"/>
      <c r="O852" s="287"/>
    </row>
    <row r="853" spans="1:15" ht="15.75" customHeight="1">
      <c r="A853" s="287"/>
      <c r="B853" s="287"/>
      <c r="C853" s="287"/>
      <c r="D853" s="287"/>
      <c r="E853" s="287"/>
      <c r="F853" s="287"/>
      <c r="G853" s="287"/>
      <c r="H853" s="287"/>
      <c r="I853" s="287"/>
      <c r="J853" s="287"/>
      <c r="K853" s="287"/>
      <c r="L853" s="287"/>
      <c r="M853" s="287"/>
      <c r="N853" s="287"/>
      <c r="O853" s="287"/>
    </row>
    <row r="854" spans="1:15" ht="15.75" customHeight="1">
      <c r="A854" s="287"/>
      <c r="B854" s="287"/>
      <c r="C854" s="287"/>
      <c r="D854" s="287"/>
      <c r="E854" s="287"/>
      <c r="F854" s="287"/>
      <c r="G854" s="287"/>
      <c r="H854" s="287"/>
      <c r="I854" s="287"/>
      <c r="J854" s="287"/>
      <c r="K854" s="287"/>
      <c r="L854" s="287"/>
      <c r="M854" s="287"/>
      <c r="N854" s="287"/>
      <c r="O854" s="287"/>
    </row>
    <row r="855" spans="1:15" ht="15.75" customHeight="1">
      <c r="A855" s="287"/>
      <c r="B855" s="287"/>
      <c r="C855" s="287"/>
      <c r="D855" s="287"/>
      <c r="E855" s="287"/>
      <c r="F855" s="287"/>
      <c r="G855" s="287"/>
      <c r="H855" s="287"/>
      <c r="I855" s="287"/>
      <c r="J855" s="287"/>
      <c r="K855" s="287"/>
      <c r="L855" s="287"/>
      <c r="M855" s="287"/>
      <c r="N855" s="287"/>
      <c r="O855" s="287"/>
    </row>
    <row r="856" spans="1:15" ht="15.75" customHeight="1">
      <c r="A856" s="287"/>
      <c r="B856" s="287"/>
      <c r="C856" s="287"/>
      <c r="D856" s="287"/>
      <c r="E856" s="287"/>
      <c r="F856" s="287"/>
      <c r="G856" s="287"/>
      <c r="H856" s="287"/>
      <c r="I856" s="287"/>
      <c r="J856" s="287"/>
      <c r="K856" s="287"/>
      <c r="L856" s="287"/>
      <c r="M856" s="287"/>
      <c r="N856" s="287"/>
      <c r="O856" s="287"/>
    </row>
    <row r="857" spans="1:15" ht="15.75" customHeight="1">
      <c r="A857" s="287"/>
      <c r="B857" s="287"/>
      <c r="C857" s="287"/>
      <c r="D857" s="287"/>
      <c r="E857" s="287"/>
      <c r="F857" s="287"/>
      <c r="G857" s="287"/>
      <c r="H857" s="287"/>
      <c r="I857" s="287"/>
      <c r="J857" s="287"/>
      <c r="K857" s="287"/>
      <c r="L857" s="287"/>
      <c r="M857" s="287"/>
      <c r="N857" s="287"/>
      <c r="O857" s="287"/>
    </row>
    <row r="858" spans="1:15" ht="15.75" customHeight="1">
      <c r="A858" s="287"/>
      <c r="B858" s="287"/>
      <c r="C858" s="287"/>
      <c r="D858" s="287"/>
      <c r="E858" s="287"/>
      <c r="F858" s="287"/>
      <c r="G858" s="287"/>
      <c r="H858" s="287"/>
      <c r="I858" s="287"/>
      <c r="J858" s="287"/>
      <c r="K858" s="287"/>
      <c r="L858" s="287"/>
      <c r="M858" s="287"/>
      <c r="N858" s="287"/>
      <c r="O858" s="287"/>
    </row>
    <row r="859" spans="1:15" ht="15.75" customHeight="1">
      <c r="A859" s="287"/>
      <c r="B859" s="287"/>
      <c r="C859" s="287"/>
      <c r="D859" s="287"/>
      <c r="E859" s="287"/>
      <c r="F859" s="287"/>
      <c r="G859" s="287"/>
      <c r="H859" s="287"/>
      <c r="I859" s="287"/>
      <c r="J859" s="287"/>
      <c r="K859" s="287"/>
      <c r="L859" s="287"/>
      <c r="M859" s="287"/>
      <c r="N859" s="287"/>
      <c r="O859" s="287"/>
    </row>
    <row r="860" spans="1:15" ht="15.75" customHeight="1">
      <c r="A860" s="287"/>
      <c r="B860" s="287"/>
      <c r="C860" s="287"/>
      <c r="D860" s="287"/>
      <c r="E860" s="287"/>
      <c r="F860" s="287"/>
      <c r="G860" s="287"/>
      <c r="H860" s="287"/>
      <c r="I860" s="287"/>
      <c r="J860" s="287"/>
      <c r="K860" s="287"/>
      <c r="L860" s="287"/>
      <c r="M860" s="287"/>
      <c r="N860" s="287"/>
      <c r="O860" s="287"/>
    </row>
    <row r="861" spans="1:15" ht="15.75" customHeight="1">
      <c r="A861" s="287"/>
      <c r="B861" s="287"/>
      <c r="C861" s="287"/>
      <c r="D861" s="287"/>
      <c r="E861" s="287"/>
      <c r="F861" s="287"/>
      <c r="G861" s="287"/>
      <c r="H861" s="287"/>
      <c r="I861" s="287"/>
      <c r="J861" s="287"/>
      <c r="K861" s="287"/>
      <c r="L861" s="287"/>
      <c r="M861" s="287"/>
      <c r="N861" s="287"/>
      <c r="O861" s="287"/>
    </row>
    <row r="862" spans="1:15" ht="15.75" customHeight="1">
      <c r="A862" s="287"/>
      <c r="B862" s="287"/>
      <c r="C862" s="287"/>
      <c r="D862" s="287"/>
      <c r="E862" s="287"/>
      <c r="F862" s="287"/>
      <c r="G862" s="287"/>
      <c r="H862" s="287"/>
      <c r="I862" s="287"/>
      <c r="J862" s="287"/>
      <c r="K862" s="287"/>
      <c r="L862" s="287"/>
      <c r="M862" s="287"/>
      <c r="N862" s="287"/>
      <c r="O862" s="287"/>
    </row>
    <row r="863" spans="1:15" ht="15.75" customHeight="1">
      <c r="A863" s="287"/>
      <c r="B863" s="287"/>
      <c r="C863" s="287"/>
      <c r="D863" s="287"/>
      <c r="E863" s="287"/>
      <c r="F863" s="287"/>
      <c r="G863" s="287"/>
      <c r="H863" s="287"/>
      <c r="I863" s="287"/>
      <c r="J863" s="287"/>
      <c r="K863" s="287"/>
      <c r="L863" s="287"/>
      <c r="M863" s="287"/>
      <c r="N863" s="287"/>
      <c r="O863" s="287"/>
    </row>
    <row r="864" spans="1:15" ht="15.75" customHeight="1">
      <c r="A864" s="287"/>
      <c r="B864" s="287"/>
      <c r="C864" s="287"/>
      <c r="D864" s="287"/>
      <c r="E864" s="287"/>
      <c r="F864" s="287"/>
      <c r="G864" s="287"/>
      <c r="H864" s="287"/>
      <c r="I864" s="287"/>
      <c r="J864" s="287"/>
      <c r="K864" s="287"/>
      <c r="L864" s="287"/>
      <c r="M864" s="287"/>
      <c r="N864" s="287"/>
      <c r="O864" s="287"/>
    </row>
    <row r="865" spans="1:15" ht="15.75" customHeight="1">
      <c r="A865" s="287"/>
      <c r="B865" s="287"/>
      <c r="C865" s="287"/>
      <c r="D865" s="287"/>
      <c r="E865" s="287"/>
      <c r="F865" s="287"/>
      <c r="G865" s="287"/>
      <c r="H865" s="287"/>
      <c r="I865" s="287"/>
      <c r="J865" s="287"/>
      <c r="K865" s="287"/>
      <c r="L865" s="287"/>
      <c r="M865" s="287"/>
      <c r="N865" s="287"/>
      <c r="O865" s="287"/>
    </row>
    <row r="866" spans="1:15" ht="15.75" customHeight="1">
      <c r="A866" s="287"/>
      <c r="B866" s="287"/>
      <c r="C866" s="287"/>
      <c r="D866" s="287"/>
      <c r="E866" s="287"/>
      <c r="F866" s="287"/>
      <c r="G866" s="287"/>
      <c r="H866" s="287"/>
      <c r="I866" s="287"/>
      <c r="J866" s="287"/>
      <c r="K866" s="287"/>
      <c r="L866" s="287"/>
      <c r="M866" s="287"/>
      <c r="N866" s="287"/>
      <c r="O866" s="287"/>
    </row>
    <row r="867" spans="1:15" ht="15.75" customHeight="1">
      <c r="A867" s="287"/>
      <c r="B867" s="287"/>
      <c r="C867" s="287"/>
      <c r="D867" s="287"/>
      <c r="E867" s="287"/>
      <c r="F867" s="287"/>
      <c r="G867" s="287"/>
      <c r="H867" s="287"/>
      <c r="I867" s="287"/>
      <c r="J867" s="287"/>
      <c r="K867" s="287"/>
      <c r="L867" s="287"/>
      <c r="M867" s="287"/>
      <c r="N867" s="287"/>
      <c r="O867" s="287"/>
    </row>
    <row r="868" spans="1:15" ht="15.75" customHeight="1">
      <c r="A868" s="287"/>
      <c r="B868" s="287"/>
      <c r="C868" s="287"/>
      <c r="D868" s="287"/>
      <c r="E868" s="287"/>
      <c r="F868" s="287"/>
      <c r="G868" s="287"/>
      <c r="H868" s="287"/>
      <c r="I868" s="287"/>
      <c r="J868" s="287"/>
      <c r="K868" s="287"/>
      <c r="L868" s="287"/>
      <c r="M868" s="287"/>
      <c r="N868" s="287"/>
      <c r="O868" s="287"/>
    </row>
    <row r="869" spans="1:15" ht="15.75" customHeight="1">
      <c r="A869" s="287"/>
      <c r="B869" s="287"/>
      <c r="C869" s="287"/>
      <c r="D869" s="287"/>
      <c r="E869" s="287"/>
      <c r="F869" s="287"/>
      <c r="G869" s="287"/>
      <c r="H869" s="287"/>
      <c r="I869" s="287"/>
      <c r="J869" s="287"/>
      <c r="K869" s="287"/>
      <c r="L869" s="287"/>
      <c r="M869" s="287"/>
      <c r="N869" s="287"/>
      <c r="O869" s="287"/>
    </row>
    <row r="870" spans="1:15" ht="15.75" customHeight="1">
      <c r="A870" s="287"/>
      <c r="B870" s="287"/>
      <c r="C870" s="287"/>
      <c r="D870" s="287"/>
      <c r="E870" s="287"/>
      <c r="F870" s="287"/>
      <c r="G870" s="287"/>
      <c r="H870" s="287"/>
      <c r="I870" s="287"/>
      <c r="J870" s="287"/>
      <c r="K870" s="287"/>
      <c r="L870" s="287"/>
      <c r="M870" s="287"/>
      <c r="N870" s="287"/>
      <c r="O870" s="287"/>
    </row>
    <row r="871" spans="1:15" ht="15.75" customHeight="1">
      <c r="A871" s="287"/>
      <c r="B871" s="287"/>
      <c r="C871" s="287"/>
      <c r="D871" s="287"/>
      <c r="E871" s="287"/>
      <c r="F871" s="287"/>
      <c r="G871" s="287"/>
      <c r="H871" s="287"/>
      <c r="I871" s="287"/>
      <c r="J871" s="287"/>
      <c r="K871" s="287"/>
      <c r="L871" s="287"/>
      <c r="M871" s="287"/>
      <c r="N871" s="287"/>
      <c r="O871" s="287"/>
    </row>
    <row r="872" spans="1:15" ht="15.75" customHeight="1">
      <c r="A872" s="287"/>
      <c r="B872" s="287"/>
      <c r="C872" s="287"/>
      <c r="D872" s="287"/>
      <c r="E872" s="287"/>
      <c r="F872" s="287"/>
      <c r="G872" s="287"/>
      <c r="H872" s="287"/>
      <c r="I872" s="287"/>
      <c r="J872" s="287"/>
      <c r="K872" s="287"/>
      <c r="L872" s="287"/>
      <c r="M872" s="287"/>
      <c r="N872" s="287"/>
      <c r="O872" s="287"/>
    </row>
    <row r="873" spans="1:15" ht="15.75" customHeight="1">
      <c r="A873" s="287"/>
      <c r="B873" s="287"/>
      <c r="C873" s="287"/>
      <c r="D873" s="287"/>
      <c r="E873" s="287"/>
      <c r="F873" s="287"/>
      <c r="G873" s="287"/>
      <c r="H873" s="287"/>
      <c r="I873" s="287"/>
      <c r="J873" s="287"/>
      <c r="K873" s="287"/>
      <c r="L873" s="287"/>
      <c r="M873" s="287"/>
      <c r="N873" s="287"/>
      <c r="O873" s="287"/>
    </row>
    <row r="874" spans="1:15" ht="15.75" customHeight="1">
      <c r="A874" s="287"/>
      <c r="B874" s="287"/>
      <c r="C874" s="287"/>
      <c r="D874" s="287"/>
      <c r="E874" s="287"/>
      <c r="F874" s="287"/>
      <c r="G874" s="287"/>
      <c r="H874" s="287"/>
      <c r="I874" s="287"/>
      <c r="J874" s="287"/>
      <c r="K874" s="287"/>
      <c r="L874" s="287"/>
      <c r="M874" s="287"/>
      <c r="N874" s="287"/>
      <c r="O874" s="287"/>
    </row>
    <row r="875" spans="1:15" ht="15.75" customHeight="1">
      <c r="A875" s="287"/>
      <c r="B875" s="287"/>
      <c r="C875" s="287"/>
      <c r="D875" s="287"/>
      <c r="E875" s="287"/>
      <c r="F875" s="287"/>
      <c r="G875" s="287"/>
      <c r="H875" s="287"/>
      <c r="I875" s="287"/>
      <c r="J875" s="287"/>
      <c r="K875" s="287"/>
      <c r="L875" s="287"/>
      <c r="M875" s="287"/>
      <c r="N875" s="287"/>
      <c r="O875" s="287"/>
    </row>
    <row r="876" spans="1:15" ht="15.75" customHeight="1">
      <c r="A876" s="287"/>
      <c r="B876" s="287"/>
      <c r="C876" s="287"/>
      <c r="D876" s="287"/>
      <c r="E876" s="287"/>
      <c r="F876" s="287"/>
      <c r="G876" s="287"/>
      <c r="H876" s="287"/>
      <c r="I876" s="287"/>
      <c r="J876" s="287"/>
      <c r="K876" s="287"/>
      <c r="L876" s="287"/>
      <c r="M876" s="287"/>
      <c r="N876" s="287"/>
      <c r="O876" s="287"/>
    </row>
    <row r="877" spans="1:15" ht="15.75" customHeight="1">
      <c r="A877" s="287"/>
      <c r="B877" s="287"/>
      <c r="C877" s="287"/>
      <c r="D877" s="287"/>
      <c r="E877" s="287"/>
      <c r="F877" s="287"/>
      <c r="G877" s="287"/>
      <c r="H877" s="287"/>
      <c r="I877" s="287"/>
      <c r="J877" s="287"/>
      <c r="K877" s="287"/>
      <c r="L877" s="287"/>
      <c r="M877" s="287"/>
      <c r="N877" s="287"/>
      <c r="O877" s="287"/>
    </row>
    <row r="878" spans="1:15" ht="15.75" customHeight="1">
      <c r="A878" s="287"/>
      <c r="B878" s="287"/>
      <c r="C878" s="287"/>
      <c r="D878" s="287"/>
      <c r="E878" s="287"/>
      <c r="F878" s="287"/>
      <c r="G878" s="287"/>
      <c r="H878" s="287"/>
      <c r="I878" s="287"/>
      <c r="J878" s="287"/>
      <c r="K878" s="287"/>
      <c r="L878" s="287"/>
      <c r="M878" s="287"/>
      <c r="N878" s="287"/>
      <c r="O878" s="287"/>
    </row>
    <row r="879" spans="1:15" ht="15.75" customHeight="1">
      <c r="A879" s="287"/>
      <c r="B879" s="287"/>
      <c r="C879" s="287"/>
      <c r="D879" s="287"/>
      <c r="E879" s="287"/>
      <c r="F879" s="287"/>
      <c r="G879" s="287"/>
      <c r="H879" s="287"/>
      <c r="I879" s="287"/>
      <c r="J879" s="287"/>
      <c r="K879" s="287"/>
      <c r="L879" s="287"/>
      <c r="M879" s="287"/>
      <c r="N879" s="287"/>
      <c r="O879" s="287"/>
    </row>
    <row r="880" spans="1:15" ht="15.75" customHeight="1">
      <c r="A880" s="287"/>
      <c r="B880" s="287"/>
      <c r="C880" s="287"/>
      <c r="D880" s="287"/>
      <c r="E880" s="287"/>
      <c r="F880" s="287"/>
      <c r="G880" s="287"/>
      <c r="H880" s="287"/>
      <c r="I880" s="287"/>
      <c r="J880" s="287"/>
      <c r="K880" s="287"/>
      <c r="L880" s="287"/>
      <c r="M880" s="287"/>
      <c r="N880" s="287"/>
      <c r="O880" s="287"/>
    </row>
    <row r="881" spans="1:15" ht="15.75" customHeight="1">
      <c r="A881" s="287"/>
      <c r="B881" s="287"/>
      <c r="C881" s="287"/>
      <c r="D881" s="287"/>
      <c r="E881" s="287"/>
      <c r="F881" s="287"/>
      <c r="G881" s="287"/>
      <c r="H881" s="287"/>
      <c r="I881" s="287"/>
      <c r="J881" s="287"/>
      <c r="K881" s="287"/>
      <c r="L881" s="287"/>
      <c r="M881" s="287"/>
      <c r="N881" s="287"/>
      <c r="O881" s="287"/>
    </row>
    <row r="882" spans="1:15" ht="15.75" customHeight="1">
      <c r="A882" s="287"/>
      <c r="B882" s="287"/>
      <c r="C882" s="287"/>
      <c r="D882" s="287"/>
      <c r="E882" s="287"/>
      <c r="F882" s="287"/>
      <c r="G882" s="287"/>
      <c r="H882" s="287"/>
      <c r="I882" s="287"/>
      <c r="J882" s="287"/>
      <c r="K882" s="287"/>
      <c r="L882" s="287"/>
      <c r="M882" s="287"/>
      <c r="N882" s="287"/>
      <c r="O882" s="287"/>
    </row>
    <row r="883" spans="1:15" ht="15.75" customHeight="1">
      <c r="A883" s="287"/>
      <c r="B883" s="287"/>
      <c r="C883" s="287"/>
      <c r="D883" s="287"/>
      <c r="E883" s="287"/>
      <c r="F883" s="287"/>
      <c r="G883" s="287"/>
      <c r="H883" s="287"/>
      <c r="I883" s="287"/>
      <c r="J883" s="287"/>
      <c r="K883" s="287"/>
      <c r="L883" s="287"/>
      <c r="M883" s="287"/>
      <c r="N883" s="287"/>
      <c r="O883" s="287"/>
    </row>
    <row r="884" spans="1:15" ht="15.75" customHeight="1">
      <c r="A884" s="287"/>
      <c r="B884" s="287"/>
      <c r="C884" s="287"/>
      <c r="D884" s="287"/>
      <c r="E884" s="287"/>
      <c r="F884" s="287"/>
      <c r="G884" s="287"/>
      <c r="H884" s="287"/>
      <c r="I884" s="287"/>
      <c r="J884" s="287"/>
      <c r="K884" s="287"/>
      <c r="L884" s="287"/>
      <c r="M884" s="287"/>
      <c r="N884" s="287"/>
      <c r="O884" s="287"/>
    </row>
    <row r="885" spans="1:15" ht="15.75" customHeight="1">
      <c r="A885" s="287"/>
      <c r="B885" s="287"/>
      <c r="C885" s="287"/>
      <c r="D885" s="287"/>
      <c r="E885" s="287"/>
      <c r="F885" s="287"/>
      <c r="G885" s="287"/>
      <c r="H885" s="287"/>
      <c r="I885" s="287"/>
      <c r="J885" s="287"/>
      <c r="K885" s="287"/>
      <c r="L885" s="287"/>
      <c r="M885" s="287"/>
      <c r="N885" s="287"/>
      <c r="O885" s="287"/>
    </row>
    <row r="886" spans="1:15" ht="15.75" customHeight="1">
      <c r="A886" s="287"/>
      <c r="B886" s="287"/>
      <c r="C886" s="287"/>
      <c r="D886" s="287"/>
      <c r="E886" s="287"/>
      <c r="F886" s="287"/>
      <c r="G886" s="287"/>
      <c r="H886" s="287"/>
      <c r="I886" s="287"/>
      <c r="J886" s="287"/>
      <c r="K886" s="287"/>
      <c r="L886" s="287"/>
      <c r="M886" s="287"/>
      <c r="N886" s="287"/>
      <c r="O886" s="287"/>
    </row>
    <row r="887" spans="1:15" ht="15.75" customHeight="1">
      <c r="A887" s="287"/>
      <c r="B887" s="287"/>
      <c r="C887" s="287"/>
      <c r="D887" s="287"/>
      <c r="E887" s="287"/>
      <c r="F887" s="287"/>
      <c r="G887" s="287"/>
      <c r="H887" s="287"/>
      <c r="I887" s="287"/>
      <c r="J887" s="287"/>
      <c r="K887" s="287"/>
      <c r="L887" s="287"/>
      <c r="M887" s="287"/>
      <c r="N887" s="287"/>
      <c r="O887" s="287"/>
    </row>
    <row r="888" spans="1:15" ht="15.75" customHeight="1">
      <c r="A888" s="287"/>
      <c r="B888" s="287"/>
      <c r="C888" s="287"/>
      <c r="D888" s="287"/>
      <c r="E888" s="287"/>
      <c r="F888" s="287"/>
      <c r="G888" s="287"/>
      <c r="H888" s="287"/>
      <c r="I888" s="287"/>
      <c r="J888" s="287"/>
      <c r="K888" s="287"/>
      <c r="L888" s="287"/>
      <c r="M888" s="287"/>
      <c r="N888" s="287"/>
      <c r="O888" s="287"/>
    </row>
    <row r="889" spans="1:15" ht="15.75" customHeight="1">
      <c r="A889" s="287"/>
      <c r="B889" s="287"/>
      <c r="C889" s="287"/>
      <c r="D889" s="287"/>
      <c r="E889" s="287"/>
      <c r="F889" s="287"/>
      <c r="G889" s="287"/>
      <c r="H889" s="287"/>
      <c r="I889" s="287"/>
      <c r="J889" s="287"/>
      <c r="K889" s="287"/>
      <c r="L889" s="287"/>
      <c r="M889" s="287"/>
      <c r="N889" s="287"/>
      <c r="O889" s="287"/>
    </row>
    <row r="890" spans="1:15" ht="15.75" customHeight="1">
      <c r="A890" s="287"/>
      <c r="B890" s="287"/>
      <c r="C890" s="287"/>
      <c r="D890" s="287"/>
      <c r="E890" s="287"/>
      <c r="F890" s="287"/>
      <c r="G890" s="287"/>
      <c r="H890" s="287"/>
      <c r="I890" s="287"/>
      <c r="J890" s="287"/>
      <c r="K890" s="287"/>
      <c r="L890" s="287"/>
      <c r="M890" s="287"/>
      <c r="N890" s="287"/>
      <c r="O890" s="287"/>
    </row>
    <row r="891" spans="1:15" ht="15.75" customHeight="1">
      <c r="A891" s="287"/>
      <c r="B891" s="287"/>
      <c r="C891" s="287"/>
      <c r="D891" s="287"/>
      <c r="E891" s="287"/>
      <c r="F891" s="287"/>
      <c r="G891" s="287"/>
      <c r="H891" s="287"/>
      <c r="I891" s="287"/>
      <c r="J891" s="287"/>
      <c r="K891" s="287"/>
      <c r="L891" s="287"/>
      <c r="M891" s="287"/>
      <c r="N891" s="287"/>
      <c r="O891" s="287"/>
    </row>
    <row r="892" spans="1:15" ht="15.75" customHeight="1">
      <c r="A892" s="287"/>
      <c r="B892" s="287"/>
      <c r="C892" s="287"/>
      <c r="D892" s="287"/>
      <c r="E892" s="287"/>
      <c r="F892" s="287"/>
      <c r="G892" s="287"/>
      <c r="H892" s="287"/>
      <c r="I892" s="287"/>
      <c r="J892" s="287"/>
      <c r="K892" s="287"/>
      <c r="L892" s="287"/>
      <c r="M892" s="287"/>
      <c r="N892" s="287"/>
      <c r="O892" s="287"/>
    </row>
    <row r="893" spans="1:15" ht="15.75" customHeight="1">
      <c r="A893" s="287"/>
      <c r="B893" s="287"/>
      <c r="C893" s="287"/>
      <c r="D893" s="287"/>
      <c r="E893" s="287"/>
      <c r="F893" s="287"/>
      <c r="G893" s="287"/>
      <c r="H893" s="287"/>
      <c r="I893" s="287"/>
      <c r="J893" s="287"/>
      <c r="K893" s="287"/>
      <c r="L893" s="287"/>
      <c r="M893" s="287"/>
      <c r="N893" s="287"/>
      <c r="O893" s="287"/>
    </row>
    <row r="894" spans="1:15" ht="15.75" customHeight="1">
      <c r="A894" s="287"/>
      <c r="B894" s="287"/>
      <c r="C894" s="287"/>
      <c r="D894" s="287"/>
      <c r="E894" s="287"/>
      <c r="F894" s="287"/>
      <c r="G894" s="287"/>
      <c r="H894" s="287"/>
      <c r="I894" s="287"/>
      <c r="J894" s="287"/>
      <c r="K894" s="287"/>
      <c r="L894" s="287"/>
      <c r="M894" s="287"/>
      <c r="N894" s="287"/>
      <c r="O894" s="287"/>
    </row>
    <row r="895" spans="1:15" ht="15.75" customHeight="1">
      <c r="A895" s="287"/>
      <c r="B895" s="287"/>
      <c r="C895" s="287"/>
      <c r="D895" s="287"/>
      <c r="E895" s="287"/>
      <c r="F895" s="287"/>
      <c r="G895" s="287"/>
      <c r="H895" s="287"/>
      <c r="I895" s="287"/>
      <c r="J895" s="287"/>
      <c r="K895" s="287"/>
      <c r="L895" s="287"/>
      <c r="M895" s="287"/>
      <c r="N895" s="287"/>
      <c r="O895" s="287"/>
    </row>
    <row r="896" spans="1:15" ht="15.75" customHeight="1">
      <c r="A896" s="287"/>
      <c r="B896" s="287"/>
      <c r="C896" s="287"/>
      <c r="D896" s="287"/>
      <c r="E896" s="287"/>
      <c r="F896" s="287"/>
      <c r="G896" s="287"/>
      <c r="H896" s="287"/>
      <c r="I896" s="287"/>
      <c r="J896" s="287"/>
      <c r="K896" s="287"/>
      <c r="L896" s="287"/>
      <c r="M896" s="287"/>
      <c r="N896" s="287"/>
      <c r="O896" s="287"/>
    </row>
    <row r="897" spans="1:15" ht="15.75" customHeight="1">
      <c r="A897" s="287"/>
      <c r="B897" s="287"/>
      <c r="C897" s="287"/>
      <c r="D897" s="287"/>
      <c r="E897" s="287"/>
      <c r="F897" s="287"/>
      <c r="G897" s="287"/>
      <c r="H897" s="287"/>
      <c r="I897" s="287"/>
      <c r="J897" s="287"/>
      <c r="K897" s="287"/>
      <c r="L897" s="287"/>
      <c r="M897" s="287"/>
      <c r="N897" s="287"/>
      <c r="O897" s="287"/>
    </row>
    <row r="898" spans="1:15" ht="15.75" customHeight="1">
      <c r="A898" s="287"/>
      <c r="B898" s="287"/>
      <c r="C898" s="287"/>
      <c r="D898" s="287"/>
      <c r="E898" s="287"/>
      <c r="F898" s="287"/>
      <c r="G898" s="287"/>
      <c r="H898" s="287"/>
      <c r="I898" s="287"/>
      <c r="J898" s="287"/>
      <c r="K898" s="287"/>
      <c r="L898" s="287"/>
      <c r="M898" s="287"/>
      <c r="N898" s="287"/>
      <c r="O898" s="287"/>
    </row>
    <row r="899" spans="1:15" ht="15.75" customHeight="1">
      <c r="A899" s="287"/>
      <c r="B899" s="287"/>
      <c r="C899" s="287"/>
      <c r="D899" s="287"/>
      <c r="E899" s="287"/>
      <c r="F899" s="287"/>
      <c r="G899" s="287"/>
      <c r="H899" s="287"/>
      <c r="I899" s="287"/>
      <c r="J899" s="287"/>
      <c r="K899" s="287"/>
      <c r="L899" s="287"/>
      <c r="M899" s="287"/>
      <c r="N899" s="287"/>
      <c r="O899" s="287"/>
    </row>
    <row r="900" spans="1:15" ht="15.75" customHeight="1">
      <c r="A900" s="287"/>
      <c r="B900" s="287"/>
      <c r="C900" s="287"/>
      <c r="D900" s="287"/>
      <c r="E900" s="287"/>
      <c r="F900" s="287"/>
      <c r="G900" s="287"/>
      <c r="H900" s="287"/>
      <c r="I900" s="287"/>
      <c r="J900" s="287"/>
      <c r="K900" s="287"/>
      <c r="L900" s="287"/>
      <c r="M900" s="287"/>
      <c r="N900" s="287"/>
      <c r="O900" s="287"/>
    </row>
    <row r="901" spans="1:15" ht="15.75" customHeight="1">
      <c r="A901" s="287"/>
      <c r="B901" s="287"/>
      <c r="C901" s="287"/>
      <c r="D901" s="287"/>
      <c r="E901" s="287"/>
      <c r="F901" s="287"/>
      <c r="G901" s="287"/>
      <c r="H901" s="287"/>
      <c r="I901" s="287"/>
      <c r="J901" s="287"/>
      <c r="K901" s="287"/>
      <c r="L901" s="287"/>
      <c r="M901" s="287"/>
      <c r="N901" s="287"/>
      <c r="O901" s="287"/>
    </row>
    <row r="902" spans="1:15" ht="15.75" customHeight="1">
      <c r="A902" s="287"/>
      <c r="B902" s="287"/>
      <c r="C902" s="287"/>
      <c r="D902" s="287"/>
      <c r="E902" s="287"/>
      <c r="F902" s="287"/>
      <c r="G902" s="287"/>
      <c r="H902" s="287"/>
      <c r="I902" s="287"/>
      <c r="J902" s="287"/>
      <c r="K902" s="287"/>
      <c r="L902" s="287"/>
      <c r="M902" s="287"/>
      <c r="N902" s="287"/>
      <c r="O902" s="287"/>
    </row>
    <row r="903" spans="1:15" ht="15.75" customHeight="1">
      <c r="A903" s="287"/>
      <c r="B903" s="287"/>
      <c r="C903" s="287"/>
      <c r="D903" s="287"/>
      <c r="E903" s="287"/>
      <c r="F903" s="287"/>
      <c r="G903" s="287"/>
      <c r="H903" s="287"/>
      <c r="I903" s="287"/>
      <c r="J903" s="287"/>
      <c r="K903" s="287"/>
      <c r="L903" s="287"/>
      <c r="M903" s="287"/>
      <c r="N903" s="287"/>
      <c r="O903" s="287"/>
    </row>
    <row r="904" spans="1:15" ht="15.75" customHeight="1">
      <c r="A904" s="287"/>
      <c r="B904" s="287"/>
      <c r="C904" s="287"/>
      <c r="D904" s="287"/>
      <c r="E904" s="287"/>
      <c r="F904" s="287"/>
      <c r="G904" s="287"/>
      <c r="H904" s="287"/>
      <c r="I904" s="287"/>
      <c r="J904" s="287"/>
      <c r="K904" s="287"/>
      <c r="L904" s="287"/>
      <c r="M904" s="287"/>
      <c r="N904" s="287"/>
      <c r="O904" s="287"/>
    </row>
    <row r="905" spans="1:15" ht="15.75" customHeight="1">
      <c r="A905" s="287"/>
      <c r="B905" s="287"/>
      <c r="C905" s="287"/>
      <c r="D905" s="287"/>
      <c r="E905" s="287"/>
      <c r="F905" s="287"/>
      <c r="G905" s="287"/>
      <c r="H905" s="287"/>
      <c r="I905" s="287"/>
      <c r="J905" s="287"/>
      <c r="K905" s="287"/>
      <c r="L905" s="287"/>
      <c r="M905" s="287"/>
      <c r="N905" s="287"/>
      <c r="O905" s="287"/>
    </row>
    <row r="906" spans="1:15" ht="15.75" customHeight="1">
      <c r="A906" s="287"/>
      <c r="B906" s="287"/>
      <c r="C906" s="287"/>
      <c r="D906" s="287"/>
      <c r="E906" s="287"/>
      <c r="F906" s="287"/>
      <c r="G906" s="287"/>
      <c r="H906" s="287"/>
      <c r="I906" s="287"/>
      <c r="J906" s="287"/>
      <c r="K906" s="287"/>
      <c r="L906" s="287"/>
      <c r="M906" s="287"/>
      <c r="N906" s="287"/>
      <c r="O906" s="287"/>
    </row>
    <row r="907" spans="1:15" ht="15.75" customHeight="1">
      <c r="A907" s="287"/>
      <c r="B907" s="287"/>
      <c r="C907" s="287"/>
      <c r="D907" s="287"/>
      <c r="E907" s="287"/>
      <c r="F907" s="287"/>
      <c r="G907" s="287"/>
      <c r="H907" s="287"/>
      <c r="I907" s="287"/>
      <c r="J907" s="287"/>
      <c r="K907" s="287"/>
      <c r="L907" s="287"/>
      <c r="M907" s="287"/>
      <c r="N907" s="287"/>
      <c r="O907" s="287"/>
    </row>
    <row r="908" spans="1:15" ht="15.75" customHeight="1">
      <c r="A908" s="287"/>
      <c r="B908" s="287"/>
      <c r="C908" s="287"/>
      <c r="D908" s="287"/>
      <c r="E908" s="287"/>
      <c r="F908" s="287"/>
      <c r="G908" s="287"/>
      <c r="H908" s="287"/>
      <c r="I908" s="287"/>
      <c r="J908" s="287"/>
      <c r="K908" s="287"/>
      <c r="L908" s="287"/>
      <c r="M908" s="287"/>
      <c r="N908" s="287"/>
      <c r="O908" s="287"/>
    </row>
    <row r="909" spans="1:15" ht="15.75" customHeight="1">
      <c r="A909" s="287"/>
      <c r="B909" s="287"/>
      <c r="C909" s="287"/>
      <c r="D909" s="287"/>
      <c r="E909" s="287"/>
      <c r="F909" s="287"/>
      <c r="G909" s="287"/>
      <c r="H909" s="287"/>
      <c r="I909" s="287"/>
      <c r="J909" s="287"/>
      <c r="K909" s="287"/>
      <c r="L909" s="287"/>
      <c r="M909" s="287"/>
      <c r="N909" s="287"/>
      <c r="O909" s="287"/>
    </row>
    <row r="910" spans="1:15" ht="15.75" customHeight="1">
      <c r="A910" s="287"/>
      <c r="B910" s="287"/>
      <c r="C910" s="287"/>
      <c r="D910" s="287"/>
      <c r="E910" s="287"/>
      <c r="F910" s="287"/>
      <c r="G910" s="287"/>
      <c r="H910" s="287"/>
      <c r="I910" s="287"/>
      <c r="J910" s="287"/>
      <c r="K910" s="287"/>
      <c r="L910" s="287"/>
      <c r="M910" s="287"/>
      <c r="N910" s="287"/>
      <c r="O910" s="287"/>
    </row>
    <row r="911" spans="1:15" ht="15.75" customHeight="1">
      <c r="A911" s="287"/>
      <c r="B911" s="287"/>
      <c r="C911" s="287"/>
      <c r="D911" s="287"/>
      <c r="E911" s="287"/>
      <c r="F911" s="287"/>
      <c r="G911" s="287"/>
      <c r="H911" s="287"/>
      <c r="I911" s="287"/>
      <c r="J911" s="287"/>
      <c r="K911" s="287"/>
      <c r="L911" s="287"/>
      <c r="M911" s="287"/>
      <c r="N911" s="287"/>
      <c r="O911" s="287"/>
    </row>
    <row r="912" spans="1:15" ht="15.75" customHeight="1">
      <c r="A912" s="287"/>
      <c r="B912" s="287"/>
      <c r="C912" s="287"/>
      <c r="D912" s="287"/>
      <c r="E912" s="287"/>
      <c r="F912" s="287"/>
      <c r="G912" s="287"/>
      <c r="H912" s="287"/>
      <c r="I912" s="287"/>
      <c r="J912" s="287"/>
      <c r="K912" s="287"/>
      <c r="L912" s="287"/>
      <c r="M912" s="287"/>
      <c r="N912" s="287"/>
      <c r="O912" s="287"/>
    </row>
    <row r="913" spans="1:15" ht="15.75" customHeight="1">
      <c r="A913" s="287"/>
      <c r="B913" s="287"/>
      <c r="C913" s="287"/>
      <c r="D913" s="287"/>
      <c r="E913" s="287"/>
      <c r="F913" s="287"/>
      <c r="G913" s="287"/>
      <c r="H913" s="287"/>
      <c r="I913" s="287"/>
      <c r="J913" s="287"/>
      <c r="K913" s="287"/>
      <c r="L913" s="287"/>
      <c r="M913" s="287"/>
      <c r="N913" s="287"/>
      <c r="O913" s="287"/>
    </row>
    <row r="914" spans="1:15" ht="15.75" customHeight="1">
      <c r="A914" s="287"/>
      <c r="B914" s="287"/>
      <c r="C914" s="287"/>
      <c r="D914" s="287"/>
      <c r="E914" s="287"/>
      <c r="F914" s="287"/>
      <c r="G914" s="287"/>
      <c r="H914" s="287"/>
      <c r="I914" s="287"/>
      <c r="J914" s="287"/>
      <c r="K914" s="287"/>
      <c r="L914" s="287"/>
      <c r="M914" s="287"/>
      <c r="N914" s="287"/>
      <c r="O914" s="287"/>
    </row>
    <row r="915" spans="1:15" ht="15.75" customHeight="1">
      <c r="A915" s="287"/>
      <c r="B915" s="287"/>
      <c r="C915" s="287"/>
      <c r="D915" s="287"/>
      <c r="E915" s="287"/>
      <c r="F915" s="287"/>
      <c r="G915" s="287"/>
      <c r="H915" s="287"/>
      <c r="I915" s="287"/>
      <c r="J915" s="287"/>
      <c r="K915" s="287"/>
      <c r="L915" s="287"/>
      <c r="M915" s="287"/>
      <c r="N915" s="287"/>
      <c r="O915" s="287"/>
    </row>
    <row r="916" spans="1:15" ht="15.75" customHeight="1">
      <c r="A916" s="287"/>
      <c r="B916" s="287"/>
      <c r="C916" s="287"/>
      <c r="D916" s="287"/>
      <c r="E916" s="287"/>
      <c r="F916" s="287"/>
      <c r="G916" s="287"/>
      <c r="H916" s="287"/>
      <c r="I916" s="287"/>
      <c r="J916" s="287"/>
      <c r="K916" s="287"/>
      <c r="L916" s="287"/>
      <c r="M916" s="287"/>
      <c r="N916" s="287"/>
      <c r="O916" s="287"/>
    </row>
    <row r="917" spans="1:15" ht="15.75" customHeight="1">
      <c r="A917" s="287"/>
      <c r="B917" s="287"/>
      <c r="C917" s="287"/>
      <c r="D917" s="287"/>
      <c r="E917" s="287"/>
      <c r="F917" s="287"/>
      <c r="G917" s="287"/>
      <c r="H917" s="287"/>
      <c r="I917" s="287"/>
      <c r="J917" s="287"/>
      <c r="K917" s="287"/>
      <c r="L917" s="287"/>
      <c r="M917" s="287"/>
      <c r="N917" s="287"/>
      <c r="O917" s="287"/>
    </row>
    <row r="918" spans="1:15" ht="15.75" customHeight="1">
      <c r="A918" s="287"/>
      <c r="B918" s="287"/>
      <c r="C918" s="287"/>
      <c r="D918" s="287"/>
      <c r="E918" s="287"/>
      <c r="F918" s="287"/>
      <c r="G918" s="287"/>
      <c r="H918" s="287"/>
      <c r="I918" s="287"/>
      <c r="J918" s="287"/>
      <c r="K918" s="287"/>
      <c r="L918" s="287"/>
      <c r="M918" s="287"/>
      <c r="N918" s="287"/>
      <c r="O918" s="287"/>
    </row>
    <row r="919" spans="1:15" ht="15.75" customHeight="1">
      <c r="A919" s="287"/>
      <c r="B919" s="287"/>
      <c r="C919" s="287"/>
      <c r="D919" s="287"/>
      <c r="E919" s="287"/>
      <c r="F919" s="287"/>
      <c r="G919" s="287"/>
      <c r="H919" s="287"/>
      <c r="I919" s="287"/>
      <c r="J919" s="287"/>
      <c r="K919" s="287"/>
      <c r="L919" s="287"/>
      <c r="M919" s="287"/>
      <c r="N919" s="287"/>
      <c r="O919" s="287"/>
    </row>
    <row r="920" spans="1:15" ht="15.75" customHeight="1">
      <c r="A920" s="287"/>
      <c r="B920" s="287"/>
      <c r="C920" s="287"/>
      <c r="D920" s="287"/>
      <c r="E920" s="287"/>
      <c r="F920" s="287"/>
      <c r="G920" s="287"/>
      <c r="H920" s="287"/>
      <c r="I920" s="287"/>
      <c r="J920" s="287"/>
      <c r="K920" s="287"/>
      <c r="L920" s="287"/>
      <c r="M920" s="287"/>
      <c r="N920" s="287"/>
      <c r="O920" s="287"/>
    </row>
    <row r="921" spans="1:15" ht="15.75" customHeight="1">
      <c r="A921" s="287"/>
      <c r="B921" s="287"/>
      <c r="C921" s="287"/>
      <c r="D921" s="287"/>
      <c r="E921" s="287"/>
      <c r="F921" s="287"/>
      <c r="G921" s="287"/>
      <c r="H921" s="287"/>
      <c r="I921" s="287"/>
      <c r="J921" s="287"/>
      <c r="K921" s="287"/>
      <c r="L921" s="287"/>
      <c r="M921" s="287"/>
      <c r="N921" s="287"/>
      <c r="O921" s="287"/>
    </row>
    <row r="922" spans="1:15" ht="15.75" customHeight="1">
      <c r="A922" s="287"/>
      <c r="B922" s="287"/>
      <c r="C922" s="287"/>
      <c r="D922" s="287"/>
      <c r="E922" s="287"/>
      <c r="F922" s="287"/>
      <c r="G922" s="287"/>
      <c r="H922" s="287"/>
      <c r="I922" s="287"/>
      <c r="J922" s="287"/>
      <c r="K922" s="287"/>
      <c r="L922" s="287"/>
      <c r="M922" s="287"/>
      <c r="N922" s="287"/>
      <c r="O922" s="287"/>
    </row>
    <row r="923" spans="1:15" ht="15.75" customHeight="1">
      <c r="A923" s="287"/>
      <c r="B923" s="287"/>
      <c r="C923" s="287"/>
      <c r="D923" s="287"/>
      <c r="E923" s="287"/>
      <c r="F923" s="287"/>
      <c r="G923" s="287"/>
      <c r="H923" s="287"/>
      <c r="I923" s="287"/>
      <c r="J923" s="287"/>
      <c r="K923" s="287"/>
      <c r="L923" s="287"/>
      <c r="M923" s="287"/>
      <c r="N923" s="287"/>
      <c r="O923" s="287"/>
    </row>
    <row r="924" spans="1:15" ht="15.75" customHeight="1">
      <c r="A924" s="287"/>
      <c r="B924" s="287"/>
      <c r="C924" s="287"/>
      <c r="D924" s="287"/>
      <c r="E924" s="287"/>
      <c r="F924" s="287"/>
      <c r="G924" s="287"/>
      <c r="H924" s="287"/>
      <c r="I924" s="287"/>
      <c r="J924" s="287"/>
      <c r="K924" s="287"/>
      <c r="L924" s="287"/>
      <c r="M924" s="287"/>
      <c r="N924" s="287"/>
      <c r="O924" s="287"/>
    </row>
    <row r="925" spans="1:15" ht="15.75" customHeight="1">
      <c r="A925" s="287"/>
      <c r="B925" s="287"/>
      <c r="C925" s="287"/>
      <c r="D925" s="287"/>
      <c r="E925" s="287"/>
      <c r="F925" s="287"/>
      <c r="G925" s="287"/>
      <c r="H925" s="287"/>
      <c r="I925" s="287"/>
      <c r="J925" s="287"/>
      <c r="K925" s="287"/>
      <c r="L925" s="287"/>
      <c r="M925" s="287"/>
      <c r="N925" s="287"/>
      <c r="O925" s="287"/>
    </row>
    <row r="926" spans="1:15" ht="15.75" customHeight="1">
      <c r="A926" s="287"/>
      <c r="B926" s="287"/>
      <c r="C926" s="287"/>
      <c r="D926" s="287"/>
      <c r="E926" s="287"/>
      <c r="F926" s="287"/>
      <c r="G926" s="287"/>
      <c r="H926" s="287"/>
      <c r="I926" s="287"/>
      <c r="J926" s="287"/>
      <c r="K926" s="287"/>
      <c r="L926" s="287"/>
      <c r="M926" s="287"/>
      <c r="N926" s="287"/>
      <c r="O926" s="287"/>
    </row>
    <row r="927" spans="1:15" ht="15.75" customHeight="1">
      <c r="A927" s="287"/>
      <c r="B927" s="287"/>
      <c r="C927" s="287"/>
      <c r="D927" s="287"/>
      <c r="E927" s="287"/>
      <c r="F927" s="287"/>
      <c r="G927" s="287"/>
      <c r="H927" s="287"/>
      <c r="I927" s="287"/>
      <c r="J927" s="287"/>
      <c r="K927" s="287"/>
      <c r="L927" s="287"/>
      <c r="M927" s="287"/>
      <c r="N927" s="287"/>
      <c r="O927" s="287"/>
    </row>
    <row r="928" spans="1:15" ht="15.75" customHeight="1">
      <c r="A928" s="287"/>
      <c r="B928" s="287"/>
      <c r="C928" s="287"/>
      <c r="D928" s="287"/>
      <c r="E928" s="287"/>
      <c r="F928" s="287"/>
      <c r="G928" s="287"/>
      <c r="H928" s="287"/>
      <c r="I928" s="287"/>
      <c r="J928" s="287"/>
      <c r="K928" s="287"/>
      <c r="L928" s="287"/>
      <c r="M928" s="287"/>
      <c r="N928" s="287"/>
      <c r="O928" s="287"/>
    </row>
    <row r="929" spans="1:15" ht="15.75" customHeight="1">
      <c r="A929" s="287"/>
      <c r="B929" s="287"/>
      <c r="C929" s="287"/>
      <c r="D929" s="287"/>
      <c r="E929" s="287"/>
      <c r="F929" s="287"/>
      <c r="G929" s="287"/>
      <c r="H929" s="287"/>
      <c r="I929" s="287"/>
      <c r="J929" s="287"/>
      <c r="K929" s="287"/>
      <c r="L929" s="287"/>
      <c r="M929" s="287"/>
      <c r="N929" s="287"/>
      <c r="O929" s="287"/>
    </row>
    <row r="930" spans="1:15" ht="15.75" customHeight="1">
      <c r="A930" s="287"/>
      <c r="B930" s="287"/>
      <c r="C930" s="287"/>
      <c r="D930" s="287"/>
      <c r="E930" s="287"/>
      <c r="F930" s="287"/>
      <c r="G930" s="287"/>
      <c r="H930" s="287"/>
      <c r="I930" s="287"/>
      <c r="J930" s="287"/>
      <c r="K930" s="287"/>
      <c r="L930" s="287"/>
      <c r="M930" s="287"/>
      <c r="N930" s="287"/>
      <c r="O930" s="287"/>
    </row>
    <row r="931" spans="1:15" ht="15.75" customHeight="1">
      <c r="A931" s="287"/>
      <c r="B931" s="287"/>
      <c r="C931" s="287"/>
      <c r="D931" s="287"/>
      <c r="E931" s="287"/>
      <c r="F931" s="287"/>
      <c r="G931" s="287"/>
      <c r="H931" s="287"/>
      <c r="I931" s="287"/>
      <c r="J931" s="287"/>
      <c r="K931" s="287"/>
      <c r="L931" s="287"/>
      <c r="M931" s="287"/>
      <c r="N931" s="287"/>
      <c r="O931" s="287"/>
    </row>
    <row r="932" spans="1:15" ht="15.75" customHeight="1">
      <c r="A932" s="287"/>
      <c r="B932" s="287"/>
      <c r="C932" s="287"/>
      <c r="D932" s="287"/>
      <c r="E932" s="287"/>
      <c r="F932" s="287"/>
      <c r="G932" s="287"/>
      <c r="H932" s="287"/>
      <c r="I932" s="287"/>
      <c r="J932" s="287"/>
      <c r="K932" s="287"/>
      <c r="L932" s="287"/>
      <c r="M932" s="287"/>
      <c r="N932" s="287"/>
      <c r="O932" s="287"/>
    </row>
    <row r="933" spans="1:15" ht="15.75" customHeight="1">
      <c r="A933" s="287"/>
      <c r="B933" s="287"/>
      <c r="C933" s="287"/>
      <c r="D933" s="287"/>
      <c r="E933" s="287"/>
      <c r="F933" s="287"/>
      <c r="G933" s="287"/>
      <c r="H933" s="287"/>
      <c r="I933" s="287"/>
      <c r="J933" s="287"/>
      <c r="K933" s="287"/>
      <c r="L933" s="287"/>
      <c r="M933" s="287"/>
      <c r="N933" s="287"/>
      <c r="O933" s="287"/>
    </row>
    <row r="934" spans="1:15" ht="15.75" customHeight="1">
      <c r="A934" s="287"/>
      <c r="B934" s="287"/>
      <c r="C934" s="287"/>
      <c r="D934" s="287"/>
      <c r="E934" s="287"/>
      <c r="F934" s="287"/>
      <c r="G934" s="287"/>
      <c r="H934" s="287"/>
      <c r="I934" s="287"/>
      <c r="J934" s="287"/>
      <c r="K934" s="287"/>
      <c r="L934" s="287"/>
      <c r="M934" s="287"/>
      <c r="N934" s="287"/>
      <c r="O934" s="287"/>
    </row>
    <row r="935" spans="1:15" ht="15.75" customHeight="1">
      <c r="A935" s="287"/>
      <c r="B935" s="287"/>
      <c r="C935" s="287"/>
      <c r="D935" s="287"/>
      <c r="E935" s="287"/>
      <c r="F935" s="287"/>
      <c r="G935" s="287"/>
      <c r="H935" s="287"/>
      <c r="I935" s="287"/>
      <c r="J935" s="287"/>
      <c r="K935" s="287"/>
      <c r="L935" s="287"/>
      <c r="M935" s="287"/>
      <c r="N935" s="287"/>
      <c r="O935" s="287"/>
    </row>
    <row r="936" spans="1:15" ht="15.75" customHeight="1">
      <c r="A936" s="287"/>
      <c r="B936" s="287"/>
      <c r="C936" s="287"/>
      <c r="D936" s="287"/>
      <c r="E936" s="287"/>
      <c r="F936" s="287"/>
      <c r="G936" s="287"/>
      <c r="H936" s="287"/>
      <c r="I936" s="287"/>
      <c r="J936" s="287"/>
      <c r="K936" s="287"/>
      <c r="L936" s="287"/>
      <c r="M936" s="287"/>
      <c r="N936" s="287"/>
      <c r="O936" s="287"/>
    </row>
    <row r="937" spans="1:15" ht="15.75" customHeight="1">
      <c r="A937" s="287"/>
      <c r="B937" s="287"/>
      <c r="C937" s="287"/>
      <c r="D937" s="287"/>
      <c r="E937" s="287"/>
      <c r="F937" s="287"/>
      <c r="G937" s="287"/>
      <c r="H937" s="287"/>
      <c r="I937" s="287"/>
      <c r="J937" s="287"/>
      <c r="K937" s="287"/>
      <c r="L937" s="287"/>
      <c r="M937" s="287"/>
      <c r="N937" s="287"/>
      <c r="O937" s="287"/>
    </row>
    <row r="938" spans="1:15" ht="15.75" customHeight="1">
      <c r="A938" s="287"/>
      <c r="B938" s="287"/>
      <c r="C938" s="287"/>
      <c r="D938" s="287"/>
      <c r="E938" s="287"/>
      <c r="F938" s="287"/>
      <c r="G938" s="287"/>
      <c r="H938" s="287"/>
      <c r="I938" s="287"/>
      <c r="J938" s="287"/>
      <c r="K938" s="287"/>
      <c r="L938" s="287"/>
      <c r="M938" s="287"/>
      <c r="N938" s="287"/>
      <c r="O938" s="287"/>
    </row>
    <row r="939" spans="1:15" ht="15.75" customHeight="1">
      <c r="A939" s="287"/>
      <c r="B939" s="287"/>
      <c r="C939" s="287"/>
      <c r="D939" s="287"/>
      <c r="E939" s="287"/>
      <c r="F939" s="287"/>
      <c r="G939" s="287"/>
      <c r="H939" s="287"/>
      <c r="I939" s="287"/>
      <c r="J939" s="287"/>
      <c r="K939" s="287"/>
      <c r="L939" s="287"/>
      <c r="M939" s="287"/>
      <c r="N939" s="287"/>
      <c r="O939" s="287"/>
    </row>
    <row r="940" spans="1:15" ht="15.75" customHeight="1">
      <c r="A940" s="287"/>
      <c r="B940" s="287"/>
      <c r="C940" s="287"/>
      <c r="D940" s="287"/>
      <c r="E940" s="287"/>
      <c r="F940" s="287"/>
      <c r="G940" s="287"/>
      <c r="H940" s="287"/>
      <c r="I940" s="287"/>
      <c r="J940" s="287"/>
      <c r="K940" s="287"/>
      <c r="L940" s="287"/>
      <c r="M940" s="287"/>
      <c r="N940" s="287"/>
      <c r="O940" s="287"/>
    </row>
    <row r="941" spans="1:15" ht="15.75" customHeight="1">
      <c r="A941" s="287"/>
      <c r="B941" s="287"/>
      <c r="C941" s="287"/>
      <c r="D941" s="287"/>
      <c r="E941" s="287"/>
      <c r="F941" s="287"/>
      <c r="G941" s="287"/>
      <c r="H941" s="287"/>
      <c r="I941" s="287"/>
      <c r="J941" s="287"/>
      <c r="K941" s="287"/>
      <c r="L941" s="287"/>
      <c r="M941" s="287"/>
      <c r="N941" s="287"/>
      <c r="O941" s="287"/>
    </row>
    <row r="942" spans="1:15" ht="15.75" customHeight="1">
      <c r="A942" s="287"/>
      <c r="B942" s="287"/>
      <c r="C942" s="287"/>
      <c r="D942" s="287"/>
      <c r="E942" s="287"/>
      <c r="F942" s="287"/>
      <c r="G942" s="287"/>
      <c r="H942" s="287"/>
      <c r="I942" s="287"/>
      <c r="J942" s="287"/>
      <c r="K942" s="287"/>
      <c r="L942" s="287"/>
      <c r="M942" s="287"/>
      <c r="N942" s="287"/>
      <c r="O942" s="287"/>
    </row>
    <row r="943" spans="1:15" ht="15.75" customHeight="1">
      <c r="A943" s="287"/>
      <c r="B943" s="287"/>
      <c r="C943" s="287"/>
      <c r="D943" s="287"/>
      <c r="E943" s="287"/>
      <c r="F943" s="287"/>
      <c r="G943" s="287"/>
      <c r="H943" s="287"/>
      <c r="I943" s="287"/>
      <c r="J943" s="287"/>
      <c r="K943" s="287"/>
      <c r="L943" s="287"/>
      <c r="M943" s="287"/>
      <c r="N943" s="287"/>
      <c r="O943" s="287"/>
    </row>
    <row r="944" spans="1:15" ht="15.75" customHeight="1">
      <c r="A944" s="287"/>
      <c r="B944" s="287"/>
      <c r="C944" s="287"/>
      <c r="D944" s="287"/>
      <c r="E944" s="287"/>
      <c r="F944" s="287"/>
      <c r="G944" s="287"/>
      <c r="H944" s="287"/>
      <c r="I944" s="287"/>
      <c r="J944" s="287"/>
      <c r="K944" s="287"/>
      <c r="L944" s="287"/>
      <c r="M944" s="287"/>
      <c r="N944" s="287"/>
      <c r="O944" s="287"/>
    </row>
    <row r="945" spans="1:15" ht="15.75" customHeight="1">
      <c r="A945" s="287"/>
      <c r="B945" s="287"/>
      <c r="C945" s="287"/>
      <c r="D945" s="287"/>
      <c r="E945" s="287"/>
      <c r="F945" s="287"/>
      <c r="G945" s="287"/>
      <c r="H945" s="287"/>
      <c r="I945" s="287"/>
      <c r="J945" s="287"/>
      <c r="K945" s="287"/>
      <c r="L945" s="287"/>
      <c r="M945" s="287"/>
      <c r="N945" s="287"/>
      <c r="O945" s="287"/>
    </row>
    <row r="946" spans="1:15" ht="15.75" customHeight="1">
      <c r="A946" s="287"/>
      <c r="B946" s="287"/>
      <c r="C946" s="287"/>
      <c r="D946" s="287"/>
      <c r="E946" s="287"/>
      <c r="F946" s="287"/>
      <c r="G946" s="287"/>
      <c r="H946" s="287"/>
      <c r="I946" s="287"/>
      <c r="J946" s="287"/>
      <c r="K946" s="287"/>
      <c r="L946" s="287"/>
      <c r="M946" s="287"/>
      <c r="N946" s="287"/>
      <c r="O946" s="287"/>
    </row>
    <row r="947" spans="1:15" ht="15.75" customHeight="1">
      <c r="A947" s="287"/>
      <c r="B947" s="287"/>
      <c r="C947" s="287"/>
      <c r="D947" s="287"/>
      <c r="E947" s="287"/>
      <c r="F947" s="287"/>
      <c r="G947" s="287"/>
      <c r="H947" s="287"/>
      <c r="I947" s="287"/>
      <c r="J947" s="287"/>
      <c r="K947" s="287"/>
      <c r="L947" s="287"/>
      <c r="M947" s="287"/>
      <c r="N947" s="287"/>
      <c r="O947" s="287"/>
    </row>
    <row r="948" spans="1:15" ht="15.75" customHeight="1">
      <c r="A948" s="287"/>
      <c r="B948" s="287"/>
      <c r="C948" s="287"/>
      <c r="D948" s="287"/>
      <c r="E948" s="287"/>
      <c r="F948" s="287"/>
      <c r="G948" s="287"/>
      <c r="H948" s="287"/>
      <c r="I948" s="287"/>
      <c r="J948" s="287"/>
      <c r="K948" s="287"/>
      <c r="L948" s="287"/>
      <c r="M948" s="287"/>
      <c r="N948" s="287"/>
      <c r="O948" s="287"/>
    </row>
    <row r="949" spans="1:15" ht="15.75" customHeight="1">
      <c r="A949" s="287"/>
      <c r="B949" s="287"/>
      <c r="C949" s="287"/>
      <c r="D949" s="287"/>
      <c r="E949" s="287"/>
      <c r="F949" s="287"/>
      <c r="G949" s="287"/>
      <c r="H949" s="287"/>
      <c r="I949" s="287"/>
      <c r="J949" s="287"/>
      <c r="K949" s="287"/>
      <c r="L949" s="287"/>
      <c r="M949" s="287"/>
      <c r="N949" s="287"/>
      <c r="O949" s="287"/>
    </row>
    <row r="950" spans="1:15" ht="15.75" customHeight="1">
      <c r="A950" s="287"/>
      <c r="B950" s="287"/>
      <c r="C950" s="287"/>
      <c r="D950" s="287"/>
      <c r="E950" s="287"/>
      <c r="F950" s="287"/>
      <c r="G950" s="287"/>
      <c r="H950" s="287"/>
      <c r="I950" s="287"/>
      <c r="J950" s="287"/>
      <c r="K950" s="287"/>
      <c r="L950" s="287"/>
      <c r="M950" s="287"/>
      <c r="N950" s="287"/>
      <c r="O950" s="287"/>
    </row>
    <row r="951" spans="1:15" ht="15.75" customHeight="1">
      <c r="A951" s="287"/>
      <c r="B951" s="287"/>
      <c r="C951" s="287"/>
      <c r="D951" s="287"/>
      <c r="E951" s="287"/>
      <c r="F951" s="287"/>
      <c r="G951" s="287"/>
      <c r="H951" s="287"/>
      <c r="I951" s="287"/>
      <c r="J951" s="287"/>
      <c r="K951" s="287"/>
      <c r="L951" s="287"/>
      <c r="M951" s="287"/>
      <c r="N951" s="287"/>
      <c r="O951" s="287"/>
    </row>
    <row r="952" spans="1:15" ht="15.75" customHeight="1">
      <c r="A952" s="287"/>
      <c r="B952" s="287"/>
      <c r="C952" s="287"/>
      <c r="D952" s="287"/>
      <c r="E952" s="287"/>
      <c r="F952" s="287"/>
      <c r="G952" s="287"/>
      <c r="H952" s="287"/>
      <c r="I952" s="287"/>
      <c r="J952" s="287"/>
      <c r="K952" s="287"/>
      <c r="L952" s="287"/>
      <c r="M952" s="287"/>
      <c r="N952" s="287"/>
      <c r="O952" s="287"/>
    </row>
    <row r="953" spans="1:15" ht="15.75" customHeight="1">
      <c r="A953" s="287"/>
      <c r="B953" s="287"/>
      <c r="C953" s="287"/>
      <c r="D953" s="287"/>
      <c r="E953" s="287"/>
      <c r="F953" s="287"/>
      <c r="G953" s="287"/>
      <c r="H953" s="287"/>
      <c r="I953" s="287"/>
      <c r="J953" s="287"/>
      <c r="K953" s="287"/>
      <c r="L953" s="287"/>
      <c r="M953" s="287"/>
      <c r="N953" s="287"/>
      <c r="O953" s="287"/>
    </row>
    <row r="954" spans="1:15" ht="15.75" customHeight="1">
      <c r="A954" s="287"/>
      <c r="B954" s="287"/>
      <c r="C954" s="287"/>
      <c r="D954" s="287"/>
      <c r="E954" s="287"/>
      <c r="F954" s="287"/>
      <c r="G954" s="287"/>
      <c r="H954" s="287"/>
      <c r="I954" s="287"/>
      <c r="J954" s="287"/>
      <c r="K954" s="287"/>
      <c r="L954" s="287"/>
      <c r="M954" s="287"/>
      <c r="N954" s="287"/>
      <c r="O954" s="287"/>
    </row>
    <row r="955" spans="1:15" ht="15.75" customHeight="1">
      <c r="A955" s="287"/>
      <c r="B955" s="287"/>
      <c r="C955" s="287"/>
      <c r="D955" s="287"/>
      <c r="E955" s="287"/>
      <c r="F955" s="287"/>
      <c r="G955" s="287"/>
      <c r="H955" s="287"/>
      <c r="I955" s="287"/>
      <c r="J955" s="287"/>
      <c r="K955" s="287"/>
      <c r="L955" s="287"/>
      <c r="M955" s="287"/>
      <c r="N955" s="287"/>
      <c r="O955" s="287"/>
    </row>
    <row r="956" spans="1:15" ht="15.75" customHeight="1">
      <c r="A956" s="287"/>
      <c r="B956" s="287"/>
      <c r="C956" s="287"/>
      <c r="D956" s="287"/>
      <c r="E956" s="287"/>
      <c r="F956" s="287"/>
      <c r="G956" s="287"/>
      <c r="H956" s="287"/>
      <c r="I956" s="287"/>
      <c r="J956" s="287"/>
      <c r="K956" s="287"/>
      <c r="L956" s="287"/>
      <c r="M956" s="287"/>
      <c r="N956" s="287"/>
      <c r="O956" s="287"/>
    </row>
    <row r="957" spans="1:15" ht="15.75" customHeight="1">
      <c r="A957" s="287"/>
      <c r="B957" s="287"/>
      <c r="C957" s="287"/>
      <c r="D957" s="287"/>
      <c r="E957" s="287"/>
      <c r="F957" s="287"/>
      <c r="G957" s="287"/>
      <c r="H957" s="287"/>
      <c r="I957" s="287"/>
      <c r="J957" s="287"/>
      <c r="K957" s="287"/>
      <c r="L957" s="287"/>
      <c r="M957" s="287"/>
      <c r="N957" s="287"/>
      <c r="O957" s="287"/>
    </row>
    <row r="958" spans="1:15" ht="15.75" customHeight="1">
      <c r="A958" s="287"/>
      <c r="B958" s="287"/>
      <c r="C958" s="287"/>
      <c r="D958" s="287"/>
      <c r="E958" s="287"/>
      <c r="F958" s="287"/>
      <c r="G958" s="287"/>
      <c r="H958" s="287"/>
      <c r="I958" s="287"/>
      <c r="J958" s="287"/>
      <c r="K958" s="287"/>
      <c r="L958" s="287"/>
      <c r="M958" s="287"/>
      <c r="N958" s="287"/>
      <c r="O958" s="287"/>
    </row>
    <row r="959" spans="1:15" ht="15.75" customHeight="1">
      <c r="A959" s="287"/>
      <c r="B959" s="287"/>
      <c r="C959" s="287"/>
      <c r="D959" s="287"/>
      <c r="E959" s="287"/>
      <c r="F959" s="287"/>
      <c r="G959" s="287"/>
      <c r="H959" s="287"/>
      <c r="I959" s="287"/>
      <c r="J959" s="287"/>
      <c r="K959" s="287"/>
      <c r="L959" s="287"/>
      <c r="M959" s="287"/>
      <c r="N959" s="287"/>
      <c r="O959" s="287"/>
    </row>
    <row r="960" spans="1:15" ht="15.75" customHeight="1">
      <c r="A960" s="287"/>
      <c r="B960" s="287"/>
      <c r="C960" s="287"/>
      <c r="D960" s="287"/>
      <c r="E960" s="287"/>
      <c r="F960" s="287"/>
      <c r="G960" s="287"/>
      <c r="H960" s="287"/>
      <c r="I960" s="287"/>
      <c r="J960" s="287"/>
      <c r="K960" s="287"/>
      <c r="L960" s="287"/>
      <c r="M960" s="287"/>
      <c r="N960" s="287"/>
      <c r="O960" s="287"/>
    </row>
    <row r="961" spans="1:15" ht="15.75" customHeight="1">
      <c r="A961" s="287"/>
      <c r="B961" s="287"/>
      <c r="C961" s="287"/>
      <c r="D961" s="287"/>
      <c r="E961" s="287"/>
      <c r="F961" s="287"/>
      <c r="G961" s="287"/>
      <c r="H961" s="287"/>
      <c r="I961" s="287"/>
      <c r="J961" s="287"/>
      <c r="K961" s="287"/>
      <c r="L961" s="287"/>
      <c r="M961" s="287"/>
      <c r="N961" s="287"/>
      <c r="O961" s="287"/>
    </row>
    <row r="962" spans="1:15" ht="15.75" customHeight="1">
      <c r="A962" s="287"/>
      <c r="B962" s="287"/>
      <c r="C962" s="287"/>
      <c r="D962" s="287"/>
      <c r="E962" s="287"/>
      <c r="F962" s="287"/>
      <c r="G962" s="287"/>
      <c r="H962" s="287"/>
      <c r="I962" s="287"/>
      <c r="J962" s="287"/>
      <c r="K962" s="287"/>
      <c r="L962" s="287"/>
      <c r="M962" s="287"/>
      <c r="N962" s="287"/>
      <c r="O962" s="287"/>
    </row>
    <row r="963" spans="1:15" ht="15.75" customHeight="1">
      <c r="A963" s="287"/>
      <c r="B963" s="287"/>
      <c r="C963" s="287"/>
      <c r="D963" s="287"/>
      <c r="E963" s="287"/>
      <c r="F963" s="287"/>
      <c r="G963" s="287"/>
      <c r="H963" s="287"/>
      <c r="I963" s="287"/>
      <c r="J963" s="287"/>
      <c r="K963" s="287"/>
      <c r="L963" s="287"/>
      <c r="M963" s="287"/>
      <c r="N963" s="287"/>
      <c r="O963" s="287"/>
    </row>
    <row r="964" spans="1:15" ht="15.75" customHeight="1">
      <c r="A964" s="287"/>
      <c r="B964" s="287"/>
      <c r="C964" s="287"/>
      <c r="D964" s="287"/>
      <c r="E964" s="287"/>
      <c r="F964" s="287"/>
      <c r="G964" s="287"/>
      <c r="H964" s="287"/>
      <c r="I964" s="287"/>
      <c r="J964" s="287"/>
      <c r="K964" s="287"/>
      <c r="L964" s="287"/>
      <c r="M964" s="287"/>
      <c r="N964" s="287"/>
      <c r="O964" s="287"/>
    </row>
    <row r="965" spans="1:15" ht="15.75" customHeight="1">
      <c r="A965" s="287"/>
      <c r="B965" s="287"/>
      <c r="C965" s="287"/>
      <c r="D965" s="287"/>
      <c r="E965" s="287"/>
      <c r="F965" s="287"/>
      <c r="G965" s="287"/>
      <c r="H965" s="287"/>
      <c r="I965" s="287"/>
      <c r="J965" s="287"/>
      <c r="K965" s="287"/>
      <c r="L965" s="287"/>
      <c r="M965" s="287"/>
      <c r="N965" s="287"/>
      <c r="O965" s="287"/>
    </row>
    <row r="966" spans="1:15" ht="15.75" customHeight="1">
      <c r="A966" s="287"/>
      <c r="B966" s="287"/>
      <c r="C966" s="287"/>
      <c r="D966" s="287"/>
      <c r="E966" s="287"/>
      <c r="F966" s="287"/>
      <c r="G966" s="287"/>
      <c r="H966" s="287"/>
      <c r="I966" s="287"/>
      <c r="J966" s="287"/>
      <c r="K966" s="287"/>
      <c r="L966" s="287"/>
      <c r="M966" s="287"/>
      <c r="N966" s="287"/>
      <c r="O966" s="287"/>
    </row>
    <row r="967" spans="1:15" ht="15.75" customHeight="1">
      <c r="A967" s="287"/>
      <c r="B967" s="287"/>
      <c r="C967" s="287"/>
      <c r="D967" s="287"/>
      <c r="E967" s="287"/>
      <c r="F967" s="287"/>
      <c r="G967" s="287"/>
      <c r="H967" s="287"/>
      <c r="I967" s="287"/>
      <c r="J967" s="287"/>
      <c r="K967" s="287"/>
      <c r="L967" s="287"/>
      <c r="M967" s="287"/>
      <c r="N967" s="287"/>
      <c r="O967" s="287"/>
    </row>
    <row r="968" spans="1:15" ht="15.75" customHeight="1">
      <c r="A968" s="287"/>
      <c r="B968" s="287"/>
      <c r="C968" s="287"/>
      <c r="D968" s="287"/>
      <c r="E968" s="287"/>
      <c r="F968" s="287"/>
      <c r="G968" s="287"/>
      <c r="H968" s="287"/>
      <c r="I968" s="287"/>
      <c r="J968" s="287"/>
      <c r="K968" s="287"/>
      <c r="L968" s="287"/>
      <c r="M968" s="287"/>
      <c r="N968" s="287"/>
      <c r="O968" s="287"/>
    </row>
    <row r="969" spans="1:15" ht="15.75" customHeight="1">
      <c r="A969" s="287"/>
      <c r="B969" s="287"/>
      <c r="C969" s="287"/>
      <c r="D969" s="287"/>
      <c r="E969" s="287"/>
      <c r="F969" s="287"/>
      <c r="G969" s="287"/>
      <c r="H969" s="287"/>
      <c r="I969" s="287"/>
      <c r="J969" s="287"/>
      <c r="K969" s="287"/>
      <c r="L969" s="287"/>
      <c r="M969" s="287"/>
      <c r="N969" s="287"/>
      <c r="O969" s="287"/>
    </row>
    <row r="970" spans="1:15" ht="15.75" customHeight="1">
      <c r="A970" s="287"/>
      <c r="B970" s="287"/>
      <c r="C970" s="287"/>
      <c r="D970" s="287"/>
      <c r="E970" s="287"/>
      <c r="F970" s="287"/>
      <c r="G970" s="287"/>
      <c r="H970" s="287"/>
      <c r="I970" s="287"/>
      <c r="J970" s="287"/>
      <c r="K970" s="287"/>
      <c r="L970" s="287"/>
      <c r="M970" s="287"/>
      <c r="N970" s="287"/>
      <c r="O970" s="287"/>
    </row>
    <row r="971" spans="1:15" ht="15.75" customHeight="1">
      <c r="A971" s="287"/>
      <c r="B971" s="287"/>
      <c r="C971" s="287"/>
      <c r="D971" s="287"/>
      <c r="E971" s="287"/>
      <c r="F971" s="287"/>
      <c r="G971" s="287"/>
      <c r="H971" s="287"/>
      <c r="I971" s="287"/>
      <c r="J971" s="287"/>
      <c r="K971" s="287"/>
      <c r="L971" s="287"/>
      <c r="M971" s="287"/>
      <c r="N971" s="287"/>
      <c r="O971" s="287"/>
    </row>
    <row r="972" spans="1:15" ht="15.75" customHeight="1">
      <c r="A972" s="287"/>
      <c r="B972" s="287"/>
      <c r="C972" s="287"/>
      <c r="D972" s="287"/>
      <c r="E972" s="287"/>
      <c r="F972" s="287"/>
      <c r="G972" s="287"/>
      <c r="H972" s="287"/>
      <c r="I972" s="287"/>
      <c r="J972" s="287"/>
      <c r="K972" s="287"/>
      <c r="L972" s="287"/>
      <c r="M972" s="287"/>
      <c r="N972" s="287"/>
      <c r="O972" s="287"/>
    </row>
    <row r="973" spans="1:15" ht="15.75" customHeight="1">
      <c r="A973" s="287"/>
      <c r="B973" s="287"/>
      <c r="C973" s="287"/>
      <c r="D973" s="287"/>
      <c r="E973" s="287"/>
      <c r="F973" s="287"/>
      <c r="G973" s="287"/>
      <c r="H973" s="287"/>
      <c r="I973" s="287"/>
      <c r="J973" s="287"/>
      <c r="K973" s="287"/>
      <c r="L973" s="287"/>
      <c r="M973" s="287"/>
      <c r="N973" s="287"/>
      <c r="O973" s="287"/>
    </row>
    <row r="974" spans="1:15" ht="15.75" customHeight="1">
      <c r="A974" s="287"/>
      <c r="B974" s="287"/>
      <c r="C974" s="287"/>
      <c r="D974" s="287"/>
      <c r="E974" s="287"/>
      <c r="F974" s="287"/>
      <c r="G974" s="287"/>
      <c r="H974" s="287"/>
      <c r="I974" s="287"/>
      <c r="J974" s="287"/>
      <c r="K974" s="287"/>
      <c r="L974" s="287"/>
      <c r="M974" s="287"/>
      <c r="N974" s="287"/>
      <c r="O974" s="287"/>
    </row>
    <row r="975" spans="1:15" ht="15.75" customHeight="1">
      <c r="A975" s="287"/>
      <c r="B975" s="287"/>
      <c r="C975" s="287"/>
      <c r="D975" s="287"/>
      <c r="E975" s="287"/>
      <c r="F975" s="287"/>
      <c r="G975" s="287"/>
      <c r="H975" s="287"/>
      <c r="I975" s="287"/>
      <c r="J975" s="287"/>
      <c r="K975" s="287"/>
      <c r="L975" s="287"/>
      <c r="M975" s="287"/>
      <c r="N975" s="287"/>
      <c r="O975" s="287"/>
    </row>
    <row r="976" spans="1:15" ht="15.75" customHeight="1">
      <c r="A976" s="287"/>
      <c r="B976" s="287"/>
      <c r="C976" s="287"/>
      <c r="D976" s="287"/>
      <c r="E976" s="287"/>
      <c r="F976" s="287"/>
      <c r="G976" s="287"/>
      <c r="H976" s="287"/>
      <c r="I976" s="287"/>
      <c r="J976" s="287"/>
      <c r="K976" s="287"/>
      <c r="L976" s="287"/>
      <c r="M976" s="287"/>
      <c r="N976" s="287"/>
      <c r="O976" s="287"/>
    </row>
    <row r="977" spans="1:15" ht="15.75" customHeight="1">
      <c r="A977" s="287"/>
      <c r="B977" s="287"/>
      <c r="C977" s="287"/>
      <c r="D977" s="287"/>
      <c r="E977" s="287"/>
      <c r="F977" s="287"/>
      <c r="G977" s="287"/>
      <c r="H977" s="287"/>
      <c r="I977" s="287"/>
      <c r="J977" s="287"/>
      <c r="K977" s="287"/>
      <c r="L977" s="287"/>
      <c r="M977" s="287"/>
      <c r="N977" s="287"/>
      <c r="O977" s="287"/>
    </row>
    <row r="978" spans="1:15" ht="15.75" customHeight="1">
      <c r="A978" s="287"/>
      <c r="B978" s="287"/>
      <c r="C978" s="287"/>
      <c r="D978" s="287"/>
      <c r="E978" s="287"/>
      <c r="F978" s="287"/>
      <c r="G978" s="287"/>
      <c r="H978" s="287"/>
      <c r="I978" s="287"/>
      <c r="J978" s="287"/>
      <c r="K978" s="287"/>
      <c r="L978" s="287"/>
      <c r="M978" s="287"/>
      <c r="N978" s="287"/>
      <c r="O978" s="287"/>
    </row>
    <row r="979" spans="1:15" ht="15.75" customHeight="1">
      <c r="A979" s="287"/>
      <c r="B979" s="287"/>
      <c r="C979" s="287"/>
      <c r="D979" s="287"/>
      <c r="E979" s="287"/>
      <c r="F979" s="287"/>
      <c r="G979" s="287"/>
      <c r="H979" s="287"/>
      <c r="I979" s="287"/>
      <c r="J979" s="287"/>
      <c r="K979" s="287"/>
      <c r="L979" s="287"/>
      <c r="M979" s="287"/>
      <c r="N979" s="287"/>
      <c r="O979" s="287"/>
    </row>
    <row r="980" spans="1:15" ht="15.75" customHeight="1">
      <c r="A980" s="287"/>
      <c r="B980" s="287"/>
      <c r="C980" s="287"/>
      <c r="D980" s="287"/>
      <c r="E980" s="287"/>
      <c r="F980" s="287"/>
      <c r="G980" s="287"/>
      <c r="H980" s="287"/>
      <c r="I980" s="287"/>
      <c r="J980" s="287"/>
      <c r="K980" s="287"/>
      <c r="L980" s="287"/>
      <c r="M980" s="287"/>
      <c r="N980" s="287"/>
      <c r="O980" s="287"/>
    </row>
    <row r="981" spans="1:15" ht="15.75" customHeight="1">
      <c r="A981" s="287"/>
      <c r="B981" s="287"/>
      <c r="C981" s="287"/>
      <c r="D981" s="287"/>
      <c r="E981" s="287"/>
      <c r="F981" s="287"/>
      <c r="G981" s="287"/>
      <c r="H981" s="287"/>
      <c r="I981" s="287"/>
      <c r="J981" s="287"/>
      <c r="K981" s="287"/>
      <c r="L981" s="287"/>
      <c r="M981" s="287"/>
      <c r="N981" s="287"/>
      <c r="O981" s="287"/>
    </row>
    <row r="982" spans="1:15" ht="15.75" customHeight="1">
      <c r="A982" s="287"/>
      <c r="B982" s="287"/>
      <c r="C982" s="287"/>
      <c r="D982" s="287"/>
      <c r="E982" s="287"/>
      <c r="F982" s="287"/>
      <c r="G982" s="287"/>
      <c r="H982" s="287"/>
      <c r="I982" s="287"/>
      <c r="J982" s="287"/>
      <c r="K982" s="287"/>
      <c r="L982" s="287"/>
      <c r="M982" s="287"/>
      <c r="N982" s="287"/>
      <c r="O982" s="287"/>
    </row>
    <row r="983" spans="1:15" ht="15.75" customHeight="1">
      <c r="A983" s="287"/>
      <c r="B983" s="287"/>
      <c r="C983" s="287"/>
      <c r="D983" s="287"/>
      <c r="E983" s="287"/>
      <c r="F983" s="287"/>
      <c r="G983" s="287"/>
      <c r="H983" s="287"/>
      <c r="I983" s="287"/>
      <c r="J983" s="287"/>
      <c r="K983" s="287"/>
      <c r="L983" s="287"/>
      <c r="M983" s="287"/>
      <c r="N983" s="287"/>
      <c r="O983" s="287"/>
    </row>
    <row r="984" spans="1:15" ht="15.75" customHeight="1">
      <c r="A984" s="287"/>
      <c r="B984" s="287"/>
      <c r="C984" s="287"/>
      <c r="D984" s="287"/>
      <c r="E984" s="287"/>
      <c r="F984" s="287"/>
      <c r="G984" s="287"/>
      <c r="H984" s="287"/>
      <c r="I984" s="287"/>
      <c r="J984" s="287"/>
      <c r="K984" s="287"/>
      <c r="L984" s="287"/>
      <c r="M984" s="287"/>
      <c r="N984" s="287"/>
      <c r="O984" s="287"/>
    </row>
    <row r="985" spans="1:15" ht="15.75" customHeight="1">
      <c r="A985" s="287"/>
      <c r="B985" s="287"/>
      <c r="C985" s="287"/>
      <c r="D985" s="287"/>
      <c r="E985" s="287"/>
      <c r="F985" s="287"/>
      <c r="G985" s="287"/>
      <c r="H985" s="287"/>
      <c r="I985" s="287"/>
      <c r="J985" s="287"/>
      <c r="K985" s="287"/>
      <c r="L985" s="287"/>
      <c r="M985" s="287"/>
      <c r="N985" s="287"/>
      <c r="O985" s="287"/>
    </row>
    <row r="986" spans="1:15" ht="15.75" customHeight="1">
      <c r="A986" s="287"/>
      <c r="B986" s="287"/>
      <c r="C986" s="287"/>
      <c r="D986" s="287"/>
      <c r="E986" s="287"/>
      <c r="F986" s="287"/>
      <c r="G986" s="287"/>
      <c r="H986" s="287"/>
      <c r="I986" s="287"/>
      <c r="J986" s="287"/>
      <c r="K986" s="287"/>
      <c r="L986" s="287"/>
      <c r="M986" s="287"/>
      <c r="N986" s="287"/>
      <c r="O986" s="287"/>
    </row>
    <row r="987" spans="1:15" ht="15.75" customHeight="1">
      <c r="A987" s="287"/>
      <c r="B987" s="287"/>
      <c r="C987" s="287"/>
      <c r="D987" s="287"/>
      <c r="E987" s="287"/>
      <c r="F987" s="287"/>
      <c r="G987" s="287"/>
      <c r="H987" s="287"/>
      <c r="I987" s="287"/>
      <c r="J987" s="287"/>
      <c r="K987" s="287"/>
      <c r="L987" s="287"/>
      <c r="M987" s="287"/>
      <c r="N987" s="287"/>
      <c r="O987" s="287"/>
    </row>
    <row r="988" spans="1:15" ht="15.75" customHeight="1">
      <c r="A988" s="287"/>
      <c r="B988" s="287"/>
      <c r="C988" s="287"/>
      <c r="D988" s="287"/>
      <c r="E988" s="287"/>
      <c r="F988" s="287"/>
      <c r="G988" s="287"/>
      <c r="H988" s="287"/>
      <c r="I988" s="287"/>
      <c r="J988" s="287"/>
      <c r="K988" s="287"/>
      <c r="L988" s="287"/>
      <c r="M988" s="287"/>
      <c r="N988" s="287"/>
      <c r="O988" s="287"/>
    </row>
    <row r="989" spans="1:15" ht="15.75" customHeight="1">
      <c r="A989" s="287"/>
      <c r="B989" s="287"/>
      <c r="C989" s="287"/>
      <c r="D989" s="287"/>
      <c r="E989" s="287"/>
      <c r="F989" s="287"/>
      <c r="G989" s="287"/>
      <c r="H989" s="287"/>
      <c r="I989" s="287"/>
      <c r="J989" s="287"/>
      <c r="K989" s="287"/>
      <c r="L989" s="287"/>
      <c r="M989" s="287"/>
      <c r="N989" s="287"/>
      <c r="O989" s="287"/>
    </row>
    <row r="990" spans="1:15" ht="15.75" customHeight="1">
      <c r="A990" s="287"/>
      <c r="B990" s="287"/>
      <c r="C990" s="287"/>
      <c r="D990" s="287"/>
      <c r="E990" s="287"/>
      <c r="F990" s="287"/>
      <c r="G990" s="287"/>
      <c r="H990" s="287"/>
      <c r="I990" s="287"/>
      <c r="J990" s="287"/>
      <c r="K990" s="287"/>
      <c r="L990" s="287"/>
      <c r="M990" s="287"/>
      <c r="N990" s="287"/>
      <c r="O990" s="287"/>
    </row>
    <row r="991" spans="1:15" ht="15.75" customHeight="1">
      <c r="A991" s="287"/>
      <c r="B991" s="287"/>
      <c r="C991" s="287"/>
      <c r="D991" s="287"/>
      <c r="E991" s="287"/>
      <c r="F991" s="287"/>
      <c r="G991" s="287"/>
      <c r="H991" s="287"/>
      <c r="I991" s="287"/>
      <c r="J991" s="287"/>
      <c r="K991" s="287"/>
      <c r="L991" s="287"/>
      <c r="M991" s="287"/>
      <c r="N991" s="287"/>
      <c r="O991" s="287"/>
    </row>
    <row r="992" spans="1:15" ht="15.75" customHeight="1">
      <c r="A992" s="287"/>
      <c r="B992" s="287"/>
      <c r="C992" s="287"/>
      <c r="D992" s="287"/>
      <c r="E992" s="287"/>
      <c r="F992" s="287"/>
      <c r="G992" s="287"/>
      <c r="H992" s="287"/>
      <c r="I992" s="287"/>
      <c r="J992" s="287"/>
      <c r="K992" s="287"/>
      <c r="L992" s="287"/>
      <c r="M992" s="287"/>
      <c r="N992" s="287"/>
      <c r="O992" s="287"/>
    </row>
    <row r="993" spans="1:15" ht="15.75" customHeight="1">
      <c r="A993" s="287"/>
      <c r="B993" s="287"/>
      <c r="C993" s="287"/>
      <c r="D993" s="287"/>
      <c r="E993" s="287"/>
      <c r="F993" s="287"/>
      <c r="G993" s="287"/>
      <c r="H993" s="287"/>
      <c r="I993" s="287"/>
      <c r="J993" s="287"/>
      <c r="K993" s="287"/>
      <c r="L993" s="287"/>
      <c r="M993" s="287"/>
      <c r="N993" s="287"/>
      <c r="O993" s="287"/>
    </row>
    <row r="994" spans="1:15" ht="15.75" customHeight="1">
      <c r="A994" s="287"/>
      <c r="B994" s="287"/>
      <c r="C994" s="287"/>
      <c r="D994" s="287"/>
      <c r="E994" s="287"/>
      <c r="F994" s="287"/>
      <c r="G994" s="287"/>
      <c r="H994" s="287"/>
      <c r="I994" s="287"/>
      <c r="J994" s="287"/>
      <c r="K994" s="287"/>
      <c r="L994" s="287"/>
      <c r="M994" s="287"/>
      <c r="N994" s="287"/>
      <c r="O994" s="287"/>
    </row>
    <row r="995" spans="1:15" ht="15.75" customHeight="1">
      <c r="A995" s="287"/>
      <c r="B995" s="287"/>
      <c r="C995" s="287"/>
      <c r="D995" s="287"/>
      <c r="E995" s="287"/>
      <c r="F995" s="287"/>
      <c r="G995" s="287"/>
      <c r="H995" s="287"/>
      <c r="I995" s="287"/>
      <c r="J995" s="287"/>
      <c r="K995" s="287"/>
      <c r="L995" s="287"/>
      <c r="M995" s="287"/>
      <c r="N995" s="287"/>
      <c r="O995" s="287"/>
    </row>
    <row r="996" spans="1:15" ht="15.75" customHeight="1">
      <c r="A996" s="287"/>
      <c r="B996" s="287"/>
      <c r="C996" s="287"/>
      <c r="D996" s="287"/>
      <c r="E996" s="287"/>
      <c r="F996" s="287"/>
      <c r="G996" s="287"/>
      <c r="H996" s="287"/>
      <c r="I996" s="287"/>
      <c r="J996" s="287"/>
      <c r="K996" s="287"/>
      <c r="L996" s="287"/>
      <c r="M996" s="287"/>
      <c r="N996" s="287"/>
      <c r="O996" s="287"/>
    </row>
    <row r="997" spans="1:15" ht="15.75" customHeight="1">
      <c r="A997" s="287"/>
      <c r="B997" s="287"/>
      <c r="C997" s="287"/>
      <c r="D997" s="287"/>
      <c r="E997" s="287"/>
      <c r="F997" s="287"/>
      <c r="G997" s="287"/>
      <c r="H997" s="287"/>
      <c r="I997" s="287"/>
      <c r="J997" s="287"/>
      <c r="K997" s="287"/>
      <c r="L997" s="287"/>
      <c r="M997" s="287"/>
      <c r="N997" s="287"/>
      <c r="O997" s="287"/>
    </row>
    <row r="998" spans="1:15" ht="15.75" customHeight="1">
      <c r="A998" s="287"/>
      <c r="B998" s="287"/>
      <c r="C998" s="287"/>
      <c r="D998" s="287"/>
      <c r="E998" s="287"/>
      <c r="F998" s="287"/>
      <c r="G998" s="287"/>
      <c r="H998" s="287"/>
      <c r="I998" s="287"/>
      <c r="J998" s="287"/>
      <c r="K998" s="287"/>
      <c r="L998" s="287"/>
      <c r="M998" s="287"/>
      <c r="N998" s="287"/>
      <c r="O998" s="287"/>
    </row>
    <row r="999" spans="1:15" ht="15.75" customHeight="1">
      <c r="A999" s="287"/>
      <c r="B999" s="287"/>
      <c r="C999" s="287"/>
      <c r="D999" s="287"/>
      <c r="E999" s="287"/>
      <c r="F999" s="287"/>
      <c r="G999" s="287"/>
      <c r="H999" s="287"/>
      <c r="I999" s="287"/>
      <c r="J999" s="287"/>
      <c r="K999" s="287"/>
      <c r="L999" s="287"/>
      <c r="M999" s="287"/>
      <c r="N999" s="287"/>
      <c r="O999" s="287"/>
    </row>
    <row r="1000" spans="1:15" ht="15.75" customHeight="1">
      <c r="A1000" s="287"/>
      <c r="B1000" s="287"/>
      <c r="C1000" s="287"/>
      <c r="D1000" s="287"/>
      <c r="E1000" s="287"/>
      <c r="F1000" s="287"/>
      <c r="G1000" s="287"/>
      <c r="H1000" s="287"/>
      <c r="I1000" s="287"/>
      <c r="J1000" s="287"/>
      <c r="K1000" s="287"/>
      <c r="L1000" s="287"/>
      <c r="M1000" s="287"/>
      <c r="N1000" s="287"/>
      <c r="O1000" s="287"/>
    </row>
    <row r="1001" spans="1:15" ht="15.75" customHeight="1">
      <c r="A1001" s="287"/>
      <c r="B1001" s="287"/>
      <c r="C1001" s="287"/>
      <c r="D1001" s="287"/>
      <c r="E1001" s="287"/>
      <c r="F1001" s="287"/>
      <c r="G1001" s="287"/>
      <c r="H1001" s="287"/>
      <c r="I1001" s="287"/>
      <c r="J1001" s="287"/>
      <c r="K1001" s="287"/>
      <c r="L1001" s="287"/>
      <c r="M1001" s="287"/>
      <c r="N1001" s="287"/>
      <c r="O1001" s="287"/>
    </row>
    <row r="1002" spans="1:15" ht="15.75" customHeight="1">
      <c r="A1002" s="287"/>
      <c r="B1002" s="287"/>
      <c r="C1002" s="287"/>
      <c r="D1002" s="287"/>
      <c r="E1002" s="287"/>
      <c r="F1002" s="287"/>
      <c r="G1002" s="287"/>
      <c r="H1002" s="287"/>
      <c r="I1002" s="287"/>
      <c r="J1002" s="287"/>
      <c r="K1002" s="287"/>
      <c r="L1002" s="287"/>
      <c r="M1002" s="287"/>
      <c r="N1002" s="287"/>
      <c r="O1002" s="287"/>
    </row>
    <row r="1003" spans="1:15" ht="15.75" customHeight="1">
      <c r="A1003" s="287"/>
      <c r="B1003" s="287"/>
      <c r="C1003" s="287"/>
      <c r="D1003" s="287"/>
      <c r="E1003" s="287"/>
      <c r="F1003" s="287"/>
      <c r="G1003" s="287"/>
      <c r="H1003" s="287"/>
      <c r="I1003" s="287"/>
      <c r="J1003" s="287"/>
      <c r="K1003" s="287"/>
      <c r="L1003" s="287"/>
      <c r="M1003" s="287"/>
      <c r="N1003" s="287"/>
      <c r="O1003" s="287"/>
    </row>
    <row r="1004" spans="1:15" ht="15.75" customHeight="1">
      <c r="A1004" s="287"/>
      <c r="B1004" s="287"/>
      <c r="C1004" s="287"/>
      <c r="D1004" s="287"/>
      <c r="E1004" s="287"/>
      <c r="F1004" s="287"/>
      <c r="G1004" s="287"/>
      <c r="H1004" s="287"/>
      <c r="I1004" s="287"/>
      <c r="J1004" s="287"/>
      <c r="K1004" s="287"/>
      <c r="L1004" s="287"/>
      <c r="M1004" s="287"/>
      <c r="N1004" s="287"/>
      <c r="O1004" s="287"/>
    </row>
    <row r="1005" spans="1:15" ht="15.75" customHeight="1">
      <c r="A1005" s="287"/>
      <c r="B1005" s="287"/>
      <c r="C1005" s="287"/>
      <c r="D1005" s="287"/>
      <c r="E1005" s="287"/>
      <c r="F1005" s="287"/>
      <c r="G1005" s="287"/>
      <c r="H1005" s="287"/>
      <c r="I1005" s="287"/>
      <c r="J1005" s="287"/>
      <c r="K1005" s="287"/>
      <c r="L1005" s="287"/>
      <c r="M1005" s="287"/>
      <c r="N1005" s="287"/>
      <c r="O1005" s="287"/>
    </row>
    <row r="1006" spans="1:15" ht="15.75" customHeight="1">
      <c r="A1006" s="287"/>
      <c r="B1006" s="287"/>
      <c r="C1006" s="287"/>
      <c r="D1006" s="287"/>
      <c r="E1006" s="287"/>
      <c r="F1006" s="287"/>
      <c r="G1006" s="287"/>
      <c r="H1006" s="287"/>
      <c r="I1006" s="287"/>
      <c r="J1006" s="287"/>
      <c r="K1006" s="287"/>
      <c r="L1006" s="287"/>
      <c r="M1006" s="287"/>
      <c r="N1006" s="287"/>
      <c r="O1006" s="287"/>
    </row>
    <row r="1007" spans="1:15" ht="15.75" customHeight="1">
      <c r="A1007" s="287"/>
      <c r="B1007" s="287"/>
      <c r="C1007" s="287"/>
      <c r="D1007" s="287"/>
      <c r="E1007" s="287"/>
      <c r="F1007" s="287"/>
      <c r="G1007" s="287"/>
      <c r="H1007" s="287"/>
      <c r="I1007" s="287"/>
      <c r="J1007" s="287"/>
      <c r="K1007" s="287"/>
      <c r="L1007" s="287"/>
      <c r="M1007" s="287"/>
      <c r="N1007" s="287"/>
      <c r="O1007" s="287"/>
    </row>
  </sheetData>
  <autoFilter ref="A5:O559">
    <filterColumn colId="14">
      <customFilters>
        <customFilter val="*okres*"/>
      </customFilters>
    </filterColumn>
  </autoFilter>
  <mergeCells count="7">
    <mergeCell ref="W4:X4"/>
    <mergeCell ref="B4:C4"/>
    <mergeCell ref="D4:E4"/>
    <mergeCell ref="F4:G4"/>
    <mergeCell ref="J4:K4"/>
    <mergeCell ref="L4:M4"/>
    <mergeCell ref="H4:I4"/>
  </mergeCells>
  <conditionalFormatting sqref="C7:C160 D6:D160 E173:E175 E162:E164 E250:E277 E233:E237 K5 C161:D474 C476:D559 E479 C475:E475 G5 J6:N479 H6:I78 H80:I135 H137:I254 H256:I377 I378:I392 H379:H392 H394:I424 H426:I479 H480:N523 J524:N559 H525:I559 F6:G559">
    <cfRule type="cellIs" dxfId="624" priority="764" stopIfTrue="1" operator="equal">
      <formula>0</formula>
    </cfRule>
  </conditionalFormatting>
  <conditionalFormatting sqref="O1:O3 O560:O1007">
    <cfRule type="containsText" dxfId="623" priority="765" stopIfTrue="1" operator="containsText" text="okres">
      <formula>NOT(ISERROR(SEARCH(("okres"),(O1))))</formula>
    </cfRule>
  </conditionalFormatting>
  <conditionalFormatting sqref="O1:O3 O560:O1007">
    <cfRule type="containsText" dxfId="622" priority="766" stopIfTrue="1" operator="containsText" text="kraj">
      <formula>NOT(ISERROR(SEARCH(("kraj"),(O1))))</formula>
    </cfRule>
  </conditionalFormatting>
  <conditionalFormatting sqref="C7:C160 D6:D160 E173:E175 E162:E164 E250:E277 E233:E237 C161:D474 C476:D559 E479 C475:E475 J6:N479 H6:I78 H80:I135 H137:I254 H256:I377 I378:I392 H379:H392 H394:I424 H426:I479 H480:N523 J524:N559 H525:I559 F6:G559">
    <cfRule type="cellIs" dxfId="621" priority="767" operator="equal">
      <formula>#N/A</formula>
    </cfRule>
  </conditionalFormatting>
  <conditionalFormatting sqref="A544">
    <cfRule type="containsText" dxfId="620" priority="768" stopIfTrue="1" operator="containsText" text="okres">
      <formula>NOT(ISERROR(SEARCH(("okres"),(A544))))</formula>
    </cfRule>
  </conditionalFormatting>
  <conditionalFormatting sqref="A544">
    <cfRule type="containsText" dxfId="619" priority="769" stopIfTrue="1" operator="containsText" text="kraj">
      <formula>NOT(ISERROR(SEARCH(("kraj"),(A544))))</formula>
    </cfRule>
  </conditionalFormatting>
  <conditionalFormatting sqref="A6 W6:X558">
    <cfRule type="expression" dxfId="618" priority="770" stopIfTrue="1">
      <formula>"délka(B5)=3"</formula>
    </cfRule>
  </conditionalFormatting>
  <conditionalFormatting sqref="A6">
    <cfRule type="containsText" dxfId="617" priority="771" stopIfTrue="1" operator="containsText" text="okres">
      <formula>NOT(ISERROR(SEARCH(("okres"),(A6))))</formula>
    </cfRule>
  </conditionalFormatting>
  <conditionalFormatting sqref="A6">
    <cfRule type="containsText" dxfId="616" priority="772" stopIfTrue="1" operator="containsText" text="kraj">
      <formula>NOT(ISERROR(SEARCH(("kraj"),(A6))))</formula>
    </cfRule>
  </conditionalFormatting>
  <conditionalFormatting sqref="A7">
    <cfRule type="containsText" dxfId="615" priority="773" stopIfTrue="1" operator="containsText" text="okres">
      <formula>NOT(ISERROR(SEARCH(("okres"),(A7))))</formula>
    </cfRule>
  </conditionalFormatting>
  <conditionalFormatting sqref="A7">
    <cfRule type="containsText" dxfId="614" priority="774" stopIfTrue="1" operator="containsText" text="kraj">
      <formula>NOT(ISERROR(SEARCH(("kraj"),(A7))))</formula>
    </cfRule>
  </conditionalFormatting>
  <conditionalFormatting sqref="A13">
    <cfRule type="containsText" dxfId="613" priority="775" stopIfTrue="1" operator="containsText" text="okres">
      <formula>NOT(ISERROR(SEARCH(("okres"),(A13))))</formula>
    </cfRule>
  </conditionalFormatting>
  <conditionalFormatting sqref="A13">
    <cfRule type="containsText" dxfId="612" priority="776" stopIfTrue="1" operator="containsText" text="kraj">
      <formula>NOT(ISERROR(SEARCH(("kraj"),(A13))))</formula>
    </cfRule>
  </conditionalFormatting>
  <conditionalFormatting sqref="A17">
    <cfRule type="containsText" dxfId="611" priority="777" stopIfTrue="1" operator="containsText" text="okres">
      <formula>NOT(ISERROR(SEARCH(("okres"),(A17))))</formula>
    </cfRule>
  </conditionalFormatting>
  <conditionalFormatting sqref="A17">
    <cfRule type="containsText" dxfId="610" priority="778" stopIfTrue="1" operator="containsText" text="kraj">
      <formula>NOT(ISERROR(SEARCH(("kraj"),(A17))))</formula>
    </cfRule>
  </conditionalFormatting>
  <conditionalFormatting sqref="A25">
    <cfRule type="containsText" dxfId="609" priority="779" stopIfTrue="1" operator="containsText" text="okres">
      <formula>NOT(ISERROR(SEARCH(("okres"),(A25))))</formula>
    </cfRule>
  </conditionalFormatting>
  <conditionalFormatting sqref="A25">
    <cfRule type="containsText" dxfId="608" priority="780" stopIfTrue="1" operator="containsText" text="kraj">
      <formula>NOT(ISERROR(SEARCH(("kraj"),(A25))))</formula>
    </cfRule>
  </conditionalFormatting>
  <conditionalFormatting sqref="A31">
    <cfRule type="containsText" dxfId="607" priority="781" stopIfTrue="1" operator="containsText" text="okres">
      <formula>NOT(ISERROR(SEARCH(("okres"),(A31))))</formula>
    </cfRule>
  </conditionalFormatting>
  <conditionalFormatting sqref="A31">
    <cfRule type="containsText" dxfId="606" priority="782" stopIfTrue="1" operator="containsText" text="kraj">
      <formula>NOT(ISERROR(SEARCH(("kraj"),(A31))))</formula>
    </cfRule>
  </conditionalFormatting>
  <conditionalFormatting sqref="A43">
    <cfRule type="containsText" dxfId="605" priority="783" stopIfTrue="1" operator="containsText" text="okres">
      <formula>NOT(ISERROR(SEARCH(("okres"),(A43))))</formula>
    </cfRule>
  </conditionalFormatting>
  <conditionalFormatting sqref="A43">
    <cfRule type="containsText" dxfId="604" priority="784" stopIfTrue="1" operator="containsText" text="kraj">
      <formula>NOT(ISERROR(SEARCH(("kraj"),(A43))))</formula>
    </cfRule>
  </conditionalFormatting>
  <conditionalFormatting sqref="A50">
    <cfRule type="containsText" dxfId="603" priority="785" stopIfTrue="1" operator="containsText" text="okres">
      <formula>NOT(ISERROR(SEARCH(("okres"),(A50))))</formula>
    </cfRule>
  </conditionalFormatting>
  <conditionalFormatting sqref="A50">
    <cfRule type="containsText" dxfId="602" priority="786" stopIfTrue="1" operator="containsText" text="kraj">
      <formula>NOT(ISERROR(SEARCH(("kraj"),(A50))))</formula>
    </cfRule>
  </conditionalFormatting>
  <conditionalFormatting sqref="A56">
    <cfRule type="containsText" dxfId="601" priority="787" stopIfTrue="1" operator="containsText" text="okres">
      <formula>NOT(ISERROR(SEARCH(("okres"),(A56))))</formula>
    </cfRule>
  </conditionalFormatting>
  <conditionalFormatting sqref="A56">
    <cfRule type="containsText" dxfId="600" priority="788" stopIfTrue="1" operator="containsText" text="kraj">
      <formula>NOT(ISERROR(SEARCH(("kraj"),(A56))))</formula>
    </cfRule>
  </conditionalFormatting>
  <conditionalFormatting sqref="A65">
    <cfRule type="containsText" dxfId="599" priority="789" stopIfTrue="1" operator="containsText" text="okres">
      <formula>NOT(ISERROR(SEARCH(("okres"),(A65))))</formula>
    </cfRule>
  </conditionalFormatting>
  <conditionalFormatting sqref="A65">
    <cfRule type="containsText" dxfId="598" priority="790" stopIfTrue="1" operator="containsText" text="kraj">
      <formula>NOT(ISERROR(SEARCH(("kraj"),(A65))))</formula>
    </cfRule>
  </conditionalFormatting>
  <conditionalFormatting sqref="A66">
    <cfRule type="containsText" dxfId="597" priority="791" stopIfTrue="1" operator="containsText" text="okres">
      <formula>NOT(ISERROR(SEARCH(("okres"),(A66))))</formula>
    </cfRule>
  </conditionalFormatting>
  <conditionalFormatting sqref="A66">
    <cfRule type="containsText" dxfId="596" priority="792" stopIfTrue="1" operator="containsText" text="kraj">
      <formula>NOT(ISERROR(SEARCH(("kraj"),(A66))))</formula>
    </cfRule>
  </conditionalFormatting>
  <conditionalFormatting sqref="A71">
    <cfRule type="containsText" dxfId="595" priority="793" stopIfTrue="1" operator="containsText" text="okres">
      <formula>NOT(ISERROR(SEARCH(("okres"),(A71))))</formula>
    </cfRule>
  </conditionalFormatting>
  <conditionalFormatting sqref="A71">
    <cfRule type="containsText" dxfId="594" priority="794" stopIfTrue="1" operator="containsText" text="kraj">
      <formula>NOT(ISERROR(SEARCH(("kraj"),(A71))))</formula>
    </cfRule>
  </conditionalFormatting>
  <conditionalFormatting sqref="A85">
    <cfRule type="containsText" dxfId="593" priority="795" stopIfTrue="1" operator="containsText" text="okres">
      <formula>NOT(ISERROR(SEARCH(("okres"),(A85))))</formula>
    </cfRule>
  </conditionalFormatting>
  <conditionalFormatting sqref="A85">
    <cfRule type="containsText" dxfId="592" priority="796" stopIfTrue="1" operator="containsText" text="kraj">
      <formula>NOT(ISERROR(SEARCH(("kraj"),(A85))))</formula>
    </cfRule>
  </conditionalFormatting>
  <conditionalFormatting sqref="A98">
    <cfRule type="containsText" dxfId="591" priority="797" stopIfTrue="1" operator="containsText" text="okres">
      <formula>NOT(ISERROR(SEARCH(("okres"),(A98))))</formula>
    </cfRule>
  </conditionalFormatting>
  <conditionalFormatting sqref="A98">
    <cfRule type="containsText" dxfId="590" priority="798" stopIfTrue="1" operator="containsText" text="kraj">
      <formula>NOT(ISERROR(SEARCH(("kraj"),(A98))))</formula>
    </cfRule>
  </conditionalFormatting>
  <conditionalFormatting sqref="A105">
    <cfRule type="containsText" dxfId="589" priority="799" stopIfTrue="1" operator="containsText" text="okres">
      <formula>NOT(ISERROR(SEARCH(("okres"),(A105))))</formula>
    </cfRule>
  </conditionalFormatting>
  <conditionalFormatting sqref="A105">
    <cfRule type="containsText" dxfId="588" priority="800" stopIfTrue="1" operator="containsText" text="kraj">
      <formula>NOT(ISERROR(SEARCH(("kraj"),(A105))))</formula>
    </cfRule>
  </conditionalFormatting>
  <conditionalFormatting sqref="A111">
    <cfRule type="containsText" dxfId="587" priority="801" stopIfTrue="1" operator="containsText" text="okres">
      <formula>NOT(ISERROR(SEARCH(("okres"),(A111))))</formula>
    </cfRule>
  </conditionalFormatting>
  <conditionalFormatting sqref="A111">
    <cfRule type="containsText" dxfId="586" priority="802" stopIfTrue="1" operator="containsText" text="kraj">
      <formula>NOT(ISERROR(SEARCH(("kraj"),(A111))))</formula>
    </cfRule>
  </conditionalFormatting>
  <conditionalFormatting sqref="A117">
    <cfRule type="containsText" dxfId="585" priority="803" stopIfTrue="1" operator="containsText" text="okres">
      <formula>NOT(ISERROR(SEARCH(("okres"),(A117))))</formula>
    </cfRule>
  </conditionalFormatting>
  <conditionalFormatting sqref="A117">
    <cfRule type="containsText" dxfId="584" priority="804" stopIfTrue="1" operator="containsText" text="kraj">
      <formula>NOT(ISERROR(SEARCH(("kraj"),(A117))))</formula>
    </cfRule>
  </conditionalFormatting>
  <conditionalFormatting sqref="A125">
    <cfRule type="containsText" dxfId="583" priority="805" stopIfTrue="1" operator="containsText" text="okres">
      <formula>NOT(ISERROR(SEARCH(("okres"),(A125))))</formula>
    </cfRule>
  </conditionalFormatting>
  <conditionalFormatting sqref="A125">
    <cfRule type="containsText" dxfId="582" priority="806" stopIfTrue="1" operator="containsText" text="kraj">
      <formula>NOT(ISERROR(SEARCH(("kraj"),(A125))))</formula>
    </cfRule>
  </conditionalFormatting>
  <conditionalFormatting sqref="A137">
    <cfRule type="containsText" dxfId="581" priority="807" stopIfTrue="1" operator="containsText" text="okres">
      <formula>NOT(ISERROR(SEARCH(("okres"),(A137))))</formula>
    </cfRule>
  </conditionalFormatting>
  <conditionalFormatting sqref="A137">
    <cfRule type="containsText" dxfId="580" priority="808" stopIfTrue="1" operator="containsText" text="kraj">
      <formula>NOT(ISERROR(SEARCH(("kraj"),(A137))))</formula>
    </cfRule>
  </conditionalFormatting>
  <conditionalFormatting sqref="A144">
    <cfRule type="containsText" dxfId="579" priority="809" stopIfTrue="1" operator="containsText" text="okres">
      <formula>NOT(ISERROR(SEARCH(("okres"),(A144))))</formula>
    </cfRule>
  </conditionalFormatting>
  <conditionalFormatting sqref="A144">
    <cfRule type="containsText" dxfId="578" priority="810" stopIfTrue="1" operator="containsText" text="kraj">
      <formula>NOT(ISERROR(SEARCH(("kraj"),(A144))))</formula>
    </cfRule>
  </conditionalFormatting>
  <conditionalFormatting sqref="A150">
    <cfRule type="containsText" dxfId="577" priority="811" stopIfTrue="1" operator="containsText" text="okres">
      <formula>NOT(ISERROR(SEARCH(("okres"),(A150))))</formula>
    </cfRule>
  </conditionalFormatting>
  <conditionalFormatting sqref="A150">
    <cfRule type="containsText" dxfId="576" priority="812" stopIfTrue="1" operator="containsText" text="kraj">
      <formula>NOT(ISERROR(SEARCH(("kraj"),(A150))))</formula>
    </cfRule>
  </conditionalFormatting>
  <conditionalFormatting sqref="A168">
    <cfRule type="containsText" dxfId="575" priority="813" stopIfTrue="1" operator="containsText" text="okres">
      <formula>NOT(ISERROR(SEARCH(("okres"),(A168))))</formula>
    </cfRule>
  </conditionalFormatting>
  <conditionalFormatting sqref="A168">
    <cfRule type="containsText" dxfId="574" priority="814" stopIfTrue="1" operator="containsText" text="kraj">
      <formula>NOT(ISERROR(SEARCH(("kraj"),(A168))))</formula>
    </cfRule>
  </conditionalFormatting>
  <conditionalFormatting sqref="A173">
    <cfRule type="containsText" dxfId="573" priority="815" stopIfTrue="1" operator="containsText" text="okres">
      <formula>NOT(ISERROR(SEARCH(("okres"),(A173))))</formula>
    </cfRule>
  </conditionalFormatting>
  <conditionalFormatting sqref="A173">
    <cfRule type="containsText" dxfId="572" priority="816" stopIfTrue="1" operator="containsText" text="kraj">
      <formula>NOT(ISERROR(SEARCH(("kraj"),(A173))))</formula>
    </cfRule>
  </conditionalFormatting>
  <conditionalFormatting sqref="A181">
    <cfRule type="containsText" dxfId="571" priority="817" stopIfTrue="1" operator="containsText" text="okres">
      <formula>NOT(ISERROR(SEARCH(("okres"),(A181))))</formula>
    </cfRule>
  </conditionalFormatting>
  <conditionalFormatting sqref="A181">
    <cfRule type="containsText" dxfId="570" priority="818" stopIfTrue="1" operator="containsText" text="kraj">
      <formula>NOT(ISERROR(SEARCH(("kraj"),(A181))))</formula>
    </cfRule>
  </conditionalFormatting>
  <conditionalFormatting sqref="A182">
    <cfRule type="containsText" dxfId="569" priority="819" stopIfTrue="1" operator="containsText" text="okres">
      <formula>NOT(ISERROR(SEARCH(("okres"),(A182))))</formula>
    </cfRule>
  </conditionalFormatting>
  <conditionalFormatting sqref="A182">
    <cfRule type="containsText" dxfId="568" priority="820" stopIfTrue="1" operator="containsText" text="kraj">
      <formula>NOT(ISERROR(SEARCH(("kraj"),(A182))))</formula>
    </cfRule>
  </conditionalFormatting>
  <conditionalFormatting sqref="A187">
    <cfRule type="containsText" dxfId="567" priority="821" stopIfTrue="1" operator="containsText" text="okres">
      <formula>NOT(ISERROR(SEARCH(("okres"),(A187))))</formula>
    </cfRule>
  </conditionalFormatting>
  <conditionalFormatting sqref="A187">
    <cfRule type="containsText" dxfId="566" priority="822" stopIfTrue="1" operator="containsText" text="kraj">
      <formula>NOT(ISERROR(SEARCH(("kraj"),(A187))))</formula>
    </cfRule>
  </conditionalFormatting>
  <conditionalFormatting sqref="A193">
    <cfRule type="containsText" dxfId="565" priority="823" stopIfTrue="1" operator="containsText" text="okres">
      <formula>NOT(ISERROR(SEARCH(("okres"),(A193))))</formula>
    </cfRule>
  </conditionalFormatting>
  <conditionalFormatting sqref="A193">
    <cfRule type="containsText" dxfId="564" priority="824" stopIfTrue="1" operator="containsText" text="kraj">
      <formula>NOT(ISERROR(SEARCH(("kraj"),(A193))))</formula>
    </cfRule>
  </conditionalFormatting>
  <conditionalFormatting sqref="A202">
    <cfRule type="containsText" dxfId="563" priority="825" stopIfTrue="1" operator="containsText" text="okres">
      <formula>NOT(ISERROR(SEARCH(("okres"),(A202))))</formula>
    </cfRule>
  </conditionalFormatting>
  <conditionalFormatting sqref="A202">
    <cfRule type="containsText" dxfId="562" priority="826" stopIfTrue="1" operator="containsText" text="kraj">
      <formula>NOT(ISERROR(SEARCH(("kraj"),(A202))))</formula>
    </cfRule>
  </conditionalFormatting>
  <conditionalFormatting sqref="A208">
    <cfRule type="containsText" dxfId="561" priority="827" stopIfTrue="1" operator="containsText" text="okres">
      <formula>NOT(ISERROR(SEARCH(("okres"),(A208))))</formula>
    </cfRule>
  </conditionalFormatting>
  <conditionalFormatting sqref="A208">
    <cfRule type="containsText" dxfId="560" priority="828" stopIfTrue="1" operator="containsText" text="kraj">
      <formula>NOT(ISERROR(SEARCH(("kraj"),(A208))))</formula>
    </cfRule>
  </conditionalFormatting>
  <conditionalFormatting sqref="A227">
    <cfRule type="containsText" dxfId="559" priority="829" stopIfTrue="1" operator="containsText" text="okres">
      <formula>NOT(ISERROR(SEARCH(("okres"),(A227))))</formula>
    </cfRule>
  </conditionalFormatting>
  <conditionalFormatting sqref="A227">
    <cfRule type="containsText" dxfId="558" priority="830" stopIfTrue="1" operator="containsText" text="kraj">
      <formula>NOT(ISERROR(SEARCH(("kraj"),(A227))))</formula>
    </cfRule>
  </conditionalFormatting>
  <conditionalFormatting sqref="A238">
    <cfRule type="containsText" dxfId="557" priority="831" stopIfTrue="1" operator="containsText" text="okres">
      <formula>NOT(ISERROR(SEARCH(("okres"),(A238))))</formula>
    </cfRule>
  </conditionalFormatting>
  <conditionalFormatting sqref="A238">
    <cfRule type="containsText" dxfId="556" priority="832" stopIfTrue="1" operator="containsText" text="kraj">
      <formula>NOT(ISERROR(SEARCH(("kraj"),(A238))))</formula>
    </cfRule>
  </conditionalFormatting>
  <conditionalFormatting sqref="A244">
    <cfRule type="containsText" dxfId="555" priority="833" stopIfTrue="1" operator="containsText" text="okres">
      <formula>NOT(ISERROR(SEARCH(("okres"),(A244))))</formula>
    </cfRule>
  </conditionalFormatting>
  <conditionalFormatting sqref="A244">
    <cfRule type="containsText" dxfId="554" priority="834" stopIfTrue="1" operator="containsText" text="kraj">
      <formula>NOT(ISERROR(SEARCH(("kraj"),(A244))))</formula>
    </cfRule>
  </conditionalFormatting>
  <conditionalFormatting sqref="A250">
    <cfRule type="containsText" dxfId="553" priority="835" stopIfTrue="1" operator="containsText" text="okres">
      <formula>NOT(ISERROR(SEARCH(("okres"),(A250))))</formula>
    </cfRule>
  </conditionalFormatting>
  <conditionalFormatting sqref="A250">
    <cfRule type="containsText" dxfId="552" priority="836" stopIfTrue="1" operator="containsText" text="kraj">
      <formula>NOT(ISERROR(SEARCH(("kraj"),(A250))))</formula>
    </cfRule>
  </conditionalFormatting>
  <conditionalFormatting sqref="A236">
    <cfRule type="containsText" dxfId="551" priority="837" stopIfTrue="1" operator="containsText" text="okres">
      <formula>NOT(ISERROR(SEARCH(("okres"),(A236))))</formula>
    </cfRule>
  </conditionalFormatting>
  <conditionalFormatting sqref="A236">
    <cfRule type="containsText" dxfId="550" priority="838" stopIfTrue="1" operator="containsText" text="kraj">
      <formula>NOT(ISERROR(SEARCH(("kraj"),(A236))))</formula>
    </cfRule>
  </conditionalFormatting>
  <conditionalFormatting sqref="A256">
    <cfRule type="containsText" dxfId="549" priority="839" stopIfTrue="1" operator="containsText" text="okres">
      <formula>NOT(ISERROR(SEARCH(("okres"),(A256))))</formula>
    </cfRule>
  </conditionalFormatting>
  <conditionalFormatting sqref="A256">
    <cfRule type="containsText" dxfId="548" priority="840" stopIfTrue="1" operator="containsText" text="kraj">
      <formula>NOT(ISERROR(SEARCH(("kraj"),(A256))))</formula>
    </cfRule>
  </conditionalFormatting>
  <conditionalFormatting sqref="A291">
    <cfRule type="containsText" dxfId="547" priority="841" stopIfTrue="1" operator="containsText" text="okres">
      <formula>NOT(ISERROR(SEARCH(("okres"),(A291))))</formula>
    </cfRule>
  </conditionalFormatting>
  <conditionalFormatting sqref="A291">
    <cfRule type="containsText" dxfId="546" priority="842" stopIfTrue="1" operator="containsText" text="kraj">
      <formula>NOT(ISERROR(SEARCH(("kraj"),(A291))))</formula>
    </cfRule>
  </conditionalFormatting>
  <conditionalFormatting sqref="A282">
    <cfRule type="containsText" dxfId="545" priority="843" stopIfTrue="1" operator="containsText" text="okres">
      <formula>NOT(ISERROR(SEARCH(("okres"),(A282))))</formula>
    </cfRule>
  </conditionalFormatting>
  <conditionalFormatting sqref="A282">
    <cfRule type="containsText" dxfId="544" priority="844" stopIfTrue="1" operator="containsText" text="kraj">
      <formula>NOT(ISERROR(SEARCH(("kraj"),(A282))))</formula>
    </cfRule>
  </conditionalFormatting>
  <conditionalFormatting sqref="A302">
    <cfRule type="containsText" dxfId="543" priority="845" stopIfTrue="1" operator="containsText" text="okres">
      <formula>NOT(ISERROR(SEARCH(("okres"),(A302))))</formula>
    </cfRule>
  </conditionalFormatting>
  <conditionalFormatting sqref="A302">
    <cfRule type="containsText" dxfId="542" priority="846" stopIfTrue="1" operator="containsText" text="kraj">
      <formula>NOT(ISERROR(SEARCH(("kraj"),(A302))))</formula>
    </cfRule>
  </conditionalFormatting>
  <conditionalFormatting sqref="A286">
    <cfRule type="containsText" dxfId="541" priority="847" stopIfTrue="1" operator="containsText" text="okres">
      <formula>NOT(ISERROR(SEARCH(("okres"),(A286))))</formula>
    </cfRule>
  </conditionalFormatting>
  <conditionalFormatting sqref="A286">
    <cfRule type="containsText" dxfId="540" priority="848" stopIfTrue="1" operator="containsText" text="kraj">
      <formula>NOT(ISERROR(SEARCH(("kraj"),(A286))))</formula>
    </cfRule>
  </conditionalFormatting>
  <conditionalFormatting sqref="A308">
    <cfRule type="containsText" dxfId="539" priority="849" stopIfTrue="1" operator="containsText" text="okres">
      <formula>NOT(ISERROR(SEARCH(("okres"),(A308))))</formula>
    </cfRule>
  </conditionalFormatting>
  <conditionalFormatting sqref="A308">
    <cfRule type="containsText" dxfId="538" priority="850" stopIfTrue="1" operator="containsText" text="kraj">
      <formula>NOT(ISERROR(SEARCH(("kraj"),(A308))))</formula>
    </cfRule>
  </conditionalFormatting>
  <conditionalFormatting sqref="A324">
    <cfRule type="containsText" dxfId="537" priority="851" stopIfTrue="1" operator="containsText" text="okres">
      <formula>NOT(ISERROR(SEARCH(("okres"),(A324))))</formula>
    </cfRule>
  </conditionalFormatting>
  <conditionalFormatting sqref="A324">
    <cfRule type="containsText" dxfId="536" priority="852" stopIfTrue="1" operator="containsText" text="kraj">
      <formula>NOT(ISERROR(SEARCH(("kraj"),(A324))))</formula>
    </cfRule>
  </conditionalFormatting>
  <conditionalFormatting sqref="A315">
    <cfRule type="containsText" dxfId="535" priority="853" stopIfTrue="1" operator="containsText" text="okres">
      <formula>NOT(ISERROR(SEARCH(("okres"),(A315))))</formula>
    </cfRule>
  </conditionalFormatting>
  <conditionalFormatting sqref="A315">
    <cfRule type="containsText" dxfId="534" priority="854" stopIfTrue="1" operator="containsText" text="kraj">
      <formula>NOT(ISERROR(SEARCH(("kraj"),(A315))))</formula>
    </cfRule>
  </conditionalFormatting>
  <conditionalFormatting sqref="A337">
    <cfRule type="containsText" dxfId="533" priority="855" stopIfTrue="1" operator="containsText" text="okres">
      <formula>NOT(ISERROR(SEARCH(("okres"),(A337))))</formula>
    </cfRule>
  </conditionalFormatting>
  <conditionalFormatting sqref="A337">
    <cfRule type="containsText" dxfId="532" priority="856" stopIfTrue="1" operator="containsText" text="kraj">
      <formula>NOT(ISERROR(SEARCH(("kraj"),(A337))))</formula>
    </cfRule>
  </conditionalFormatting>
  <conditionalFormatting sqref="A343">
    <cfRule type="containsText" dxfId="531" priority="857" stopIfTrue="1" operator="containsText" text="okres">
      <formula>NOT(ISERROR(SEARCH(("okres"),(A343))))</formula>
    </cfRule>
  </conditionalFormatting>
  <conditionalFormatting sqref="A343">
    <cfRule type="containsText" dxfId="530" priority="858" stopIfTrue="1" operator="containsText" text="kraj">
      <formula>NOT(ISERROR(SEARCH(("kraj"),(A343))))</formula>
    </cfRule>
  </conditionalFormatting>
  <conditionalFormatting sqref="A367">
    <cfRule type="containsText" dxfId="529" priority="859" stopIfTrue="1" operator="containsText" text="okres">
      <formula>NOT(ISERROR(SEARCH(("okres"),(A367))))</formula>
    </cfRule>
  </conditionalFormatting>
  <conditionalFormatting sqref="A367">
    <cfRule type="containsText" dxfId="528" priority="860" stopIfTrue="1" operator="containsText" text="kraj">
      <formula>NOT(ISERROR(SEARCH(("kraj"),(A367))))</formula>
    </cfRule>
  </conditionalFormatting>
  <conditionalFormatting sqref="A374">
    <cfRule type="containsText" dxfId="527" priority="861" stopIfTrue="1" operator="containsText" text="okres">
      <formula>NOT(ISERROR(SEARCH(("okres"),(A374))))</formula>
    </cfRule>
  </conditionalFormatting>
  <conditionalFormatting sqref="A374">
    <cfRule type="containsText" dxfId="526" priority="862" stopIfTrue="1" operator="containsText" text="kraj">
      <formula>NOT(ISERROR(SEARCH(("kraj"),(A374))))</formula>
    </cfRule>
  </conditionalFormatting>
  <conditionalFormatting sqref="A361">
    <cfRule type="containsText" dxfId="525" priority="863" stopIfTrue="1" operator="containsText" text="okres">
      <formula>NOT(ISERROR(SEARCH(("okres"),(A361))))</formula>
    </cfRule>
  </conditionalFormatting>
  <conditionalFormatting sqref="A361">
    <cfRule type="containsText" dxfId="524" priority="864" stopIfTrue="1" operator="containsText" text="kraj">
      <formula>NOT(ISERROR(SEARCH(("kraj"),(A361))))</formula>
    </cfRule>
  </conditionalFormatting>
  <conditionalFormatting sqref="A388">
    <cfRule type="containsText" dxfId="523" priority="865" stopIfTrue="1" operator="containsText" text="okres">
      <formula>NOT(ISERROR(SEARCH(("okres"),(A388))))</formula>
    </cfRule>
  </conditionalFormatting>
  <conditionalFormatting sqref="A388">
    <cfRule type="containsText" dxfId="522" priority="866" stopIfTrue="1" operator="containsText" text="kraj">
      <formula>NOT(ISERROR(SEARCH(("kraj"),(A388))))</formula>
    </cfRule>
  </conditionalFormatting>
  <conditionalFormatting sqref="A397">
    <cfRule type="containsText" dxfId="521" priority="867" stopIfTrue="1" operator="containsText" text="okres">
      <formula>NOT(ISERROR(SEARCH(("okres"),(A397))))</formula>
    </cfRule>
  </conditionalFormatting>
  <conditionalFormatting sqref="A397">
    <cfRule type="containsText" dxfId="520" priority="868" stopIfTrue="1" operator="containsText" text="kraj">
      <formula>NOT(ISERROR(SEARCH(("kraj"),(A397))))</formula>
    </cfRule>
  </conditionalFormatting>
  <conditionalFormatting sqref="A405">
    <cfRule type="containsText" dxfId="519" priority="869" stopIfTrue="1" operator="containsText" text="okres">
      <formula>NOT(ISERROR(SEARCH(("okres"),(A405))))</formula>
    </cfRule>
  </conditionalFormatting>
  <conditionalFormatting sqref="A405">
    <cfRule type="containsText" dxfId="518" priority="870" stopIfTrue="1" operator="containsText" text="kraj">
      <formula>NOT(ISERROR(SEARCH(("kraj"),(A405))))</formula>
    </cfRule>
  </conditionalFormatting>
  <conditionalFormatting sqref="A420">
    <cfRule type="containsText" dxfId="517" priority="871" stopIfTrue="1" operator="containsText" text="okres">
      <formula>NOT(ISERROR(SEARCH(("okres"),(A420))))</formula>
    </cfRule>
  </conditionalFormatting>
  <conditionalFormatting sqref="A420">
    <cfRule type="containsText" dxfId="516" priority="872" stopIfTrue="1" operator="containsText" text="kraj">
      <formula>NOT(ISERROR(SEARCH(("kraj"),(A420))))</formula>
    </cfRule>
  </conditionalFormatting>
  <conditionalFormatting sqref="A382">
    <cfRule type="containsText" dxfId="515" priority="875" stopIfTrue="1" operator="containsText" text="okres">
      <formula>NOT(ISERROR(SEARCH(("okres"),(A382))))</formula>
    </cfRule>
  </conditionalFormatting>
  <conditionalFormatting sqref="A382">
    <cfRule type="containsText" dxfId="514" priority="876" stopIfTrue="1" operator="containsText" text="kraj">
      <formula>NOT(ISERROR(SEARCH(("kraj"),(A382))))</formula>
    </cfRule>
  </conditionalFormatting>
  <conditionalFormatting sqref="A441">
    <cfRule type="containsText" dxfId="513" priority="877" stopIfTrue="1" operator="containsText" text="okres">
      <formula>NOT(ISERROR(SEARCH(("okres"),(A441))))</formula>
    </cfRule>
  </conditionalFormatting>
  <conditionalFormatting sqref="A441">
    <cfRule type="containsText" dxfId="512" priority="878" stopIfTrue="1" operator="containsText" text="kraj">
      <formula>NOT(ISERROR(SEARCH(("kraj"),(A441))))</formula>
    </cfRule>
  </conditionalFormatting>
  <conditionalFormatting sqref="A442">
    <cfRule type="containsText" dxfId="511" priority="879" stopIfTrue="1" operator="containsText" text="okres">
      <formula>NOT(ISERROR(SEARCH(("okres"),(A442))))</formula>
    </cfRule>
  </conditionalFormatting>
  <conditionalFormatting sqref="A442">
    <cfRule type="containsText" dxfId="510" priority="880" stopIfTrue="1" operator="containsText" text="kraj">
      <formula>NOT(ISERROR(SEARCH(("kraj"),(A442))))</formula>
    </cfRule>
  </conditionalFormatting>
  <conditionalFormatting sqref="A455">
    <cfRule type="containsText" dxfId="509" priority="881" stopIfTrue="1" operator="containsText" text="okres">
      <formula>NOT(ISERROR(SEARCH(("okres"),(A455))))</formula>
    </cfRule>
  </conditionalFormatting>
  <conditionalFormatting sqref="A455">
    <cfRule type="containsText" dxfId="508" priority="882" stopIfTrue="1" operator="containsText" text="kraj">
      <formula>NOT(ISERROR(SEARCH(("kraj"),(A455))))</formula>
    </cfRule>
  </conditionalFormatting>
  <conditionalFormatting sqref="A462">
    <cfRule type="containsText" dxfId="507" priority="883" stopIfTrue="1" operator="containsText" text="okres">
      <formula>NOT(ISERROR(SEARCH(("okres"),(A462))))</formula>
    </cfRule>
  </conditionalFormatting>
  <conditionalFormatting sqref="A462">
    <cfRule type="containsText" dxfId="506" priority="884" stopIfTrue="1" operator="containsText" text="kraj">
      <formula>NOT(ISERROR(SEARCH(("kraj"),(A462))))</formula>
    </cfRule>
  </conditionalFormatting>
  <conditionalFormatting sqref="A468">
    <cfRule type="containsText" dxfId="505" priority="885" stopIfTrue="1" operator="containsText" text="okres">
      <formula>NOT(ISERROR(SEARCH(("okres"),(A468))))</formula>
    </cfRule>
  </conditionalFormatting>
  <conditionalFormatting sqref="A468">
    <cfRule type="containsText" dxfId="504" priority="886" stopIfTrue="1" operator="containsText" text="kraj">
      <formula>NOT(ISERROR(SEARCH(("kraj"),(A468))))</formula>
    </cfRule>
  </conditionalFormatting>
  <conditionalFormatting sqref="A480">
    <cfRule type="containsText" dxfId="503" priority="887" stopIfTrue="1" operator="containsText" text="okres">
      <formula>NOT(ISERROR(SEARCH(("okres"),(A480))))</formula>
    </cfRule>
  </conditionalFormatting>
  <conditionalFormatting sqref="A480">
    <cfRule type="containsText" dxfId="502" priority="888" stopIfTrue="1" operator="containsText" text="kraj">
      <formula>NOT(ISERROR(SEARCH(("kraj"),(A480))))</formula>
    </cfRule>
  </conditionalFormatting>
  <conditionalFormatting sqref="A481">
    <cfRule type="containsText" dxfId="501" priority="889" stopIfTrue="1" operator="containsText" text="okres">
      <formula>NOT(ISERROR(SEARCH(("okres"),(A481))))</formula>
    </cfRule>
  </conditionalFormatting>
  <conditionalFormatting sqref="A481">
    <cfRule type="containsText" dxfId="500" priority="890" stopIfTrue="1" operator="containsText" text="kraj">
      <formula>NOT(ISERROR(SEARCH(("kraj"),(A481))))</formula>
    </cfRule>
  </conditionalFormatting>
  <conditionalFormatting sqref="A487">
    <cfRule type="containsText" dxfId="499" priority="891" stopIfTrue="1" operator="containsText" text="okres">
      <formula>NOT(ISERROR(SEARCH(("okres"),(A487))))</formula>
    </cfRule>
  </conditionalFormatting>
  <conditionalFormatting sqref="A487">
    <cfRule type="containsText" dxfId="498" priority="892" stopIfTrue="1" operator="containsText" text="kraj">
      <formula>NOT(ISERROR(SEARCH(("kraj"),(A487))))</formula>
    </cfRule>
  </conditionalFormatting>
  <conditionalFormatting sqref="A495">
    <cfRule type="containsText" dxfId="497" priority="893" stopIfTrue="1" operator="containsText" text="okres">
      <formula>NOT(ISERROR(SEARCH(("okres"),(A495))))</formula>
    </cfRule>
  </conditionalFormatting>
  <conditionalFormatting sqref="A495">
    <cfRule type="containsText" dxfId="496" priority="894" stopIfTrue="1" operator="containsText" text="kraj">
      <formula>NOT(ISERROR(SEARCH(("kraj"),(A495))))</formula>
    </cfRule>
  </conditionalFormatting>
  <conditionalFormatting sqref="A500">
    <cfRule type="containsText" dxfId="495" priority="895" stopIfTrue="1" operator="containsText" text="okres">
      <formula>NOT(ISERROR(SEARCH(("okres"),(A500))))</formula>
    </cfRule>
  </conditionalFormatting>
  <conditionalFormatting sqref="A500">
    <cfRule type="containsText" dxfId="494" priority="896" stopIfTrue="1" operator="containsText" text="kraj">
      <formula>NOT(ISERROR(SEARCH(("kraj"),(A500))))</formula>
    </cfRule>
  </conditionalFormatting>
  <conditionalFormatting sqref="A515">
    <cfRule type="containsText" dxfId="493" priority="897" stopIfTrue="1" operator="containsText" text="okres">
      <formula>NOT(ISERROR(SEARCH(("okres"),(A515))))</formula>
    </cfRule>
  </conditionalFormatting>
  <conditionalFormatting sqref="A515">
    <cfRule type="containsText" dxfId="492" priority="898" stopIfTrue="1" operator="containsText" text="kraj">
      <formula>NOT(ISERROR(SEARCH(("kraj"),(A515))))</formula>
    </cfRule>
  </conditionalFormatting>
  <conditionalFormatting sqref="A516">
    <cfRule type="containsText" dxfId="491" priority="899" stopIfTrue="1" operator="containsText" text="okres">
      <formula>NOT(ISERROR(SEARCH(("okres"),(A516))))</formula>
    </cfRule>
  </conditionalFormatting>
  <conditionalFormatting sqref="A516">
    <cfRule type="containsText" dxfId="490" priority="900" stopIfTrue="1" operator="containsText" text="kraj">
      <formula>NOT(ISERROR(SEARCH(("kraj"),(A516))))</formula>
    </cfRule>
  </conditionalFormatting>
  <conditionalFormatting sqref="A521">
    <cfRule type="containsText" dxfId="489" priority="901" stopIfTrue="1" operator="containsText" text="okres">
      <formula>NOT(ISERROR(SEARCH(("okres"),(A521))))</formula>
    </cfRule>
  </conditionalFormatting>
  <conditionalFormatting sqref="A521">
    <cfRule type="containsText" dxfId="488" priority="902" stopIfTrue="1" operator="containsText" text="kraj">
      <formula>NOT(ISERROR(SEARCH(("kraj"),(A521))))</formula>
    </cfRule>
  </conditionalFormatting>
  <conditionalFormatting sqref="A531">
    <cfRule type="containsText" dxfId="487" priority="903" stopIfTrue="1" operator="containsText" text="okres">
      <formula>NOT(ISERROR(SEARCH(("okres"),(A531))))</formula>
    </cfRule>
  </conditionalFormatting>
  <conditionalFormatting sqref="A531">
    <cfRule type="containsText" dxfId="486" priority="904" stopIfTrue="1" operator="containsText" text="kraj">
      <formula>NOT(ISERROR(SEARCH(("kraj"),(A531))))</formula>
    </cfRule>
  </conditionalFormatting>
  <conditionalFormatting sqref="A536">
    <cfRule type="containsText" dxfId="485" priority="905" stopIfTrue="1" operator="containsText" text="okres">
      <formula>NOT(ISERROR(SEARCH(("okres"),(A536))))</formula>
    </cfRule>
  </conditionalFormatting>
  <conditionalFormatting sqref="A536">
    <cfRule type="containsText" dxfId="484" priority="906" stopIfTrue="1" operator="containsText" text="kraj">
      <formula>NOT(ISERROR(SEARCH(("kraj"),(A536))))</formula>
    </cfRule>
  </conditionalFormatting>
  <conditionalFormatting sqref="A553">
    <cfRule type="containsText" dxfId="483" priority="907" stopIfTrue="1" operator="containsText" text="okres">
      <formula>NOT(ISERROR(SEARCH(("okres"),(A553))))</formula>
    </cfRule>
  </conditionalFormatting>
  <conditionalFormatting sqref="A553">
    <cfRule type="containsText" dxfId="482" priority="908" stopIfTrue="1" operator="containsText" text="kraj">
      <formula>NOT(ISERROR(SEARCH(("kraj"),(A553))))</formula>
    </cfRule>
  </conditionalFormatting>
  <conditionalFormatting sqref="O6:O21 O31:O32 O161:O254 O394:O424 O23:O29 O559 O268:O377 O137:O159 O76:O78 O34:O74 O80:O134 O256:O266 O379:O390 O426:O474 O476:O523 O525:O557">
    <cfRule type="containsText" dxfId="481" priority="909" operator="containsText" text="okres">
      <formula>NOT(ISERROR(SEARCH(("okres"),(O6))))</formula>
    </cfRule>
  </conditionalFormatting>
  <conditionalFormatting sqref="O6:O21 O31:O32 O161:O254 O394:O424 O23:O29 O559 O268:O377 O137:O159 O76:O78 O34:O74 O80:O134 O256:O266 O379:O390 O426:O474 O476:O523 O525:O557">
    <cfRule type="containsText" dxfId="480" priority="910" operator="containsText" text="okres">
      <formula>NOT(ISERROR(SEARCH(("okres"),(O6))))</formula>
    </cfRule>
  </conditionalFormatting>
  <conditionalFormatting sqref="O6:O21 O31:O32 O161:O254 O394:O424 O23:O29 O559 O268:O377 O137:O159 O76:O78 O34:O74 O80:O134 O256:O266 O379:O390 O426:O474 O476:O523 O525:O557">
    <cfRule type="containsText" dxfId="479" priority="911" operator="containsText" text="kraj Praha">
      <formula>NOT(ISERROR(SEARCH(("kraj Praha"),(O6))))</formula>
    </cfRule>
  </conditionalFormatting>
  <conditionalFormatting sqref="O6:O21 O31:O32 O161:O254 O394:O424 O23:O29 O559 O268:O377 O137:O159 O76:O78 O34:O74 O80:O134 O256:O266 O379:O390 O426:O474 O476:O523 O525:O557">
    <cfRule type="containsText" dxfId="478" priority="912" operator="containsText" text="kraj">
      <formula>NOT(ISERROR(SEARCH(("kraj"),(O6))))</formula>
    </cfRule>
  </conditionalFormatting>
  <conditionalFormatting sqref="B4:C5 C6">
    <cfRule type="cellIs" dxfId="477" priority="913" stopIfTrue="1" operator="equal">
      <formula>0</formula>
    </cfRule>
  </conditionalFormatting>
  <conditionalFormatting sqref="C6">
    <cfRule type="cellIs" dxfId="476" priority="914" operator="equal">
      <formula>#N/A</formula>
    </cfRule>
  </conditionalFormatting>
  <conditionalFormatting sqref="O160">
    <cfRule type="containsText" dxfId="475" priority="915" operator="containsText" text="okres">
      <formula>NOT(ISERROR(SEARCH(("okres"),(O160))))</formula>
    </cfRule>
  </conditionalFormatting>
  <conditionalFormatting sqref="O160">
    <cfRule type="containsText" dxfId="474" priority="916" operator="containsText" text="okres">
      <formula>NOT(ISERROR(SEARCH(("okres"),(O160))))</formula>
    </cfRule>
  </conditionalFormatting>
  <conditionalFormatting sqref="O160">
    <cfRule type="containsText" dxfId="473" priority="917" operator="containsText" text="kraj Praha">
      <formula>NOT(ISERROR(SEARCH(("kraj Praha"),(O160))))</formula>
    </cfRule>
  </conditionalFormatting>
  <conditionalFormatting sqref="O160">
    <cfRule type="containsText" dxfId="472" priority="918" operator="containsText" text="kraj">
      <formula>NOT(ISERROR(SEARCH(("kraj"),(O160))))</formula>
    </cfRule>
  </conditionalFormatting>
  <conditionalFormatting sqref="O30">
    <cfRule type="containsText" dxfId="471" priority="919" operator="containsText" text="okres">
      <formula>NOT(ISERROR(SEARCH(("okres"),(O30))))</formula>
    </cfRule>
  </conditionalFormatting>
  <conditionalFormatting sqref="O30">
    <cfRule type="containsText" dxfId="470" priority="920" operator="containsText" text="okres">
      <formula>NOT(ISERROR(SEARCH(("okres"),(O30))))</formula>
    </cfRule>
  </conditionalFormatting>
  <conditionalFormatting sqref="O30">
    <cfRule type="containsText" dxfId="469" priority="921" operator="containsText" text="kraj Praha">
      <formula>NOT(ISERROR(SEARCH(("kraj Praha"),(O30))))</formula>
    </cfRule>
  </conditionalFormatting>
  <conditionalFormatting sqref="O30">
    <cfRule type="containsText" dxfId="468" priority="922" operator="containsText" text="kraj">
      <formula>NOT(ISERROR(SEARCH(("kraj"),(O30))))</formula>
    </cfRule>
  </conditionalFormatting>
  <conditionalFormatting sqref="E553:E559 E546:E551 E529:E544 E514:E527 E503:E511 E494:E501 E481:E492 E453:E477 E348:E451 E315:E346 E279:E313 E229:E230 E220:E227 E215:E217 E177:E213 E124:E160 E25:E122 E6:E23 E165:E172 E238:E249 D4:E5">
    <cfRule type="cellIs" dxfId="467" priority="923" stopIfTrue="1" operator="equal">
      <formula>0</formula>
    </cfRule>
  </conditionalFormatting>
  <conditionalFormatting sqref="E6:E23 E553:E559 E546:E551 E529:E544 E514:E527 E503:E511 E494:E501 E481:E492 E453:E477 E348:E451 E315:E346 E279:E313 E229:E230 E220:E227 E215:E217 E177:E213 E124:E160 E25:E122 E165:E172 E238:E249">
    <cfRule type="cellIs" dxfId="466" priority="924" operator="equal">
      <formula>#N/A</formula>
    </cfRule>
  </conditionalFormatting>
  <conditionalFormatting sqref="E552 E545 E528 E512:E513 E502 E493 E480 E478 E452 E347 E314 E278 E231:E232 E228 E218:E219 E214 E176 E161 E123 E24">
    <cfRule type="cellIs" dxfId="465" priority="925" stopIfTrue="1" operator="equal">
      <formula>0</formula>
    </cfRule>
  </conditionalFormatting>
  <conditionalFormatting sqref="E552 E545 E528 E512:E513 E502 E493 E480 E478 E452 E347 E314 E278 E231:E232 E228 E218:E219 E214 E176 E161 E123 E24">
    <cfRule type="cellIs" dxfId="464" priority="926" operator="equal">
      <formula>#N/A</formula>
    </cfRule>
  </conditionalFormatting>
  <conditionalFormatting sqref="J5">
    <cfRule type="cellIs" dxfId="463" priority="927" stopIfTrue="1" operator="equal">
      <formula>0</formula>
    </cfRule>
  </conditionalFormatting>
  <conditionalFormatting sqref="J4:K4">
    <cfRule type="cellIs" dxfId="462" priority="928" stopIfTrue="1" operator="equal">
      <formula>0</formula>
    </cfRule>
  </conditionalFormatting>
  <conditionalFormatting sqref="F5">
    <cfRule type="cellIs" dxfId="461" priority="931" stopIfTrue="1" operator="equal">
      <formula>0</formula>
    </cfRule>
  </conditionalFormatting>
  <conditionalFormatting sqref="F4:G4">
    <cfRule type="cellIs" dxfId="460" priority="932" stopIfTrue="1" operator="equal">
      <formula>0</formula>
    </cfRule>
  </conditionalFormatting>
  <conditionalFormatting sqref="O391:O392">
    <cfRule type="containsText" dxfId="459" priority="933" operator="containsText" text="okres">
      <formula>NOT(ISERROR(SEARCH(("okres"),(O391))))</formula>
    </cfRule>
  </conditionalFormatting>
  <conditionalFormatting sqref="O391:O392">
    <cfRule type="containsText" dxfId="458" priority="934" operator="containsText" text="okres">
      <formula>NOT(ISERROR(SEARCH(("okres"),(O391))))</formula>
    </cfRule>
  </conditionalFormatting>
  <conditionalFormatting sqref="O391:O392">
    <cfRule type="containsText" dxfId="457" priority="935" operator="containsText" text="kraj Praha">
      <formula>NOT(ISERROR(SEARCH(("kraj Praha"),(O391))))</formula>
    </cfRule>
  </conditionalFormatting>
  <conditionalFormatting sqref="O391:O392">
    <cfRule type="containsText" dxfId="456" priority="936" operator="containsText" text="kraj">
      <formula>NOT(ISERROR(SEARCH(("kraj"),(O391))))</formula>
    </cfRule>
  </conditionalFormatting>
  <conditionalFormatting sqref="O22">
    <cfRule type="containsText" dxfId="455" priority="937" operator="containsText" text="okres">
      <formula>NOT(ISERROR(SEARCH(("okres"),(O22))))</formula>
    </cfRule>
  </conditionalFormatting>
  <conditionalFormatting sqref="O22">
    <cfRule type="containsText" dxfId="454" priority="938" operator="containsText" text="okres">
      <formula>NOT(ISERROR(SEARCH(("okres"),(O22))))</formula>
    </cfRule>
  </conditionalFormatting>
  <conditionalFormatting sqref="O22">
    <cfRule type="containsText" dxfId="453" priority="939" operator="containsText" text="kraj Praha">
      <formula>NOT(ISERROR(SEARCH(("kraj Praha"),(O22))))</formula>
    </cfRule>
  </conditionalFormatting>
  <conditionalFormatting sqref="O22">
    <cfRule type="containsText" dxfId="452" priority="940" operator="containsText" text="kraj">
      <formula>NOT(ISERROR(SEARCH(("kraj"),(O22))))</formula>
    </cfRule>
  </conditionalFormatting>
  <conditionalFormatting sqref="J1:J1007">
    <cfRule type="expression" dxfId="451" priority="941" stopIfTrue="1">
      <formula>ISERROR(J1)</formula>
    </cfRule>
  </conditionalFormatting>
  <conditionalFormatting sqref="K561:M574">
    <cfRule type="expression" dxfId="450" priority="942" stopIfTrue="1">
      <formula>"délka(B5)=3"</formula>
    </cfRule>
  </conditionalFormatting>
  <conditionalFormatting sqref="K561:M574 W6:X558">
    <cfRule type="cellIs" dxfId="449" priority="943" stopIfTrue="1" operator="lessThan">
      <formula>0</formula>
    </cfRule>
  </conditionalFormatting>
  <conditionalFormatting sqref="A5">
    <cfRule type="cellIs" dxfId="448" priority="944" stopIfTrue="1" operator="equal">
      <formula>0</formula>
    </cfRule>
  </conditionalFormatting>
  <conditionalFormatting sqref="O5">
    <cfRule type="cellIs" dxfId="447" priority="945" stopIfTrue="1" operator="equal">
      <formula>0</formula>
    </cfRule>
  </conditionalFormatting>
  <conditionalFormatting sqref="O5">
    <cfRule type="containsText" dxfId="446" priority="946" stopIfTrue="1" operator="containsText" text="okres">
      <formula>NOT(ISERROR(SEARCH(("okres"),(O5))))</formula>
    </cfRule>
  </conditionalFormatting>
  <conditionalFormatting sqref="O5">
    <cfRule type="containsText" dxfId="445" priority="947" stopIfTrue="1" operator="containsText" text="kraj">
      <formula>NOT(ISERROR(SEARCH(("kraj"),(O5))))</formula>
    </cfRule>
  </conditionalFormatting>
  <conditionalFormatting sqref="N5">
    <cfRule type="cellIs" dxfId="444" priority="948" stopIfTrue="1" operator="equal">
      <formula>0</formula>
    </cfRule>
  </conditionalFormatting>
  <conditionalFormatting sqref="N5">
    <cfRule type="containsText" dxfId="443" priority="949" stopIfTrue="1" operator="containsText" text="okres">
      <formula>NOT(ISERROR(SEARCH(("okres"),(N5))))</formula>
    </cfRule>
  </conditionalFormatting>
  <conditionalFormatting sqref="N5">
    <cfRule type="containsText" dxfId="442" priority="950" stopIfTrue="1" operator="containsText" text="kraj">
      <formula>NOT(ISERROR(SEARCH(("kraj"),(N5))))</formula>
    </cfRule>
  </conditionalFormatting>
  <conditionalFormatting sqref="A392">
    <cfRule type="containsText" dxfId="441" priority="951" stopIfTrue="1" operator="containsText" text="okres">
      <formula>NOT(ISERROR(SEARCH(("okres"),(A392))))</formula>
    </cfRule>
  </conditionalFormatting>
  <conditionalFormatting sqref="A392">
    <cfRule type="containsText" dxfId="440" priority="952" stopIfTrue="1" operator="containsText" text="kraj">
      <formula>NOT(ISERROR(SEARCH(("kraj"),(A392))))</formula>
    </cfRule>
  </conditionalFormatting>
  <conditionalFormatting sqref="O135">
    <cfRule type="containsText" dxfId="439" priority="752" operator="containsText" text="okres">
      <formula>NOT(ISERROR(SEARCH(("okres"),(O135))))</formula>
    </cfRule>
  </conditionalFormatting>
  <conditionalFormatting sqref="O135">
    <cfRule type="containsText" dxfId="438" priority="753" operator="containsText" text="okres">
      <formula>NOT(ISERROR(SEARCH(("okres"),(O135))))</formula>
    </cfRule>
  </conditionalFormatting>
  <conditionalFormatting sqref="O135">
    <cfRule type="containsText" dxfId="437" priority="754" operator="containsText" text="kraj Praha">
      <formula>NOT(ISERROR(SEARCH(("kraj Praha"),(O135))))</formula>
    </cfRule>
  </conditionalFormatting>
  <conditionalFormatting sqref="O135">
    <cfRule type="containsText" dxfId="436" priority="755" operator="containsText" text="kraj">
      <formula>NOT(ISERROR(SEARCH(("kraj"),(O135))))</formula>
    </cfRule>
  </conditionalFormatting>
  <conditionalFormatting sqref="O136">
    <cfRule type="containsText" dxfId="435" priority="748" operator="containsText" text="okres">
      <formula>NOT(ISERROR(SEARCH(("okres"),(O136))))</formula>
    </cfRule>
  </conditionalFormatting>
  <conditionalFormatting sqref="O136">
    <cfRule type="containsText" dxfId="434" priority="749" operator="containsText" text="okres">
      <formula>NOT(ISERROR(SEARCH(("okres"),(O136))))</formula>
    </cfRule>
  </conditionalFormatting>
  <conditionalFormatting sqref="O136">
    <cfRule type="containsText" dxfId="433" priority="750" operator="containsText" text="kraj Praha">
      <formula>NOT(ISERROR(SEARCH(("kraj Praha"),(O136))))</formula>
    </cfRule>
  </conditionalFormatting>
  <conditionalFormatting sqref="O136">
    <cfRule type="containsText" dxfId="432" priority="751" operator="containsText" text="kraj">
      <formula>NOT(ISERROR(SEARCH(("kraj"),(O136))))</formula>
    </cfRule>
  </conditionalFormatting>
  <conditionalFormatting sqref="V168">
    <cfRule type="containsText" dxfId="431" priority="272" stopIfTrue="1" operator="containsText" text="okres">
      <formula>NOT(ISERROR(SEARCH(("okres"),(V168))))</formula>
    </cfRule>
  </conditionalFormatting>
  <conditionalFormatting sqref="V168">
    <cfRule type="containsText" dxfId="430" priority="273" stopIfTrue="1" operator="containsText" text="kraj">
      <formula>NOT(ISERROR(SEARCH(("kraj"),(V168))))</formula>
    </cfRule>
  </conditionalFormatting>
  <conditionalFormatting sqref="O33">
    <cfRule type="containsText" dxfId="429" priority="546" operator="containsText" text="okres">
      <formula>NOT(ISERROR(SEARCH(("okres"),(O33))))</formula>
    </cfRule>
  </conditionalFormatting>
  <conditionalFormatting sqref="O33">
    <cfRule type="containsText" dxfId="428" priority="547" operator="containsText" text="okres">
      <formula>NOT(ISERROR(SEARCH(("okres"),(O33))))</formula>
    </cfRule>
  </conditionalFormatting>
  <conditionalFormatting sqref="O33">
    <cfRule type="containsText" dxfId="427" priority="548" operator="containsText" text="kraj Praha">
      <formula>NOT(ISERROR(SEARCH(("kraj Praha"),(O33))))</formula>
    </cfRule>
  </conditionalFormatting>
  <conditionalFormatting sqref="O33">
    <cfRule type="containsText" dxfId="426" priority="549" operator="containsText" text="kraj">
      <formula>NOT(ISERROR(SEARCH(("kraj"),(O33))))</formula>
    </cfRule>
  </conditionalFormatting>
  <conditionalFormatting sqref="O75">
    <cfRule type="containsText" dxfId="425" priority="542" operator="containsText" text="okres">
      <formula>NOT(ISERROR(SEARCH(("okres"),(O75))))</formula>
    </cfRule>
  </conditionalFormatting>
  <conditionalFormatting sqref="O75">
    <cfRule type="containsText" dxfId="424" priority="543" operator="containsText" text="okres">
      <formula>NOT(ISERROR(SEARCH(("okres"),(O75))))</formula>
    </cfRule>
  </conditionalFormatting>
  <conditionalFormatting sqref="O75">
    <cfRule type="containsText" dxfId="423" priority="544" operator="containsText" text="kraj Praha">
      <formula>NOT(ISERROR(SEARCH(("kraj Praha"),(O75))))</formula>
    </cfRule>
  </conditionalFormatting>
  <conditionalFormatting sqref="O75">
    <cfRule type="containsText" dxfId="422" priority="545" operator="containsText" text="kraj">
      <formula>NOT(ISERROR(SEARCH(("kraj"),(O75))))</formula>
    </cfRule>
  </conditionalFormatting>
  <conditionalFormatting sqref="O267">
    <cfRule type="containsText" dxfId="421" priority="538" operator="containsText" text="okres">
      <formula>NOT(ISERROR(SEARCH(("okres"),(O267))))</formula>
    </cfRule>
  </conditionalFormatting>
  <conditionalFormatting sqref="O267">
    <cfRule type="containsText" dxfId="420" priority="539" operator="containsText" text="okres">
      <formula>NOT(ISERROR(SEARCH(("okres"),(O267))))</formula>
    </cfRule>
  </conditionalFormatting>
  <conditionalFormatting sqref="O267">
    <cfRule type="containsText" dxfId="419" priority="540" operator="containsText" text="kraj Praha">
      <formula>NOT(ISERROR(SEARCH(("kraj Praha"),(O267))))</formula>
    </cfRule>
  </conditionalFormatting>
  <conditionalFormatting sqref="O267">
    <cfRule type="containsText" dxfId="418" priority="541" operator="containsText" text="kraj">
      <formula>NOT(ISERROR(SEARCH(("kraj"),(O267))))</formula>
    </cfRule>
  </conditionalFormatting>
  <conditionalFormatting sqref="O393">
    <cfRule type="containsText" dxfId="417" priority="534" operator="containsText" text="okres">
      <formula>NOT(ISERROR(SEARCH(("okres"),(O393))))</formula>
    </cfRule>
  </conditionalFormatting>
  <conditionalFormatting sqref="O393">
    <cfRule type="containsText" dxfId="416" priority="535" operator="containsText" text="okres">
      <formula>NOT(ISERROR(SEARCH(("okres"),(O393))))</formula>
    </cfRule>
  </conditionalFormatting>
  <conditionalFormatting sqref="O393">
    <cfRule type="containsText" dxfId="415" priority="536" operator="containsText" text="kraj Praha">
      <formula>NOT(ISERROR(SEARCH(("kraj Praha"),(O393))))</formula>
    </cfRule>
  </conditionalFormatting>
  <conditionalFormatting sqref="O393">
    <cfRule type="containsText" dxfId="414" priority="537" operator="containsText" text="kraj">
      <formula>NOT(ISERROR(SEARCH(("kraj"),(O393))))</formula>
    </cfRule>
  </conditionalFormatting>
  <conditionalFormatting sqref="M5">
    <cfRule type="cellIs" dxfId="413" priority="530" stopIfTrue="1" operator="equal">
      <formula>0</formula>
    </cfRule>
  </conditionalFormatting>
  <conditionalFormatting sqref="L5">
    <cfRule type="cellIs" dxfId="412" priority="531" stopIfTrue="1" operator="equal">
      <formula>0</formula>
    </cfRule>
  </conditionalFormatting>
  <conditionalFormatting sqref="L4:M4">
    <cfRule type="cellIs" dxfId="411" priority="532" stopIfTrue="1" operator="equal">
      <formula>0</formula>
    </cfRule>
  </conditionalFormatting>
  <conditionalFormatting sqref="L4:L5">
    <cfRule type="expression" dxfId="410" priority="533" stopIfTrue="1">
      <formula>ISERROR(L4)</formula>
    </cfRule>
  </conditionalFormatting>
  <conditionalFormatting sqref="S5">
    <cfRule type="cellIs" dxfId="409" priority="527" stopIfTrue="1" operator="equal">
      <formula>0</formula>
    </cfRule>
  </conditionalFormatting>
  <conditionalFormatting sqref="S4">
    <cfRule type="cellIs" dxfId="408" priority="528" stopIfTrue="1" operator="equal">
      <formula>0</formula>
    </cfRule>
  </conditionalFormatting>
  <conditionalFormatting sqref="S4:S5">
    <cfRule type="expression" dxfId="407" priority="529" stopIfTrue="1">
      <formula>ISERROR(S4)</formula>
    </cfRule>
  </conditionalFormatting>
  <conditionalFormatting sqref="R5">
    <cfRule type="cellIs" dxfId="406" priority="525" stopIfTrue="1" operator="equal">
      <formula>0</formula>
    </cfRule>
  </conditionalFormatting>
  <conditionalFormatting sqref="V523">
    <cfRule type="containsText" dxfId="405" priority="217" operator="containsText" text="okres">
      <formula>NOT(ISERROR(SEARCH(("okres"),(V523))))</formula>
    </cfRule>
  </conditionalFormatting>
  <conditionalFormatting sqref="V552">
    <cfRule type="containsText" dxfId="404" priority="366" stopIfTrue="1" operator="containsText" text="okres">
      <formula>NOT(ISERROR(SEARCH(("okres"),(V552))))</formula>
    </cfRule>
  </conditionalFormatting>
  <conditionalFormatting sqref="V552">
    <cfRule type="containsText" dxfId="403" priority="367" stopIfTrue="1" operator="containsText" text="kraj">
      <formula>NOT(ISERROR(SEARCH(("kraj"),(V552))))</formula>
    </cfRule>
  </conditionalFormatting>
  <conditionalFormatting sqref="V390 V392 V395">
    <cfRule type="containsText" dxfId="402" priority="368" stopIfTrue="1" operator="containsText" text="okres">
      <formula>NOT(ISERROR(SEARCH(("okres"),(V390))))</formula>
    </cfRule>
  </conditionalFormatting>
  <conditionalFormatting sqref="V390 V392 V395">
    <cfRule type="containsText" dxfId="401" priority="369" stopIfTrue="1" operator="containsText" text="kraj">
      <formula>NOT(ISERROR(SEARCH(("kraj"),(V390))))</formula>
    </cfRule>
  </conditionalFormatting>
  <conditionalFormatting sqref="V543">
    <cfRule type="containsText" dxfId="400" priority="227" stopIfTrue="1" operator="containsText" text="okres">
      <formula>NOT(ISERROR(SEARCH(("okres"),(V543))))</formula>
    </cfRule>
  </conditionalFormatting>
  <conditionalFormatting sqref="V543">
    <cfRule type="containsText" dxfId="399" priority="228" stopIfTrue="1" operator="containsText" text="kraj">
      <formula>NOT(ISERROR(SEARCH(("kraj"),(V543))))</formula>
    </cfRule>
  </conditionalFormatting>
  <conditionalFormatting sqref="V6">
    <cfRule type="expression" dxfId="398" priority="229" stopIfTrue="1">
      <formula>"délka(B5)=3"</formula>
    </cfRule>
  </conditionalFormatting>
  <conditionalFormatting sqref="V6">
    <cfRule type="containsText" dxfId="397" priority="230" stopIfTrue="1" operator="containsText" text="okres">
      <formula>NOT(ISERROR(SEARCH(("okres"),(V6))))</formula>
    </cfRule>
  </conditionalFormatting>
  <conditionalFormatting sqref="V6">
    <cfRule type="containsText" dxfId="396" priority="231" stopIfTrue="1" operator="containsText" text="kraj">
      <formula>NOT(ISERROR(SEARCH(("kraj"),(V6))))</formula>
    </cfRule>
  </conditionalFormatting>
  <conditionalFormatting sqref="V7">
    <cfRule type="containsText" dxfId="395" priority="232" stopIfTrue="1" operator="containsText" text="okres">
      <formula>NOT(ISERROR(SEARCH(("okres"),(V7))))</formula>
    </cfRule>
  </conditionalFormatting>
  <conditionalFormatting sqref="V7">
    <cfRule type="containsText" dxfId="394" priority="233" stopIfTrue="1" operator="containsText" text="kraj">
      <formula>NOT(ISERROR(SEARCH(("kraj"),(V7))))</formula>
    </cfRule>
  </conditionalFormatting>
  <conditionalFormatting sqref="V13">
    <cfRule type="containsText" dxfId="393" priority="234" stopIfTrue="1" operator="containsText" text="okres">
      <formula>NOT(ISERROR(SEARCH(("okres"),(V13))))</formula>
    </cfRule>
  </conditionalFormatting>
  <conditionalFormatting sqref="V13">
    <cfRule type="containsText" dxfId="392" priority="235" stopIfTrue="1" operator="containsText" text="kraj">
      <formula>NOT(ISERROR(SEARCH(("kraj"),(V13))))</formula>
    </cfRule>
  </conditionalFormatting>
  <conditionalFormatting sqref="V17">
    <cfRule type="containsText" dxfId="391" priority="236" stopIfTrue="1" operator="containsText" text="okres">
      <formula>NOT(ISERROR(SEARCH(("okres"),(V17))))</formula>
    </cfRule>
  </conditionalFormatting>
  <conditionalFormatting sqref="V17">
    <cfRule type="containsText" dxfId="390" priority="237" stopIfTrue="1" operator="containsText" text="kraj">
      <formula>NOT(ISERROR(SEARCH(("kraj"),(V17))))</formula>
    </cfRule>
  </conditionalFormatting>
  <conditionalFormatting sqref="V25">
    <cfRule type="containsText" dxfId="389" priority="238" stopIfTrue="1" operator="containsText" text="okres">
      <formula>NOT(ISERROR(SEARCH(("okres"),(V25))))</formula>
    </cfRule>
  </conditionalFormatting>
  <conditionalFormatting sqref="V25">
    <cfRule type="containsText" dxfId="388" priority="239" stopIfTrue="1" operator="containsText" text="kraj">
      <formula>NOT(ISERROR(SEARCH(("kraj"),(V25))))</formula>
    </cfRule>
  </conditionalFormatting>
  <conditionalFormatting sqref="V31">
    <cfRule type="containsText" dxfId="387" priority="240" stopIfTrue="1" operator="containsText" text="okres">
      <formula>NOT(ISERROR(SEARCH(("okres"),(V31))))</formula>
    </cfRule>
  </conditionalFormatting>
  <conditionalFormatting sqref="V31">
    <cfRule type="containsText" dxfId="386" priority="241" stopIfTrue="1" operator="containsText" text="kraj">
      <formula>NOT(ISERROR(SEARCH(("kraj"),(V31))))</formula>
    </cfRule>
  </conditionalFormatting>
  <conditionalFormatting sqref="V43">
    <cfRule type="containsText" dxfId="385" priority="242" stopIfTrue="1" operator="containsText" text="okres">
      <formula>NOT(ISERROR(SEARCH(("okres"),(V43))))</formula>
    </cfRule>
  </conditionalFormatting>
  <conditionalFormatting sqref="V43">
    <cfRule type="containsText" dxfId="384" priority="243" stopIfTrue="1" operator="containsText" text="kraj">
      <formula>NOT(ISERROR(SEARCH(("kraj"),(V43))))</formula>
    </cfRule>
  </conditionalFormatting>
  <conditionalFormatting sqref="V50">
    <cfRule type="containsText" dxfId="383" priority="244" stopIfTrue="1" operator="containsText" text="okres">
      <formula>NOT(ISERROR(SEARCH(("okres"),(V50))))</formula>
    </cfRule>
  </conditionalFormatting>
  <conditionalFormatting sqref="V50">
    <cfRule type="containsText" dxfId="382" priority="245" stopIfTrue="1" operator="containsText" text="kraj">
      <formula>NOT(ISERROR(SEARCH(("kraj"),(V50))))</formula>
    </cfRule>
  </conditionalFormatting>
  <conditionalFormatting sqref="V56">
    <cfRule type="containsText" dxfId="381" priority="246" stopIfTrue="1" operator="containsText" text="okres">
      <formula>NOT(ISERROR(SEARCH(("okres"),(V56))))</formula>
    </cfRule>
  </conditionalFormatting>
  <conditionalFormatting sqref="V56">
    <cfRule type="containsText" dxfId="380" priority="247" stopIfTrue="1" operator="containsText" text="kraj">
      <formula>NOT(ISERROR(SEARCH(("kraj"),(V56))))</formula>
    </cfRule>
  </conditionalFormatting>
  <conditionalFormatting sqref="V65">
    <cfRule type="containsText" dxfId="379" priority="248" stopIfTrue="1" operator="containsText" text="okres">
      <formula>NOT(ISERROR(SEARCH(("okres"),(V65))))</formula>
    </cfRule>
  </conditionalFormatting>
  <conditionalFormatting sqref="V65">
    <cfRule type="containsText" dxfId="378" priority="249" stopIfTrue="1" operator="containsText" text="kraj">
      <formula>NOT(ISERROR(SEARCH(("kraj"),(V65))))</formula>
    </cfRule>
  </conditionalFormatting>
  <conditionalFormatting sqref="V66">
    <cfRule type="containsText" dxfId="377" priority="250" stopIfTrue="1" operator="containsText" text="okres">
      <formula>NOT(ISERROR(SEARCH(("okres"),(V66))))</formula>
    </cfRule>
  </conditionalFormatting>
  <conditionalFormatting sqref="V66">
    <cfRule type="containsText" dxfId="376" priority="251" stopIfTrue="1" operator="containsText" text="kraj">
      <formula>NOT(ISERROR(SEARCH(("kraj"),(V66))))</formula>
    </cfRule>
  </conditionalFormatting>
  <conditionalFormatting sqref="V71">
    <cfRule type="containsText" dxfId="375" priority="252" stopIfTrue="1" operator="containsText" text="okres">
      <formula>NOT(ISERROR(SEARCH(("okres"),(V71))))</formula>
    </cfRule>
  </conditionalFormatting>
  <conditionalFormatting sqref="V71">
    <cfRule type="containsText" dxfId="374" priority="253" stopIfTrue="1" operator="containsText" text="kraj">
      <formula>NOT(ISERROR(SEARCH(("kraj"),(V71))))</formula>
    </cfRule>
  </conditionalFormatting>
  <conditionalFormatting sqref="V85">
    <cfRule type="containsText" dxfId="373" priority="254" stopIfTrue="1" operator="containsText" text="okres">
      <formula>NOT(ISERROR(SEARCH(("okres"),(V85))))</formula>
    </cfRule>
  </conditionalFormatting>
  <conditionalFormatting sqref="V85">
    <cfRule type="containsText" dxfId="372" priority="255" stopIfTrue="1" operator="containsText" text="kraj">
      <formula>NOT(ISERROR(SEARCH(("kraj"),(V85))))</formula>
    </cfRule>
  </conditionalFormatting>
  <conditionalFormatting sqref="V98">
    <cfRule type="containsText" dxfId="371" priority="256" stopIfTrue="1" operator="containsText" text="okres">
      <formula>NOT(ISERROR(SEARCH(("okres"),(V98))))</formula>
    </cfRule>
  </conditionalFormatting>
  <conditionalFormatting sqref="V98">
    <cfRule type="containsText" dxfId="370" priority="257" stopIfTrue="1" operator="containsText" text="kraj">
      <formula>NOT(ISERROR(SEARCH(("kraj"),(V98))))</formula>
    </cfRule>
  </conditionalFormatting>
  <conditionalFormatting sqref="V105">
    <cfRule type="containsText" dxfId="369" priority="258" stopIfTrue="1" operator="containsText" text="okres">
      <formula>NOT(ISERROR(SEARCH(("okres"),(V105))))</formula>
    </cfRule>
  </conditionalFormatting>
  <conditionalFormatting sqref="V105">
    <cfRule type="containsText" dxfId="368" priority="259" stopIfTrue="1" operator="containsText" text="kraj">
      <formula>NOT(ISERROR(SEARCH(("kraj"),(V105))))</formula>
    </cfRule>
  </conditionalFormatting>
  <conditionalFormatting sqref="V111">
    <cfRule type="containsText" dxfId="367" priority="260" stopIfTrue="1" operator="containsText" text="okres">
      <formula>NOT(ISERROR(SEARCH(("okres"),(V111))))</formula>
    </cfRule>
  </conditionalFormatting>
  <conditionalFormatting sqref="V111">
    <cfRule type="containsText" dxfId="366" priority="261" stopIfTrue="1" operator="containsText" text="kraj">
      <formula>NOT(ISERROR(SEARCH(("kraj"),(V111))))</formula>
    </cfRule>
  </conditionalFormatting>
  <conditionalFormatting sqref="V117">
    <cfRule type="containsText" dxfId="365" priority="262" stopIfTrue="1" operator="containsText" text="okres">
      <formula>NOT(ISERROR(SEARCH(("okres"),(V117))))</formula>
    </cfRule>
  </conditionalFormatting>
  <conditionalFormatting sqref="V117">
    <cfRule type="containsText" dxfId="364" priority="263" stopIfTrue="1" operator="containsText" text="kraj">
      <formula>NOT(ISERROR(SEARCH(("kraj"),(V117))))</formula>
    </cfRule>
  </conditionalFormatting>
  <conditionalFormatting sqref="V125">
    <cfRule type="containsText" dxfId="363" priority="264" stopIfTrue="1" operator="containsText" text="okres">
      <formula>NOT(ISERROR(SEARCH(("okres"),(V125))))</formula>
    </cfRule>
  </conditionalFormatting>
  <conditionalFormatting sqref="V125">
    <cfRule type="containsText" dxfId="362" priority="265" stopIfTrue="1" operator="containsText" text="kraj">
      <formula>NOT(ISERROR(SEARCH(("kraj"),(V125))))</formula>
    </cfRule>
  </conditionalFormatting>
  <conditionalFormatting sqref="V137">
    <cfRule type="containsText" dxfId="361" priority="266" stopIfTrue="1" operator="containsText" text="okres">
      <formula>NOT(ISERROR(SEARCH(("okres"),(V137))))</formula>
    </cfRule>
  </conditionalFormatting>
  <conditionalFormatting sqref="V137">
    <cfRule type="containsText" dxfId="360" priority="267" stopIfTrue="1" operator="containsText" text="kraj">
      <formula>NOT(ISERROR(SEARCH(("kraj"),(V137))))</formula>
    </cfRule>
  </conditionalFormatting>
  <conditionalFormatting sqref="V144">
    <cfRule type="containsText" dxfId="359" priority="268" stopIfTrue="1" operator="containsText" text="okres">
      <formula>NOT(ISERROR(SEARCH(("okres"),(V144))))</formula>
    </cfRule>
  </conditionalFormatting>
  <conditionalFormatting sqref="V144">
    <cfRule type="containsText" dxfId="358" priority="269" stopIfTrue="1" operator="containsText" text="kraj">
      <formula>NOT(ISERROR(SEARCH(("kraj"),(V144))))</formula>
    </cfRule>
  </conditionalFormatting>
  <conditionalFormatting sqref="V150">
    <cfRule type="containsText" dxfId="357" priority="270" stopIfTrue="1" operator="containsText" text="okres">
      <formula>NOT(ISERROR(SEARCH(("okres"),(V150))))</formula>
    </cfRule>
  </conditionalFormatting>
  <conditionalFormatting sqref="V150">
    <cfRule type="containsText" dxfId="356" priority="271" stopIfTrue="1" operator="containsText" text="kraj">
      <formula>NOT(ISERROR(SEARCH(("kraj"),(V150))))</formula>
    </cfRule>
  </conditionalFormatting>
  <conditionalFormatting sqref="V173">
    <cfRule type="containsText" dxfId="355" priority="274" stopIfTrue="1" operator="containsText" text="okres">
      <formula>NOT(ISERROR(SEARCH(("okres"),(V173))))</formula>
    </cfRule>
  </conditionalFormatting>
  <conditionalFormatting sqref="V173">
    <cfRule type="containsText" dxfId="354" priority="275" stopIfTrue="1" operator="containsText" text="kraj">
      <formula>NOT(ISERROR(SEARCH(("kraj"),(V173))))</formula>
    </cfRule>
  </conditionalFormatting>
  <conditionalFormatting sqref="V181">
    <cfRule type="containsText" dxfId="353" priority="276" stopIfTrue="1" operator="containsText" text="okres">
      <formula>NOT(ISERROR(SEARCH(("okres"),(V181))))</formula>
    </cfRule>
  </conditionalFormatting>
  <conditionalFormatting sqref="V181">
    <cfRule type="containsText" dxfId="352" priority="277" stopIfTrue="1" operator="containsText" text="kraj">
      <formula>NOT(ISERROR(SEARCH(("kraj"),(V181))))</formula>
    </cfRule>
  </conditionalFormatting>
  <conditionalFormatting sqref="V182">
    <cfRule type="containsText" dxfId="351" priority="278" stopIfTrue="1" operator="containsText" text="okres">
      <formula>NOT(ISERROR(SEARCH(("okres"),(V182))))</formula>
    </cfRule>
  </conditionalFormatting>
  <conditionalFormatting sqref="V182">
    <cfRule type="containsText" dxfId="350" priority="279" stopIfTrue="1" operator="containsText" text="kraj">
      <formula>NOT(ISERROR(SEARCH(("kraj"),(V182))))</formula>
    </cfRule>
  </conditionalFormatting>
  <conditionalFormatting sqref="V187">
    <cfRule type="containsText" dxfId="349" priority="280" stopIfTrue="1" operator="containsText" text="okres">
      <formula>NOT(ISERROR(SEARCH(("okres"),(V187))))</formula>
    </cfRule>
  </conditionalFormatting>
  <conditionalFormatting sqref="V187">
    <cfRule type="containsText" dxfId="348" priority="281" stopIfTrue="1" operator="containsText" text="kraj">
      <formula>NOT(ISERROR(SEARCH(("kraj"),(V187))))</formula>
    </cfRule>
  </conditionalFormatting>
  <conditionalFormatting sqref="V193">
    <cfRule type="containsText" dxfId="347" priority="282" stopIfTrue="1" operator="containsText" text="okres">
      <formula>NOT(ISERROR(SEARCH(("okres"),(V193))))</formula>
    </cfRule>
  </conditionalFormatting>
  <conditionalFormatting sqref="V193">
    <cfRule type="containsText" dxfId="346" priority="283" stopIfTrue="1" operator="containsText" text="kraj">
      <formula>NOT(ISERROR(SEARCH(("kraj"),(V193))))</formula>
    </cfRule>
  </conditionalFormatting>
  <conditionalFormatting sqref="V202">
    <cfRule type="containsText" dxfId="345" priority="284" stopIfTrue="1" operator="containsText" text="okres">
      <formula>NOT(ISERROR(SEARCH(("okres"),(V202))))</formula>
    </cfRule>
  </conditionalFormatting>
  <conditionalFormatting sqref="V202">
    <cfRule type="containsText" dxfId="344" priority="285" stopIfTrue="1" operator="containsText" text="kraj">
      <formula>NOT(ISERROR(SEARCH(("kraj"),(V202))))</formula>
    </cfRule>
  </conditionalFormatting>
  <conditionalFormatting sqref="V208">
    <cfRule type="containsText" dxfId="343" priority="286" stopIfTrue="1" operator="containsText" text="okres">
      <formula>NOT(ISERROR(SEARCH(("okres"),(V208))))</formula>
    </cfRule>
  </conditionalFormatting>
  <conditionalFormatting sqref="V208">
    <cfRule type="containsText" dxfId="342" priority="287" stopIfTrue="1" operator="containsText" text="kraj">
      <formula>NOT(ISERROR(SEARCH(("kraj"),(V208))))</formula>
    </cfRule>
  </conditionalFormatting>
  <conditionalFormatting sqref="V227">
    <cfRule type="containsText" dxfId="341" priority="288" stopIfTrue="1" operator="containsText" text="okres">
      <formula>NOT(ISERROR(SEARCH(("okres"),(V227))))</formula>
    </cfRule>
  </conditionalFormatting>
  <conditionalFormatting sqref="V227">
    <cfRule type="containsText" dxfId="340" priority="289" stopIfTrue="1" operator="containsText" text="kraj">
      <formula>NOT(ISERROR(SEARCH(("kraj"),(V227))))</formula>
    </cfRule>
  </conditionalFormatting>
  <conditionalFormatting sqref="V238">
    <cfRule type="containsText" dxfId="339" priority="290" stopIfTrue="1" operator="containsText" text="okres">
      <formula>NOT(ISERROR(SEARCH(("okres"),(V238))))</formula>
    </cfRule>
  </conditionalFormatting>
  <conditionalFormatting sqref="V238">
    <cfRule type="containsText" dxfId="338" priority="291" stopIfTrue="1" operator="containsText" text="kraj">
      <formula>NOT(ISERROR(SEARCH(("kraj"),(V238))))</formula>
    </cfRule>
  </conditionalFormatting>
  <conditionalFormatting sqref="V244">
    <cfRule type="containsText" dxfId="337" priority="292" stopIfTrue="1" operator="containsText" text="okres">
      <formula>NOT(ISERROR(SEARCH(("okres"),(V244))))</formula>
    </cfRule>
  </conditionalFormatting>
  <conditionalFormatting sqref="V244">
    <cfRule type="containsText" dxfId="336" priority="293" stopIfTrue="1" operator="containsText" text="kraj">
      <formula>NOT(ISERROR(SEARCH(("kraj"),(V244))))</formula>
    </cfRule>
  </conditionalFormatting>
  <conditionalFormatting sqref="V250">
    <cfRule type="containsText" dxfId="335" priority="294" stopIfTrue="1" operator="containsText" text="okres">
      <formula>NOT(ISERROR(SEARCH(("okres"),(V250))))</formula>
    </cfRule>
  </conditionalFormatting>
  <conditionalFormatting sqref="V250">
    <cfRule type="containsText" dxfId="334" priority="295" stopIfTrue="1" operator="containsText" text="kraj">
      <formula>NOT(ISERROR(SEARCH(("kraj"),(V250))))</formula>
    </cfRule>
  </conditionalFormatting>
  <conditionalFormatting sqref="V236">
    <cfRule type="containsText" dxfId="333" priority="296" stopIfTrue="1" operator="containsText" text="okres">
      <formula>NOT(ISERROR(SEARCH(("okres"),(V236))))</formula>
    </cfRule>
  </conditionalFormatting>
  <conditionalFormatting sqref="V236">
    <cfRule type="containsText" dxfId="332" priority="297" stopIfTrue="1" operator="containsText" text="kraj">
      <formula>NOT(ISERROR(SEARCH(("kraj"),(V236))))</formula>
    </cfRule>
  </conditionalFormatting>
  <conditionalFormatting sqref="V256">
    <cfRule type="containsText" dxfId="331" priority="298" stopIfTrue="1" operator="containsText" text="okres">
      <formula>NOT(ISERROR(SEARCH(("okres"),(V256))))</formula>
    </cfRule>
  </conditionalFormatting>
  <conditionalFormatting sqref="V256">
    <cfRule type="containsText" dxfId="330" priority="299" stopIfTrue="1" operator="containsText" text="kraj">
      <formula>NOT(ISERROR(SEARCH(("kraj"),(V256))))</formula>
    </cfRule>
  </conditionalFormatting>
  <conditionalFormatting sqref="V291">
    <cfRule type="containsText" dxfId="329" priority="300" stopIfTrue="1" operator="containsText" text="okres">
      <formula>NOT(ISERROR(SEARCH(("okres"),(V291))))</formula>
    </cfRule>
  </conditionalFormatting>
  <conditionalFormatting sqref="V291">
    <cfRule type="containsText" dxfId="328" priority="301" stopIfTrue="1" operator="containsText" text="kraj">
      <formula>NOT(ISERROR(SEARCH(("kraj"),(V291))))</formula>
    </cfRule>
  </conditionalFormatting>
  <conditionalFormatting sqref="V282">
    <cfRule type="containsText" dxfId="327" priority="302" stopIfTrue="1" operator="containsText" text="okres">
      <formula>NOT(ISERROR(SEARCH(("okres"),(V282))))</formula>
    </cfRule>
  </conditionalFormatting>
  <conditionalFormatting sqref="V282">
    <cfRule type="containsText" dxfId="326" priority="303" stopIfTrue="1" operator="containsText" text="kraj">
      <formula>NOT(ISERROR(SEARCH(("kraj"),(V282))))</formula>
    </cfRule>
  </conditionalFormatting>
  <conditionalFormatting sqref="V302">
    <cfRule type="containsText" dxfId="325" priority="304" stopIfTrue="1" operator="containsText" text="okres">
      <formula>NOT(ISERROR(SEARCH(("okres"),(V302))))</formula>
    </cfRule>
  </conditionalFormatting>
  <conditionalFormatting sqref="V302">
    <cfRule type="containsText" dxfId="324" priority="305" stopIfTrue="1" operator="containsText" text="kraj">
      <formula>NOT(ISERROR(SEARCH(("kraj"),(V302))))</formula>
    </cfRule>
  </conditionalFormatting>
  <conditionalFormatting sqref="V286">
    <cfRule type="containsText" dxfId="323" priority="306" stopIfTrue="1" operator="containsText" text="okres">
      <formula>NOT(ISERROR(SEARCH(("okres"),(V286))))</formula>
    </cfRule>
  </conditionalFormatting>
  <conditionalFormatting sqref="V286">
    <cfRule type="containsText" dxfId="322" priority="307" stopIfTrue="1" operator="containsText" text="kraj">
      <formula>NOT(ISERROR(SEARCH(("kraj"),(V286))))</formula>
    </cfRule>
  </conditionalFormatting>
  <conditionalFormatting sqref="V308">
    <cfRule type="containsText" dxfId="321" priority="308" stopIfTrue="1" operator="containsText" text="okres">
      <formula>NOT(ISERROR(SEARCH(("okres"),(V308))))</formula>
    </cfRule>
  </conditionalFormatting>
  <conditionalFormatting sqref="V308">
    <cfRule type="containsText" dxfId="320" priority="309" stopIfTrue="1" operator="containsText" text="kraj">
      <formula>NOT(ISERROR(SEARCH(("kraj"),(V308))))</formula>
    </cfRule>
  </conditionalFormatting>
  <conditionalFormatting sqref="V324">
    <cfRule type="containsText" dxfId="319" priority="310" stopIfTrue="1" operator="containsText" text="okres">
      <formula>NOT(ISERROR(SEARCH(("okres"),(V324))))</formula>
    </cfRule>
  </conditionalFormatting>
  <conditionalFormatting sqref="V324">
    <cfRule type="containsText" dxfId="318" priority="311" stopIfTrue="1" operator="containsText" text="kraj">
      <formula>NOT(ISERROR(SEARCH(("kraj"),(V324))))</formula>
    </cfRule>
  </conditionalFormatting>
  <conditionalFormatting sqref="V315">
    <cfRule type="containsText" dxfId="317" priority="312" stopIfTrue="1" operator="containsText" text="okres">
      <formula>NOT(ISERROR(SEARCH(("okres"),(V315))))</formula>
    </cfRule>
  </conditionalFormatting>
  <conditionalFormatting sqref="V315">
    <cfRule type="containsText" dxfId="316" priority="313" stopIfTrue="1" operator="containsText" text="kraj">
      <formula>NOT(ISERROR(SEARCH(("kraj"),(V315))))</formula>
    </cfRule>
  </conditionalFormatting>
  <conditionalFormatting sqref="V337">
    <cfRule type="containsText" dxfId="315" priority="314" stopIfTrue="1" operator="containsText" text="okres">
      <formula>NOT(ISERROR(SEARCH(("okres"),(V337))))</formula>
    </cfRule>
  </conditionalFormatting>
  <conditionalFormatting sqref="V337">
    <cfRule type="containsText" dxfId="314" priority="315" stopIfTrue="1" operator="containsText" text="kraj">
      <formula>NOT(ISERROR(SEARCH(("kraj"),(V337))))</formula>
    </cfRule>
  </conditionalFormatting>
  <conditionalFormatting sqref="V343">
    <cfRule type="containsText" dxfId="313" priority="316" stopIfTrue="1" operator="containsText" text="okres">
      <formula>NOT(ISERROR(SEARCH(("okres"),(V343))))</formula>
    </cfRule>
  </conditionalFormatting>
  <conditionalFormatting sqref="V343">
    <cfRule type="containsText" dxfId="312" priority="317" stopIfTrue="1" operator="containsText" text="kraj">
      <formula>NOT(ISERROR(SEARCH(("kraj"),(V343))))</formula>
    </cfRule>
  </conditionalFormatting>
  <conditionalFormatting sqref="V367">
    <cfRule type="containsText" dxfId="311" priority="318" stopIfTrue="1" operator="containsText" text="okres">
      <formula>NOT(ISERROR(SEARCH(("okres"),(V367))))</formula>
    </cfRule>
  </conditionalFormatting>
  <conditionalFormatting sqref="V367">
    <cfRule type="containsText" dxfId="310" priority="319" stopIfTrue="1" operator="containsText" text="kraj">
      <formula>NOT(ISERROR(SEARCH(("kraj"),(V367))))</formula>
    </cfRule>
  </conditionalFormatting>
  <conditionalFormatting sqref="V374">
    <cfRule type="containsText" dxfId="309" priority="320" stopIfTrue="1" operator="containsText" text="okres">
      <formula>NOT(ISERROR(SEARCH(("okres"),(V374))))</formula>
    </cfRule>
  </conditionalFormatting>
  <conditionalFormatting sqref="V374">
    <cfRule type="containsText" dxfId="308" priority="321" stopIfTrue="1" operator="containsText" text="kraj">
      <formula>NOT(ISERROR(SEARCH(("kraj"),(V374))))</formula>
    </cfRule>
  </conditionalFormatting>
  <conditionalFormatting sqref="V361">
    <cfRule type="containsText" dxfId="307" priority="322" stopIfTrue="1" operator="containsText" text="okres">
      <formula>NOT(ISERROR(SEARCH(("okres"),(V361))))</formula>
    </cfRule>
  </conditionalFormatting>
  <conditionalFormatting sqref="V361">
    <cfRule type="containsText" dxfId="306" priority="323" stopIfTrue="1" operator="containsText" text="kraj">
      <formula>NOT(ISERROR(SEARCH(("kraj"),(V361))))</formula>
    </cfRule>
  </conditionalFormatting>
  <conditionalFormatting sqref="V388">
    <cfRule type="containsText" dxfId="305" priority="324" stopIfTrue="1" operator="containsText" text="okres">
      <formula>NOT(ISERROR(SEARCH(("okres"),(V388))))</formula>
    </cfRule>
  </conditionalFormatting>
  <conditionalFormatting sqref="V388">
    <cfRule type="containsText" dxfId="304" priority="325" stopIfTrue="1" operator="containsText" text="kraj">
      <formula>NOT(ISERROR(SEARCH(("kraj"),(V388))))</formula>
    </cfRule>
  </conditionalFormatting>
  <conditionalFormatting sqref="V397">
    <cfRule type="containsText" dxfId="303" priority="326" stopIfTrue="1" operator="containsText" text="okres">
      <formula>NOT(ISERROR(SEARCH(("okres"),(V397))))</formula>
    </cfRule>
  </conditionalFormatting>
  <conditionalFormatting sqref="V397">
    <cfRule type="containsText" dxfId="302" priority="327" stopIfTrue="1" operator="containsText" text="kraj">
      <formula>NOT(ISERROR(SEARCH(("kraj"),(V397))))</formula>
    </cfRule>
  </conditionalFormatting>
  <conditionalFormatting sqref="V405">
    <cfRule type="containsText" dxfId="301" priority="328" stopIfTrue="1" operator="containsText" text="okres">
      <formula>NOT(ISERROR(SEARCH(("okres"),(V405))))</formula>
    </cfRule>
  </conditionalFormatting>
  <conditionalFormatting sqref="V405">
    <cfRule type="containsText" dxfId="300" priority="329" stopIfTrue="1" operator="containsText" text="kraj">
      <formula>NOT(ISERROR(SEARCH(("kraj"),(V405))))</formula>
    </cfRule>
  </conditionalFormatting>
  <conditionalFormatting sqref="V420">
    <cfRule type="containsText" dxfId="299" priority="330" stopIfTrue="1" operator="containsText" text="okres">
      <formula>NOT(ISERROR(SEARCH(("okres"),(V420))))</formula>
    </cfRule>
  </conditionalFormatting>
  <conditionalFormatting sqref="V420">
    <cfRule type="containsText" dxfId="298" priority="331" stopIfTrue="1" operator="containsText" text="kraj">
      <formula>NOT(ISERROR(SEARCH(("kraj"),(V420))))</formula>
    </cfRule>
  </conditionalFormatting>
  <conditionalFormatting sqref="V379">
    <cfRule type="containsText" dxfId="297" priority="332" stopIfTrue="1" operator="containsText" text="okres">
      <formula>NOT(ISERROR(SEARCH(("okres"),(V379))))</formula>
    </cfRule>
  </conditionalFormatting>
  <conditionalFormatting sqref="V379">
    <cfRule type="containsText" dxfId="296" priority="333" stopIfTrue="1" operator="containsText" text="kraj">
      <formula>NOT(ISERROR(SEARCH(("kraj"),(V379))))</formula>
    </cfRule>
  </conditionalFormatting>
  <conditionalFormatting sqref="V382">
    <cfRule type="containsText" dxfId="295" priority="334" stopIfTrue="1" operator="containsText" text="okres">
      <formula>NOT(ISERROR(SEARCH(("okres"),(V382))))</formula>
    </cfRule>
  </conditionalFormatting>
  <conditionalFormatting sqref="V382">
    <cfRule type="containsText" dxfId="294" priority="335" stopIfTrue="1" operator="containsText" text="kraj">
      <formula>NOT(ISERROR(SEARCH(("kraj"),(V382))))</formula>
    </cfRule>
  </conditionalFormatting>
  <conditionalFormatting sqref="V441">
    <cfRule type="containsText" dxfId="293" priority="336" stopIfTrue="1" operator="containsText" text="okres">
      <formula>NOT(ISERROR(SEARCH(("okres"),(V441))))</formula>
    </cfRule>
  </conditionalFormatting>
  <conditionalFormatting sqref="V441">
    <cfRule type="containsText" dxfId="292" priority="337" stopIfTrue="1" operator="containsText" text="kraj">
      <formula>NOT(ISERROR(SEARCH(("kraj"),(V441))))</formula>
    </cfRule>
  </conditionalFormatting>
  <conditionalFormatting sqref="V442">
    <cfRule type="containsText" dxfId="291" priority="338" stopIfTrue="1" operator="containsText" text="okres">
      <formula>NOT(ISERROR(SEARCH(("okres"),(V442))))</formula>
    </cfRule>
  </conditionalFormatting>
  <conditionalFormatting sqref="V442">
    <cfRule type="containsText" dxfId="290" priority="339" stopIfTrue="1" operator="containsText" text="kraj">
      <formula>NOT(ISERROR(SEARCH(("kraj"),(V442))))</formula>
    </cfRule>
  </conditionalFormatting>
  <conditionalFormatting sqref="V455">
    <cfRule type="containsText" dxfId="289" priority="340" stopIfTrue="1" operator="containsText" text="okres">
      <formula>NOT(ISERROR(SEARCH(("okres"),(V455))))</formula>
    </cfRule>
  </conditionalFormatting>
  <conditionalFormatting sqref="V455">
    <cfRule type="containsText" dxfId="288" priority="341" stopIfTrue="1" operator="containsText" text="kraj">
      <formula>NOT(ISERROR(SEARCH(("kraj"),(V455))))</formula>
    </cfRule>
  </conditionalFormatting>
  <conditionalFormatting sqref="V462">
    <cfRule type="containsText" dxfId="287" priority="342" stopIfTrue="1" operator="containsText" text="okres">
      <formula>NOT(ISERROR(SEARCH(("okres"),(V462))))</formula>
    </cfRule>
  </conditionalFormatting>
  <conditionalFormatting sqref="V462">
    <cfRule type="containsText" dxfId="286" priority="343" stopIfTrue="1" operator="containsText" text="kraj">
      <formula>NOT(ISERROR(SEARCH(("kraj"),(V462))))</formula>
    </cfRule>
  </conditionalFormatting>
  <conditionalFormatting sqref="V468">
    <cfRule type="containsText" dxfId="285" priority="344" stopIfTrue="1" operator="containsText" text="okres">
      <formula>NOT(ISERROR(SEARCH(("okres"),(V468))))</formula>
    </cfRule>
  </conditionalFormatting>
  <conditionalFormatting sqref="V468">
    <cfRule type="containsText" dxfId="284" priority="345" stopIfTrue="1" operator="containsText" text="kraj">
      <formula>NOT(ISERROR(SEARCH(("kraj"),(V468))))</formula>
    </cfRule>
  </conditionalFormatting>
  <conditionalFormatting sqref="V479">
    <cfRule type="containsText" dxfId="283" priority="346" stopIfTrue="1" operator="containsText" text="okres">
      <formula>NOT(ISERROR(SEARCH(("okres"),(V479))))</formula>
    </cfRule>
  </conditionalFormatting>
  <conditionalFormatting sqref="V479">
    <cfRule type="containsText" dxfId="282" priority="347" stopIfTrue="1" operator="containsText" text="kraj">
      <formula>NOT(ISERROR(SEARCH(("kraj"),(V479))))</formula>
    </cfRule>
  </conditionalFormatting>
  <conditionalFormatting sqref="V480">
    <cfRule type="containsText" dxfId="281" priority="348" stopIfTrue="1" operator="containsText" text="okres">
      <formula>NOT(ISERROR(SEARCH(("okres"),(V480))))</formula>
    </cfRule>
  </conditionalFormatting>
  <conditionalFormatting sqref="V480">
    <cfRule type="containsText" dxfId="280" priority="349" stopIfTrue="1" operator="containsText" text="kraj">
      <formula>NOT(ISERROR(SEARCH(("kraj"),(V480))))</formula>
    </cfRule>
  </conditionalFormatting>
  <conditionalFormatting sqref="V486">
    <cfRule type="containsText" dxfId="279" priority="350" stopIfTrue="1" operator="containsText" text="okres">
      <formula>NOT(ISERROR(SEARCH(("okres"),(V486))))</formula>
    </cfRule>
  </conditionalFormatting>
  <conditionalFormatting sqref="V486">
    <cfRule type="containsText" dxfId="278" priority="351" stopIfTrue="1" operator="containsText" text="kraj">
      <formula>NOT(ISERROR(SEARCH(("kraj"),(V486))))</formula>
    </cfRule>
  </conditionalFormatting>
  <conditionalFormatting sqref="V494">
    <cfRule type="containsText" dxfId="277" priority="352" stopIfTrue="1" operator="containsText" text="okres">
      <formula>NOT(ISERROR(SEARCH(("okres"),(V494))))</formula>
    </cfRule>
  </conditionalFormatting>
  <conditionalFormatting sqref="V494">
    <cfRule type="containsText" dxfId="276" priority="353" stopIfTrue="1" operator="containsText" text="kraj">
      <formula>NOT(ISERROR(SEARCH(("kraj"),(V494))))</formula>
    </cfRule>
  </conditionalFormatting>
  <conditionalFormatting sqref="V499">
    <cfRule type="containsText" dxfId="275" priority="354" stopIfTrue="1" operator="containsText" text="okres">
      <formula>NOT(ISERROR(SEARCH(("okres"),(V499))))</formula>
    </cfRule>
  </conditionalFormatting>
  <conditionalFormatting sqref="V499">
    <cfRule type="containsText" dxfId="274" priority="355" stopIfTrue="1" operator="containsText" text="kraj">
      <formula>NOT(ISERROR(SEARCH(("kraj"),(V499))))</formula>
    </cfRule>
  </conditionalFormatting>
  <conditionalFormatting sqref="V514">
    <cfRule type="containsText" dxfId="273" priority="356" stopIfTrue="1" operator="containsText" text="okres">
      <formula>NOT(ISERROR(SEARCH(("okres"),(V514))))</formula>
    </cfRule>
  </conditionalFormatting>
  <conditionalFormatting sqref="V514">
    <cfRule type="containsText" dxfId="272" priority="357" stopIfTrue="1" operator="containsText" text="kraj">
      <formula>NOT(ISERROR(SEARCH(("kraj"),(V514))))</formula>
    </cfRule>
  </conditionalFormatting>
  <conditionalFormatting sqref="V515">
    <cfRule type="containsText" dxfId="271" priority="358" stopIfTrue="1" operator="containsText" text="okres">
      <formula>NOT(ISERROR(SEARCH(("okres"),(V515))))</formula>
    </cfRule>
  </conditionalFormatting>
  <conditionalFormatting sqref="V515">
    <cfRule type="containsText" dxfId="270" priority="359" stopIfTrue="1" operator="containsText" text="kraj">
      <formula>NOT(ISERROR(SEARCH(("kraj"),(V515))))</formula>
    </cfRule>
  </conditionalFormatting>
  <conditionalFormatting sqref="V520">
    <cfRule type="containsText" dxfId="269" priority="360" stopIfTrue="1" operator="containsText" text="okres">
      <formula>NOT(ISERROR(SEARCH(("okres"),(V520))))</formula>
    </cfRule>
  </conditionalFormatting>
  <conditionalFormatting sqref="V520">
    <cfRule type="containsText" dxfId="268" priority="361" stopIfTrue="1" operator="containsText" text="kraj">
      <formula>NOT(ISERROR(SEARCH(("kraj"),(V520))))</formula>
    </cfRule>
  </conditionalFormatting>
  <conditionalFormatting sqref="V530">
    <cfRule type="containsText" dxfId="267" priority="362" stopIfTrue="1" operator="containsText" text="okres">
      <formula>NOT(ISERROR(SEARCH(("okres"),(V530))))</formula>
    </cfRule>
  </conditionalFormatting>
  <conditionalFormatting sqref="V530">
    <cfRule type="containsText" dxfId="266" priority="363" stopIfTrue="1" operator="containsText" text="kraj">
      <formula>NOT(ISERROR(SEARCH(("kraj"),(V530))))</formula>
    </cfRule>
  </conditionalFormatting>
  <conditionalFormatting sqref="V535">
    <cfRule type="containsText" dxfId="265" priority="364" stopIfTrue="1" operator="containsText" text="okres">
      <formula>NOT(ISERROR(SEARCH(("okres"),(V535))))</formula>
    </cfRule>
  </conditionalFormatting>
  <conditionalFormatting sqref="V535">
    <cfRule type="containsText" dxfId="264" priority="365" stopIfTrue="1" operator="containsText" text="kraj">
      <formula>NOT(ISERROR(SEARCH(("kraj"),(V535))))</formula>
    </cfRule>
  </conditionalFormatting>
  <conditionalFormatting sqref="V393">
    <cfRule type="containsText" dxfId="263" priority="225" stopIfTrue="1" operator="containsText" text="okres">
      <formula>NOT(ISERROR(SEARCH(("okres"),(V393))))</formula>
    </cfRule>
  </conditionalFormatting>
  <conditionalFormatting sqref="V393">
    <cfRule type="containsText" dxfId="262" priority="226" stopIfTrue="1" operator="containsText" text="kraj">
      <formula>NOT(ISERROR(SEARCH(("kraj"),(V393))))</formula>
    </cfRule>
  </conditionalFormatting>
  <conditionalFormatting sqref="V425">
    <cfRule type="containsText" dxfId="261" priority="221" operator="containsText" text="okres">
      <formula>NOT(ISERROR(SEARCH(("okres"),(V425))))</formula>
    </cfRule>
  </conditionalFormatting>
  <conditionalFormatting sqref="V425">
    <cfRule type="containsText" dxfId="260" priority="222" operator="containsText" text="okres">
      <formula>NOT(ISERROR(SEARCH(("okres"),(V425))))</formula>
    </cfRule>
  </conditionalFormatting>
  <conditionalFormatting sqref="V425">
    <cfRule type="containsText" dxfId="259" priority="223" operator="containsText" text="kraj Praha">
      <formula>NOT(ISERROR(SEARCH(("kraj Praha"),(V425))))</formula>
    </cfRule>
  </conditionalFormatting>
  <conditionalFormatting sqref="V425">
    <cfRule type="containsText" dxfId="258" priority="224" operator="containsText" text="kraj">
      <formula>NOT(ISERROR(SEARCH(("kraj"),(V425))))</formula>
    </cfRule>
  </conditionalFormatting>
  <conditionalFormatting sqref="V523">
    <cfRule type="containsText" dxfId="257" priority="218" operator="containsText" text="okres">
      <formula>NOT(ISERROR(SEARCH(("okres"),(V523))))</formula>
    </cfRule>
  </conditionalFormatting>
  <conditionalFormatting sqref="V523">
    <cfRule type="containsText" dxfId="256" priority="219" operator="containsText" text="kraj Praha">
      <formula>NOT(ISERROR(SEARCH(("kraj Praha"),(V523))))</formula>
    </cfRule>
  </conditionalFormatting>
  <conditionalFormatting sqref="V523">
    <cfRule type="containsText" dxfId="255" priority="220" operator="containsText" text="kraj">
      <formula>NOT(ISERROR(SEARCH(("kraj"),(V523))))</formula>
    </cfRule>
  </conditionalFormatting>
  <conditionalFormatting sqref="V5">
    <cfRule type="cellIs" dxfId="254" priority="216" stopIfTrue="1" operator="equal">
      <formula>0</formula>
    </cfRule>
  </conditionalFormatting>
  <conditionalFormatting sqref="L6:L559 N1:N1048576 T1:T535 Y6:Y558">
    <cfRule type="containsErrors" dxfId="253" priority="215">
      <formula>ISERROR(L1)</formula>
    </cfRule>
  </conditionalFormatting>
  <conditionalFormatting sqref="T541:T1048576">
    <cfRule type="containsErrors" dxfId="252" priority="177">
      <formula>ISERROR(T541)</formula>
    </cfRule>
  </conditionalFormatting>
  <conditionalFormatting sqref="Y5">
    <cfRule type="containsErrors" dxfId="251" priority="176">
      <formula>ISERROR(Y5)</formula>
    </cfRule>
  </conditionalFormatting>
  <conditionalFormatting sqref="I5">
    <cfRule type="cellIs" dxfId="250" priority="171" stopIfTrue="1" operator="equal">
      <formula>0</formula>
    </cfRule>
  </conditionalFormatting>
  <conditionalFormatting sqref="H5">
    <cfRule type="cellIs" dxfId="249" priority="172" stopIfTrue="1" operator="equal">
      <formula>0</formula>
    </cfRule>
  </conditionalFormatting>
  <conditionalFormatting sqref="H4:I4">
    <cfRule type="cellIs" dxfId="248" priority="173" stopIfTrue="1" operator="equal">
      <formula>0</formula>
    </cfRule>
  </conditionalFormatting>
  <conditionalFormatting sqref="H4:H5">
    <cfRule type="expression" dxfId="247" priority="174" stopIfTrue="1">
      <formula>ISERROR(H4)</formula>
    </cfRule>
  </conditionalFormatting>
  <conditionalFormatting sqref="H6:H78 H80:H135 H137:H254 H256:H377 H379:H392 H394:H424 H426:H523 H525:H559">
    <cfRule type="expression" dxfId="246" priority="27">
      <formula>ISERROR(H6)</formula>
    </cfRule>
  </conditionalFormatting>
  <conditionalFormatting sqref="O524">
    <cfRule type="containsText" dxfId="245" priority="1" operator="containsText" text="okres">
      <formula>NOT(ISERROR(SEARCH(("okres"),(O524))))</formula>
    </cfRule>
  </conditionalFormatting>
  <conditionalFormatting sqref="O79">
    <cfRule type="containsText" dxfId="244" priority="21" operator="containsText" text="okres">
      <formula>NOT(ISERROR(SEARCH(("okres"),(O79))))</formula>
    </cfRule>
  </conditionalFormatting>
  <conditionalFormatting sqref="O79">
    <cfRule type="containsText" dxfId="243" priority="22" operator="containsText" text="okres">
      <formula>NOT(ISERROR(SEARCH(("okres"),(O79))))</formula>
    </cfRule>
  </conditionalFormatting>
  <conditionalFormatting sqref="O79">
    <cfRule type="containsText" dxfId="242" priority="23" operator="containsText" text="kraj Praha">
      <formula>NOT(ISERROR(SEARCH(("kraj Praha"),(O79))))</formula>
    </cfRule>
  </conditionalFormatting>
  <conditionalFormatting sqref="O79">
    <cfRule type="containsText" dxfId="241" priority="24" operator="containsText" text="kraj">
      <formula>NOT(ISERROR(SEARCH(("kraj"),(O79))))</formula>
    </cfRule>
  </conditionalFormatting>
  <conditionalFormatting sqref="O255">
    <cfRule type="containsText" dxfId="240" priority="17" operator="containsText" text="okres">
      <formula>NOT(ISERROR(SEARCH(("okres"),(O255))))</formula>
    </cfRule>
  </conditionalFormatting>
  <conditionalFormatting sqref="O255">
    <cfRule type="containsText" dxfId="239" priority="18" operator="containsText" text="okres">
      <formula>NOT(ISERROR(SEARCH(("okres"),(O255))))</formula>
    </cfRule>
  </conditionalFormatting>
  <conditionalFormatting sqref="O255">
    <cfRule type="containsText" dxfId="238" priority="19" operator="containsText" text="kraj Praha">
      <formula>NOT(ISERROR(SEARCH(("kraj Praha"),(O255))))</formula>
    </cfRule>
  </conditionalFormatting>
  <conditionalFormatting sqref="O255">
    <cfRule type="containsText" dxfId="237" priority="20" operator="containsText" text="kraj">
      <formula>NOT(ISERROR(SEARCH(("kraj"),(O255))))</formula>
    </cfRule>
  </conditionalFormatting>
  <conditionalFormatting sqref="O378">
    <cfRule type="containsText" dxfId="236" priority="13" operator="containsText" text="okres">
      <formula>NOT(ISERROR(SEARCH(("okres"),(O378))))</formula>
    </cfRule>
  </conditionalFormatting>
  <conditionalFormatting sqref="O378">
    <cfRule type="containsText" dxfId="235" priority="14" operator="containsText" text="okres">
      <formula>NOT(ISERROR(SEARCH(("okres"),(O378))))</formula>
    </cfRule>
  </conditionalFormatting>
  <conditionalFormatting sqref="O378">
    <cfRule type="containsText" dxfId="234" priority="15" operator="containsText" text="kraj Praha">
      <formula>NOT(ISERROR(SEARCH(("kraj Praha"),(O378))))</formula>
    </cfRule>
  </conditionalFormatting>
  <conditionalFormatting sqref="O378">
    <cfRule type="containsText" dxfId="233" priority="16" operator="containsText" text="kraj">
      <formula>NOT(ISERROR(SEARCH(("kraj"),(O378))))</formula>
    </cfRule>
  </conditionalFormatting>
  <conditionalFormatting sqref="O425">
    <cfRule type="containsText" dxfId="232" priority="9" operator="containsText" text="okres">
      <formula>NOT(ISERROR(SEARCH(("okres"),(O425))))</formula>
    </cfRule>
  </conditionalFormatting>
  <conditionalFormatting sqref="O425">
    <cfRule type="containsText" dxfId="231" priority="10" operator="containsText" text="okres">
      <formula>NOT(ISERROR(SEARCH(("okres"),(O425))))</formula>
    </cfRule>
  </conditionalFormatting>
  <conditionalFormatting sqref="O425">
    <cfRule type="containsText" dxfId="230" priority="11" operator="containsText" text="kraj Praha">
      <formula>NOT(ISERROR(SEARCH(("kraj Praha"),(O425))))</formula>
    </cfRule>
  </conditionalFormatting>
  <conditionalFormatting sqref="O425">
    <cfRule type="containsText" dxfId="229" priority="12" operator="containsText" text="kraj">
      <formula>NOT(ISERROR(SEARCH(("kraj"),(O425))))</formula>
    </cfRule>
  </conditionalFormatting>
  <conditionalFormatting sqref="O475">
    <cfRule type="containsText" dxfId="228" priority="5" operator="containsText" text="okres">
      <formula>NOT(ISERROR(SEARCH(("okres"),(O475))))</formula>
    </cfRule>
  </conditionalFormatting>
  <conditionalFormatting sqref="O475">
    <cfRule type="containsText" dxfId="227" priority="6" operator="containsText" text="okres">
      <formula>NOT(ISERROR(SEARCH(("okres"),(O475))))</formula>
    </cfRule>
  </conditionalFormatting>
  <conditionalFormatting sqref="O475">
    <cfRule type="containsText" dxfId="226" priority="7" operator="containsText" text="kraj Praha">
      <formula>NOT(ISERROR(SEARCH(("kraj Praha"),(O475))))</formula>
    </cfRule>
  </conditionalFormatting>
  <conditionalFormatting sqref="O475">
    <cfRule type="containsText" dxfId="225" priority="8" operator="containsText" text="kraj">
      <formula>NOT(ISERROR(SEARCH(("kraj"),(O475))))</formula>
    </cfRule>
  </conditionalFormatting>
  <conditionalFormatting sqref="O524">
    <cfRule type="containsText" dxfId="224" priority="2" operator="containsText" text="okres">
      <formula>NOT(ISERROR(SEARCH(("okres"),(O524))))</formula>
    </cfRule>
  </conditionalFormatting>
  <conditionalFormatting sqref="O524">
    <cfRule type="containsText" dxfId="223" priority="3" operator="containsText" text="kraj Praha">
      <formula>NOT(ISERROR(SEARCH(("kraj Praha"),(O524))))</formula>
    </cfRule>
  </conditionalFormatting>
  <conditionalFormatting sqref="O524">
    <cfRule type="containsText" dxfId="222" priority="4" operator="containsText" text="kraj">
      <formula>NOT(ISERROR(SEARCH(("kraj"),(O524))))</formula>
    </cfRule>
  </conditionalFormatting>
  <pageMargins left="0.7" right="0.7" top="0.78740157499999996" bottom="0.7874015749999999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E1007"/>
  <sheetViews>
    <sheetView workbookViewId="0">
      <pane xSplit="1" ySplit="5" topLeftCell="B305" activePane="bottomRight" state="frozen"/>
      <selection pane="topRight" activeCell="B1" sqref="B1"/>
      <selection pane="bottomLeft" activeCell="A6" sqref="A6"/>
      <selection pane="bottomRight" activeCell="L437" sqref="L437:M462"/>
    </sheetView>
  </sheetViews>
  <sheetFormatPr defaultColWidth="14.44140625" defaultRowHeight="15" customHeight="1"/>
  <cols>
    <col min="1" max="1" width="9" customWidth="1"/>
    <col min="2" max="2" width="14.44140625" hidden="1" customWidth="1"/>
    <col min="3" max="3" width="8.33203125" hidden="1" customWidth="1"/>
    <col min="4" max="4" width="14.44140625" hidden="1" customWidth="1"/>
    <col min="5" max="5" width="8.33203125" hidden="1" customWidth="1"/>
    <col min="6" max="6" width="14.44140625" hidden="1" customWidth="1"/>
    <col min="7" max="7" width="8.33203125" hidden="1" customWidth="1"/>
    <col min="8" max="8" width="14.44140625" style="564" hidden="1" customWidth="1"/>
    <col min="9" max="9" width="8.33203125" style="564" hidden="1" customWidth="1"/>
    <col min="10" max="10" width="14.44140625" hidden="1" customWidth="1"/>
    <col min="11" max="11" width="8.33203125" hidden="1" customWidth="1"/>
    <col min="12" max="12" width="14.44140625" style="406" customWidth="1"/>
    <col min="13" max="13" width="8.33203125" style="406" customWidth="1"/>
    <col min="14" max="14" width="8.6640625" customWidth="1"/>
    <col min="15" max="15" width="53" customWidth="1"/>
    <col min="16" max="16" width="8.6640625" customWidth="1"/>
    <col min="17" max="17" width="8.6640625" style="564" hidden="1" customWidth="1"/>
    <col min="18" max="18" width="6.88671875" hidden="1" customWidth="1"/>
    <col min="19" max="19" width="12.109375" style="504" hidden="1" customWidth="1"/>
    <col min="20" max="20" width="13.33203125" style="504" hidden="1" customWidth="1"/>
    <col min="21" max="21" width="35.33203125" style="304" hidden="1" customWidth="1"/>
    <col min="22" max="22" width="4.44140625" hidden="1" customWidth="1"/>
    <col min="23" max="27" width="8.6640625" customWidth="1"/>
  </cols>
  <sheetData>
    <row r="1" spans="1:31" ht="21" customHeight="1">
      <c r="A1" s="311" t="s">
        <v>1087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  <c r="P1" s="287"/>
      <c r="Q1" s="287"/>
      <c r="R1" s="287"/>
      <c r="S1" s="312"/>
      <c r="T1" s="312"/>
      <c r="V1" s="287"/>
      <c r="W1" s="287"/>
      <c r="X1" s="287"/>
      <c r="Y1" s="287"/>
      <c r="Z1" s="287"/>
      <c r="AA1" s="287"/>
    </row>
    <row r="2" spans="1:31" ht="36" customHeight="1">
      <c r="A2" s="694" t="s">
        <v>1088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1:31" ht="13.5" customHeight="1" thickBot="1">
      <c r="A3" s="30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T3" s="577"/>
      <c r="U3" s="606"/>
    </row>
    <row r="4" spans="1:31" ht="15" customHeight="1">
      <c r="A4" s="326"/>
      <c r="B4" s="696">
        <v>2018</v>
      </c>
      <c r="C4" s="697"/>
      <c r="D4" s="698">
        <v>2019</v>
      </c>
      <c r="E4" s="697"/>
      <c r="F4" s="698">
        <v>2020</v>
      </c>
      <c r="G4" s="697"/>
      <c r="H4" s="698">
        <v>2021</v>
      </c>
      <c r="I4" s="699"/>
      <c r="J4" s="698">
        <v>2022</v>
      </c>
      <c r="K4" s="699"/>
      <c r="L4" s="686">
        <v>2023</v>
      </c>
      <c r="M4" s="699"/>
      <c r="N4" s="609"/>
      <c r="O4" s="580"/>
    </row>
    <row r="5" spans="1:31" ht="15" customHeight="1" thickBot="1">
      <c r="A5" s="591" t="s">
        <v>59</v>
      </c>
      <c r="B5" s="595" t="s">
        <v>1089</v>
      </c>
      <c r="C5" s="583" t="s">
        <v>1090</v>
      </c>
      <c r="D5" s="582" t="s">
        <v>1089</v>
      </c>
      <c r="E5" s="583" t="s">
        <v>1090</v>
      </c>
      <c r="F5" s="582" t="s">
        <v>1089</v>
      </c>
      <c r="G5" s="583" t="s">
        <v>1090</v>
      </c>
      <c r="H5" s="582" t="s">
        <v>1089</v>
      </c>
      <c r="I5" s="583" t="s">
        <v>1090</v>
      </c>
      <c r="J5" s="582" t="s">
        <v>1089</v>
      </c>
      <c r="K5" s="583" t="s">
        <v>1090</v>
      </c>
      <c r="L5" s="499" t="s">
        <v>1089</v>
      </c>
      <c r="M5" s="610" t="s">
        <v>1090</v>
      </c>
      <c r="N5" s="611" t="s">
        <v>23</v>
      </c>
      <c r="O5" s="581" t="s">
        <v>60</v>
      </c>
      <c r="P5" s="304"/>
      <c r="Q5" s="304"/>
      <c r="R5" s="323" t="s">
        <v>59</v>
      </c>
      <c r="S5" s="578" t="s">
        <v>24</v>
      </c>
      <c r="T5" s="578" t="s">
        <v>1102</v>
      </c>
      <c r="U5" s="607" t="s">
        <v>1101</v>
      </c>
      <c r="V5" s="304"/>
      <c r="W5" s="304"/>
      <c r="X5" s="304"/>
      <c r="Y5" s="304"/>
      <c r="Z5" s="304"/>
      <c r="AA5" s="304"/>
      <c r="AB5" s="304"/>
      <c r="AC5" s="304"/>
      <c r="AD5" s="304"/>
      <c r="AE5" s="304"/>
    </row>
    <row r="6" spans="1:31" ht="15" hidden="1" customHeight="1">
      <c r="A6" s="590">
        <v>110</v>
      </c>
      <c r="B6" s="592">
        <v>177</v>
      </c>
      <c r="C6" s="593">
        <v>387</v>
      </c>
      <c r="D6" s="593">
        <v>184</v>
      </c>
      <c r="E6" s="593">
        <v>409</v>
      </c>
      <c r="F6" s="593">
        <v>193</v>
      </c>
      <c r="G6" s="593">
        <v>457</v>
      </c>
      <c r="H6" s="584">
        <v>198</v>
      </c>
      <c r="I6" s="584">
        <v>485</v>
      </c>
      <c r="J6" s="594">
        <v>203</v>
      </c>
      <c r="K6" s="594">
        <v>493</v>
      </c>
      <c r="L6" s="594">
        <v>204</v>
      </c>
      <c r="M6" s="594">
        <v>509</v>
      </c>
      <c r="N6" s="612">
        <f>IF(L6&gt;0,ROUND((M6/L6),2),0)</f>
        <v>2.5</v>
      </c>
      <c r="O6" s="585" t="s">
        <v>61</v>
      </c>
      <c r="R6" s="317" t="s">
        <v>63</v>
      </c>
      <c r="S6" s="505">
        <v>4</v>
      </c>
      <c r="T6" s="505">
        <v>11</v>
      </c>
      <c r="U6" s="608" t="str">
        <f t="shared" ref="U6:U69" si="0">VLOOKUP(R6,A:O,15,0)</f>
        <v>středisko Dvojka Praha</v>
      </c>
      <c r="W6" s="317"/>
      <c r="X6" s="318"/>
      <c r="Y6" s="318"/>
    </row>
    <row r="7" spans="1:31" ht="15" customHeight="1">
      <c r="A7" s="588">
        <v>112</v>
      </c>
      <c r="B7" s="596">
        <v>21</v>
      </c>
      <c r="C7" s="597">
        <v>45</v>
      </c>
      <c r="D7" s="597">
        <v>21</v>
      </c>
      <c r="E7" s="597">
        <v>48</v>
      </c>
      <c r="F7" s="597">
        <v>21</v>
      </c>
      <c r="G7" s="597">
        <v>54</v>
      </c>
      <c r="H7" s="597">
        <v>21</v>
      </c>
      <c r="I7" s="597">
        <v>54</v>
      </c>
      <c r="J7" s="598">
        <v>21</v>
      </c>
      <c r="K7" s="598">
        <v>56</v>
      </c>
      <c r="L7" s="598">
        <v>22</v>
      </c>
      <c r="M7" s="613">
        <v>60</v>
      </c>
      <c r="N7" s="612">
        <f t="shared" ref="N7:N70" si="1">IF(L7&gt;0,ROUND((M7/L7),2),0)</f>
        <v>2.73</v>
      </c>
      <c r="O7" s="586" t="s">
        <v>62</v>
      </c>
      <c r="R7" s="317" t="s">
        <v>65</v>
      </c>
      <c r="S7" s="505">
        <v>6</v>
      </c>
      <c r="T7" s="505">
        <v>15</v>
      </c>
      <c r="U7" s="608" t="str">
        <f t="shared" si="0"/>
        <v>středisko Polaris Praha</v>
      </c>
      <c r="W7" s="317"/>
      <c r="X7" s="318"/>
      <c r="Y7" s="318"/>
    </row>
    <row r="8" spans="1:31" ht="15" hidden="1" customHeight="1">
      <c r="A8" s="588" t="s">
        <v>63</v>
      </c>
      <c r="B8" s="599">
        <v>4</v>
      </c>
      <c r="C8" s="600">
        <v>6</v>
      </c>
      <c r="D8" s="600">
        <v>4</v>
      </c>
      <c r="E8" s="600">
        <v>8</v>
      </c>
      <c r="F8" s="600">
        <v>4</v>
      </c>
      <c r="G8" s="600">
        <v>10</v>
      </c>
      <c r="H8" s="600">
        <v>4</v>
      </c>
      <c r="I8" s="600">
        <v>11</v>
      </c>
      <c r="J8" s="601">
        <v>4</v>
      </c>
      <c r="K8" s="601">
        <v>11</v>
      </c>
      <c r="L8" s="601">
        <v>4</v>
      </c>
      <c r="M8" s="614">
        <v>11</v>
      </c>
      <c r="N8" s="612">
        <f t="shared" si="1"/>
        <v>2.75</v>
      </c>
      <c r="O8" s="587" t="s">
        <v>64</v>
      </c>
      <c r="R8" s="317" t="s">
        <v>67</v>
      </c>
      <c r="S8" s="505">
        <v>3</v>
      </c>
      <c r="T8" s="505">
        <v>9</v>
      </c>
      <c r="U8" s="608" t="str">
        <f t="shared" si="0"/>
        <v>středisko Maják Praha</v>
      </c>
      <c r="W8" s="317"/>
      <c r="X8" s="318"/>
      <c r="Y8" s="318"/>
    </row>
    <row r="9" spans="1:31" ht="15" hidden="1" customHeight="1">
      <c r="A9" s="588" t="s">
        <v>65</v>
      </c>
      <c r="B9" s="599">
        <v>6</v>
      </c>
      <c r="C9" s="600">
        <v>12</v>
      </c>
      <c r="D9" s="600">
        <v>6</v>
      </c>
      <c r="E9" s="600">
        <v>14</v>
      </c>
      <c r="F9" s="600">
        <v>6</v>
      </c>
      <c r="G9" s="600">
        <v>15</v>
      </c>
      <c r="H9" s="600">
        <v>6</v>
      </c>
      <c r="I9" s="600">
        <v>14</v>
      </c>
      <c r="J9" s="601">
        <v>6</v>
      </c>
      <c r="K9" s="601">
        <v>15</v>
      </c>
      <c r="L9" s="601">
        <v>6</v>
      </c>
      <c r="M9" s="614">
        <v>15</v>
      </c>
      <c r="N9" s="612">
        <f t="shared" si="1"/>
        <v>2.5</v>
      </c>
      <c r="O9" s="587" t="s">
        <v>66</v>
      </c>
      <c r="R9" s="317" t="s">
        <v>69</v>
      </c>
      <c r="S9" s="505">
        <v>4</v>
      </c>
      <c r="T9" s="505">
        <v>10</v>
      </c>
      <c r="U9" s="608" t="str">
        <f t="shared" si="0"/>
        <v>středisko Bratří Mašínů Praha</v>
      </c>
      <c r="W9" s="317"/>
      <c r="X9" s="318"/>
      <c r="Y9" s="318"/>
    </row>
    <row r="10" spans="1:31" ht="15" hidden="1" customHeight="1">
      <c r="A10" s="588" t="s">
        <v>67</v>
      </c>
      <c r="B10" s="599">
        <v>3</v>
      </c>
      <c r="C10" s="600">
        <v>9</v>
      </c>
      <c r="D10" s="600">
        <v>3</v>
      </c>
      <c r="E10" s="600">
        <v>9</v>
      </c>
      <c r="F10" s="600">
        <v>3</v>
      </c>
      <c r="G10" s="600">
        <v>9</v>
      </c>
      <c r="H10" s="600">
        <v>3</v>
      </c>
      <c r="I10" s="600">
        <v>9</v>
      </c>
      <c r="J10" s="601">
        <v>3</v>
      </c>
      <c r="K10" s="601">
        <v>9</v>
      </c>
      <c r="L10" s="601">
        <v>3</v>
      </c>
      <c r="M10" s="614">
        <v>9</v>
      </c>
      <c r="N10" s="612">
        <f t="shared" si="1"/>
        <v>3</v>
      </c>
      <c r="O10" s="587" t="s">
        <v>68</v>
      </c>
      <c r="R10" s="317" t="s">
        <v>71</v>
      </c>
      <c r="S10" s="505">
        <v>5</v>
      </c>
      <c r="T10" s="505">
        <v>15</v>
      </c>
      <c r="U10" s="608" t="str">
        <f t="shared" si="0"/>
        <v>středisko Arcus Praha</v>
      </c>
      <c r="W10" s="317"/>
      <c r="X10" s="318"/>
      <c r="Y10" s="318"/>
    </row>
    <row r="11" spans="1:31" ht="15" hidden="1" customHeight="1">
      <c r="A11" s="588" t="s">
        <v>69</v>
      </c>
      <c r="B11" s="599">
        <v>4</v>
      </c>
      <c r="C11" s="600">
        <v>9</v>
      </c>
      <c r="D11" s="600">
        <v>4</v>
      </c>
      <c r="E11" s="600">
        <v>8</v>
      </c>
      <c r="F11" s="600">
        <v>4</v>
      </c>
      <c r="G11" s="600">
        <v>10</v>
      </c>
      <c r="H11" s="600">
        <v>4</v>
      </c>
      <c r="I11" s="600">
        <v>10</v>
      </c>
      <c r="J11" s="601">
        <v>4</v>
      </c>
      <c r="K11" s="601">
        <v>9</v>
      </c>
      <c r="L11" s="601">
        <v>4</v>
      </c>
      <c r="M11" s="614">
        <v>10</v>
      </c>
      <c r="N11" s="612">
        <f t="shared" si="1"/>
        <v>2.5</v>
      </c>
      <c r="O11" s="587" t="s">
        <v>70</v>
      </c>
      <c r="R11" s="317" t="s">
        <v>74</v>
      </c>
      <c r="S11" s="505">
        <v>7</v>
      </c>
      <c r="T11" s="505">
        <v>19</v>
      </c>
      <c r="U11" s="608" t="str">
        <f t="shared" si="0"/>
        <v>4. přístav Jana Nerudy Praha</v>
      </c>
      <c r="W11" s="317"/>
      <c r="X11" s="318"/>
      <c r="Y11" s="318"/>
    </row>
    <row r="12" spans="1:31" ht="15" hidden="1" customHeight="1">
      <c r="A12" s="588" t="s">
        <v>71</v>
      </c>
      <c r="B12" s="599">
        <v>4</v>
      </c>
      <c r="C12" s="600">
        <v>9</v>
      </c>
      <c r="D12" s="600">
        <v>4</v>
      </c>
      <c r="E12" s="600">
        <v>9</v>
      </c>
      <c r="F12" s="600">
        <v>4</v>
      </c>
      <c r="G12" s="600">
        <v>10</v>
      </c>
      <c r="H12" s="600">
        <v>4</v>
      </c>
      <c r="I12" s="600">
        <v>10</v>
      </c>
      <c r="J12" s="601">
        <v>4</v>
      </c>
      <c r="K12" s="601">
        <v>12</v>
      </c>
      <c r="L12" s="601">
        <v>5</v>
      </c>
      <c r="M12" s="614">
        <v>15</v>
      </c>
      <c r="N12" s="612">
        <f t="shared" si="1"/>
        <v>3</v>
      </c>
      <c r="O12" s="587" t="s">
        <v>72</v>
      </c>
      <c r="R12" s="317" t="s">
        <v>76</v>
      </c>
      <c r="S12" s="505">
        <v>4</v>
      </c>
      <c r="T12" s="505">
        <v>8</v>
      </c>
      <c r="U12" s="608" t="str">
        <f t="shared" si="0"/>
        <v>přístav Pětka Praha</v>
      </c>
      <c r="W12" s="317"/>
      <c r="X12" s="318"/>
      <c r="Y12" s="318"/>
    </row>
    <row r="13" spans="1:31" ht="15" customHeight="1">
      <c r="A13" s="588">
        <v>113</v>
      </c>
      <c r="B13" s="599">
        <v>12</v>
      </c>
      <c r="C13" s="600">
        <v>24</v>
      </c>
      <c r="D13" s="600">
        <v>12</v>
      </c>
      <c r="E13" s="600">
        <v>25</v>
      </c>
      <c r="F13" s="600">
        <v>12</v>
      </c>
      <c r="G13" s="600">
        <v>32</v>
      </c>
      <c r="H13" s="600">
        <v>15</v>
      </c>
      <c r="I13" s="600">
        <v>37</v>
      </c>
      <c r="J13" s="601">
        <v>15</v>
      </c>
      <c r="K13" s="601">
        <v>35</v>
      </c>
      <c r="L13" s="601">
        <v>15</v>
      </c>
      <c r="M13" s="614">
        <v>38</v>
      </c>
      <c r="N13" s="612">
        <f t="shared" si="1"/>
        <v>2.5299999999999998</v>
      </c>
      <c r="O13" s="587" t="s">
        <v>73</v>
      </c>
      <c r="R13" s="317" t="s">
        <v>78</v>
      </c>
      <c r="S13" s="505">
        <v>4</v>
      </c>
      <c r="T13" s="505">
        <v>11</v>
      </c>
      <c r="U13" s="608" t="str">
        <f t="shared" si="0"/>
        <v>61. středisko Vítkov Praha</v>
      </c>
      <c r="W13" s="317"/>
      <c r="X13" s="318"/>
      <c r="Y13" s="318"/>
    </row>
    <row r="14" spans="1:31" ht="15" hidden="1" customHeight="1">
      <c r="A14" s="588" t="s">
        <v>74</v>
      </c>
      <c r="B14" s="599">
        <v>6</v>
      </c>
      <c r="C14" s="600">
        <v>10</v>
      </c>
      <c r="D14" s="600">
        <v>6</v>
      </c>
      <c r="E14" s="600">
        <v>12</v>
      </c>
      <c r="F14" s="600">
        <v>6</v>
      </c>
      <c r="G14" s="600">
        <v>16</v>
      </c>
      <c r="H14" s="600">
        <v>7</v>
      </c>
      <c r="I14" s="600">
        <v>18</v>
      </c>
      <c r="J14" s="601">
        <v>7</v>
      </c>
      <c r="K14" s="601">
        <v>18</v>
      </c>
      <c r="L14" s="601">
        <v>7</v>
      </c>
      <c r="M14" s="614">
        <v>19</v>
      </c>
      <c r="N14" s="612">
        <f t="shared" si="1"/>
        <v>2.71</v>
      </c>
      <c r="O14" s="587" t="s">
        <v>75</v>
      </c>
      <c r="R14" s="317" t="s">
        <v>81</v>
      </c>
      <c r="S14" s="505">
        <v>4</v>
      </c>
      <c r="T14" s="505">
        <v>11</v>
      </c>
      <c r="U14" s="608" t="str">
        <f t="shared" si="0"/>
        <v>5. středisko Modřany</v>
      </c>
      <c r="W14" s="317"/>
      <c r="X14" s="318"/>
      <c r="Y14" s="318"/>
    </row>
    <row r="15" spans="1:31" ht="15" hidden="1" customHeight="1">
      <c r="A15" s="588" t="s">
        <v>76</v>
      </c>
      <c r="B15" s="599">
        <v>2</v>
      </c>
      <c r="C15" s="600">
        <v>6</v>
      </c>
      <c r="D15" s="600">
        <v>2</v>
      </c>
      <c r="E15" s="600">
        <v>6</v>
      </c>
      <c r="F15" s="600">
        <v>2</v>
      </c>
      <c r="G15" s="600">
        <v>6</v>
      </c>
      <c r="H15" s="600">
        <v>4</v>
      </c>
      <c r="I15" s="600">
        <v>9</v>
      </c>
      <c r="J15" s="601">
        <v>4</v>
      </c>
      <c r="K15" s="601">
        <v>7</v>
      </c>
      <c r="L15" s="601">
        <v>4</v>
      </c>
      <c r="M15" s="614">
        <v>8</v>
      </c>
      <c r="N15" s="612">
        <f t="shared" si="1"/>
        <v>2</v>
      </c>
      <c r="O15" s="587" t="s">
        <v>77</v>
      </c>
      <c r="R15" s="317" t="s">
        <v>83</v>
      </c>
      <c r="S15" s="505">
        <v>14</v>
      </c>
      <c r="T15" s="505">
        <v>36</v>
      </c>
      <c r="U15" s="608" t="str">
        <f t="shared" si="0"/>
        <v>7. středisko Blaník Praha</v>
      </c>
      <c r="W15" s="317"/>
      <c r="X15" s="318"/>
      <c r="Y15" s="318"/>
    </row>
    <row r="16" spans="1:31" ht="15" hidden="1" customHeight="1">
      <c r="A16" s="588" t="s">
        <v>78</v>
      </c>
      <c r="B16" s="599">
        <v>4</v>
      </c>
      <c r="C16" s="600">
        <v>8</v>
      </c>
      <c r="D16" s="600">
        <v>4</v>
      </c>
      <c r="E16" s="600">
        <v>7</v>
      </c>
      <c r="F16" s="600">
        <v>4</v>
      </c>
      <c r="G16" s="600">
        <v>10</v>
      </c>
      <c r="H16" s="600">
        <v>4</v>
      </c>
      <c r="I16" s="600">
        <v>10</v>
      </c>
      <c r="J16" s="601">
        <v>4</v>
      </c>
      <c r="K16" s="601">
        <v>10</v>
      </c>
      <c r="L16" s="601">
        <v>4</v>
      </c>
      <c r="M16" s="614">
        <v>11</v>
      </c>
      <c r="N16" s="612">
        <f t="shared" si="1"/>
        <v>2.75</v>
      </c>
      <c r="O16" s="587" t="s">
        <v>79</v>
      </c>
      <c r="R16" s="317" t="s">
        <v>85</v>
      </c>
      <c r="S16" s="505">
        <v>4</v>
      </c>
      <c r="T16" s="505">
        <v>9</v>
      </c>
      <c r="U16" s="608" t="str">
        <f t="shared" si="0"/>
        <v>středisko Platan Praha</v>
      </c>
      <c r="W16" s="317"/>
      <c r="X16" s="318"/>
      <c r="Y16" s="318"/>
    </row>
    <row r="17" spans="1:25" ht="15" customHeight="1">
      <c r="A17" s="588">
        <v>114</v>
      </c>
      <c r="B17" s="599">
        <v>34</v>
      </c>
      <c r="C17" s="600">
        <v>70</v>
      </c>
      <c r="D17" s="600">
        <v>35</v>
      </c>
      <c r="E17" s="600">
        <v>81</v>
      </c>
      <c r="F17" s="600">
        <v>36</v>
      </c>
      <c r="G17" s="600">
        <v>88</v>
      </c>
      <c r="H17" s="600">
        <v>36</v>
      </c>
      <c r="I17" s="600">
        <v>93</v>
      </c>
      <c r="J17" s="601">
        <v>36</v>
      </c>
      <c r="K17" s="601">
        <v>92</v>
      </c>
      <c r="L17" s="601">
        <v>37</v>
      </c>
      <c r="M17" s="614">
        <v>96</v>
      </c>
      <c r="N17" s="612">
        <f t="shared" si="1"/>
        <v>2.59</v>
      </c>
      <c r="O17" s="587" t="s">
        <v>80</v>
      </c>
      <c r="R17" s="317" t="s">
        <v>87</v>
      </c>
      <c r="S17" s="505">
        <v>8</v>
      </c>
      <c r="T17" s="505">
        <v>19</v>
      </c>
      <c r="U17" s="608" t="str">
        <f t="shared" si="0"/>
        <v>34. středisko Ostříž Praha</v>
      </c>
      <c r="W17" s="317"/>
      <c r="X17" s="318"/>
      <c r="Y17" s="318"/>
    </row>
    <row r="18" spans="1:25" ht="15" hidden="1" customHeight="1">
      <c r="A18" s="588" t="s">
        <v>81</v>
      </c>
      <c r="B18" s="599">
        <v>4</v>
      </c>
      <c r="C18" s="600">
        <v>3</v>
      </c>
      <c r="D18" s="600">
        <v>4</v>
      </c>
      <c r="E18" s="600">
        <v>5</v>
      </c>
      <c r="F18" s="600">
        <v>4</v>
      </c>
      <c r="G18" s="600">
        <v>7</v>
      </c>
      <c r="H18" s="600">
        <v>4</v>
      </c>
      <c r="I18" s="600">
        <v>10</v>
      </c>
      <c r="J18" s="601">
        <v>4</v>
      </c>
      <c r="K18" s="601">
        <v>10</v>
      </c>
      <c r="L18" s="601">
        <v>4</v>
      </c>
      <c r="M18" s="614">
        <v>11</v>
      </c>
      <c r="N18" s="612">
        <f t="shared" si="1"/>
        <v>2.75</v>
      </c>
      <c r="O18" s="587" t="s">
        <v>82</v>
      </c>
      <c r="R18" s="317" t="s">
        <v>89</v>
      </c>
      <c r="S18" s="505">
        <v>2</v>
      </c>
      <c r="T18" s="505">
        <v>6</v>
      </c>
      <c r="U18" s="608" t="str">
        <f t="shared" si="0"/>
        <v>středisko Keya Praha</v>
      </c>
      <c r="W18" s="317"/>
      <c r="X18" s="318"/>
      <c r="Y18" s="318"/>
    </row>
    <row r="19" spans="1:25" ht="15" hidden="1" customHeight="1">
      <c r="A19" s="588" t="s">
        <v>83</v>
      </c>
      <c r="B19" s="599">
        <v>14</v>
      </c>
      <c r="C19" s="600">
        <v>35</v>
      </c>
      <c r="D19" s="600">
        <v>15</v>
      </c>
      <c r="E19" s="600">
        <v>41</v>
      </c>
      <c r="F19" s="600">
        <v>16</v>
      </c>
      <c r="G19" s="600">
        <v>41</v>
      </c>
      <c r="H19" s="600">
        <v>14</v>
      </c>
      <c r="I19" s="600">
        <v>35</v>
      </c>
      <c r="J19" s="601">
        <v>14</v>
      </c>
      <c r="K19" s="601">
        <v>35</v>
      </c>
      <c r="L19" s="601">
        <v>14</v>
      </c>
      <c r="M19" s="614">
        <v>36</v>
      </c>
      <c r="N19" s="612">
        <f t="shared" si="1"/>
        <v>2.57</v>
      </c>
      <c r="O19" s="587" t="s">
        <v>84</v>
      </c>
      <c r="R19" s="317" t="s">
        <v>91</v>
      </c>
      <c r="S19" s="505">
        <v>3</v>
      </c>
      <c r="T19" s="505">
        <v>9</v>
      </c>
      <c r="U19" s="608" t="str">
        <f t="shared" si="0"/>
        <v>středisko Paprsek Praha-Kunratice</v>
      </c>
      <c r="W19" s="317"/>
      <c r="X19" s="318"/>
      <c r="Y19" s="318"/>
    </row>
    <row r="20" spans="1:25" ht="15" hidden="1" customHeight="1">
      <c r="A20" s="588" t="s">
        <v>85</v>
      </c>
      <c r="B20" s="599">
        <v>4</v>
      </c>
      <c r="C20" s="600">
        <v>7</v>
      </c>
      <c r="D20" s="600">
        <v>4</v>
      </c>
      <c r="E20" s="600">
        <v>8</v>
      </c>
      <c r="F20" s="600">
        <v>4</v>
      </c>
      <c r="G20" s="600">
        <v>8</v>
      </c>
      <c r="H20" s="600">
        <v>4</v>
      </c>
      <c r="I20" s="600">
        <v>9</v>
      </c>
      <c r="J20" s="601">
        <v>4</v>
      </c>
      <c r="K20" s="601">
        <v>9</v>
      </c>
      <c r="L20" s="601">
        <v>4</v>
      </c>
      <c r="M20" s="614">
        <v>9</v>
      </c>
      <c r="N20" s="612">
        <f t="shared" si="1"/>
        <v>2.25</v>
      </c>
      <c r="O20" s="587" t="s">
        <v>86</v>
      </c>
      <c r="R20" s="317" t="s">
        <v>93</v>
      </c>
      <c r="S20" s="505">
        <v>2</v>
      </c>
      <c r="T20" s="505">
        <v>6</v>
      </c>
      <c r="U20" s="608" t="str">
        <f t="shared" si="0"/>
        <v>středisko Trilobit Praha</v>
      </c>
      <c r="W20" s="317"/>
      <c r="X20" s="318"/>
      <c r="Y20" s="318"/>
    </row>
    <row r="21" spans="1:25" ht="15" hidden="1" customHeight="1">
      <c r="A21" s="588" t="s">
        <v>87</v>
      </c>
      <c r="B21" s="599">
        <v>7</v>
      </c>
      <c r="C21" s="600">
        <v>15</v>
      </c>
      <c r="D21" s="600">
        <v>7</v>
      </c>
      <c r="E21" s="600">
        <v>15</v>
      </c>
      <c r="F21" s="600">
        <v>7</v>
      </c>
      <c r="G21" s="600">
        <v>18</v>
      </c>
      <c r="H21" s="600">
        <v>7</v>
      </c>
      <c r="I21" s="600">
        <v>18</v>
      </c>
      <c r="J21" s="601">
        <v>7</v>
      </c>
      <c r="K21" s="601">
        <v>19</v>
      </c>
      <c r="L21" s="601">
        <v>8</v>
      </c>
      <c r="M21" s="614">
        <v>19</v>
      </c>
      <c r="N21" s="612">
        <f t="shared" si="1"/>
        <v>2.38</v>
      </c>
      <c r="O21" s="587" t="s">
        <v>88</v>
      </c>
      <c r="R21" s="317" t="s">
        <v>96</v>
      </c>
      <c r="S21" s="505">
        <v>2</v>
      </c>
      <c r="T21" s="505">
        <v>4</v>
      </c>
      <c r="U21" s="608" t="str">
        <f t="shared" si="0"/>
        <v>středisko 55 Vatra Praha</v>
      </c>
      <c r="W21" s="317"/>
      <c r="X21" s="318"/>
      <c r="Y21" s="318"/>
    </row>
    <row r="22" spans="1:25" ht="15" hidden="1" customHeight="1">
      <c r="A22" s="588" t="s">
        <v>89</v>
      </c>
      <c r="B22" s="599"/>
      <c r="C22" s="600"/>
      <c r="D22" s="600"/>
      <c r="E22" s="600"/>
      <c r="F22" s="600"/>
      <c r="G22" s="600"/>
      <c r="H22" s="600">
        <v>2</v>
      </c>
      <c r="I22" s="600">
        <v>6</v>
      </c>
      <c r="J22" s="601">
        <v>2</v>
      </c>
      <c r="K22" s="601">
        <v>6</v>
      </c>
      <c r="L22" s="601">
        <v>2</v>
      </c>
      <c r="M22" s="614">
        <v>6</v>
      </c>
      <c r="N22" s="612">
        <f t="shared" si="1"/>
        <v>3</v>
      </c>
      <c r="O22" s="587" t="s">
        <v>90</v>
      </c>
      <c r="R22" s="317" t="s">
        <v>98</v>
      </c>
      <c r="S22" s="505">
        <v>4</v>
      </c>
      <c r="T22" s="505">
        <v>11</v>
      </c>
      <c r="U22" s="608" t="str">
        <f t="shared" si="0"/>
        <v>středisko Hiawatha Praha</v>
      </c>
      <c r="W22" s="317"/>
      <c r="X22" s="318"/>
      <c r="Y22" s="318"/>
    </row>
    <row r="23" spans="1:25" ht="15" hidden="1" customHeight="1">
      <c r="A23" s="588" t="s">
        <v>91</v>
      </c>
      <c r="B23" s="599">
        <v>3</v>
      </c>
      <c r="C23" s="600">
        <v>4</v>
      </c>
      <c r="D23" s="600">
        <v>3</v>
      </c>
      <c r="E23" s="600">
        <v>6</v>
      </c>
      <c r="F23" s="600">
        <v>3</v>
      </c>
      <c r="G23" s="600">
        <v>8</v>
      </c>
      <c r="H23" s="600">
        <v>3</v>
      </c>
      <c r="I23" s="600">
        <v>9</v>
      </c>
      <c r="J23" s="601">
        <v>3</v>
      </c>
      <c r="K23" s="601">
        <v>7</v>
      </c>
      <c r="L23" s="601">
        <v>3</v>
      </c>
      <c r="M23" s="614">
        <v>9</v>
      </c>
      <c r="N23" s="612">
        <f t="shared" si="1"/>
        <v>3</v>
      </c>
      <c r="O23" s="587" t="s">
        <v>92</v>
      </c>
      <c r="R23" s="317" t="s">
        <v>100</v>
      </c>
      <c r="S23" s="505">
        <v>2</v>
      </c>
      <c r="T23" s="505">
        <v>6</v>
      </c>
      <c r="U23" s="608" t="str">
        <f t="shared" si="0"/>
        <v>středisko Mawadani Praha 5</v>
      </c>
      <c r="W23" s="317"/>
      <c r="X23" s="318"/>
      <c r="Y23" s="318"/>
    </row>
    <row r="24" spans="1:25" ht="15" hidden="1" customHeight="1">
      <c r="A24" s="588" t="s">
        <v>93</v>
      </c>
      <c r="B24" s="599">
        <v>2</v>
      </c>
      <c r="C24" s="600">
        <v>6</v>
      </c>
      <c r="D24" s="600">
        <v>2</v>
      </c>
      <c r="E24" s="600">
        <v>6</v>
      </c>
      <c r="F24" s="600">
        <v>2</v>
      </c>
      <c r="G24" s="600">
        <v>6</v>
      </c>
      <c r="H24" s="600">
        <v>2</v>
      </c>
      <c r="I24" s="600">
        <v>6</v>
      </c>
      <c r="J24" s="601">
        <v>2</v>
      </c>
      <c r="K24" s="601">
        <v>6</v>
      </c>
      <c r="L24" s="601">
        <v>2</v>
      </c>
      <c r="M24" s="614">
        <v>6</v>
      </c>
      <c r="N24" s="612">
        <f t="shared" si="1"/>
        <v>3</v>
      </c>
      <c r="O24" s="587" t="s">
        <v>94</v>
      </c>
      <c r="R24" s="317" t="s">
        <v>102</v>
      </c>
      <c r="S24" s="505">
        <v>2</v>
      </c>
      <c r="T24" s="505">
        <v>6</v>
      </c>
      <c r="U24" s="608" t="str">
        <f t="shared" si="0"/>
        <v>středisko 5. květen Radotín</v>
      </c>
      <c r="W24" s="317"/>
      <c r="X24" s="318"/>
      <c r="Y24" s="318"/>
    </row>
    <row r="25" spans="1:25" ht="15" customHeight="1">
      <c r="A25" s="588">
        <v>115</v>
      </c>
      <c r="B25" s="599">
        <v>13</v>
      </c>
      <c r="C25" s="600">
        <v>32</v>
      </c>
      <c r="D25" s="600">
        <v>13</v>
      </c>
      <c r="E25" s="600">
        <v>34</v>
      </c>
      <c r="F25" s="600">
        <v>13</v>
      </c>
      <c r="G25" s="600">
        <v>36</v>
      </c>
      <c r="H25" s="600">
        <v>14</v>
      </c>
      <c r="I25" s="600">
        <v>39</v>
      </c>
      <c r="J25" s="601">
        <v>14</v>
      </c>
      <c r="K25" s="601">
        <v>38</v>
      </c>
      <c r="L25" s="601">
        <v>13</v>
      </c>
      <c r="M25" s="614">
        <v>36</v>
      </c>
      <c r="N25" s="612">
        <f t="shared" si="1"/>
        <v>2.77</v>
      </c>
      <c r="O25" s="587" t="s">
        <v>95</v>
      </c>
      <c r="R25" s="317" t="s">
        <v>104</v>
      </c>
      <c r="S25" s="505">
        <v>3</v>
      </c>
      <c r="T25" s="505">
        <v>9</v>
      </c>
      <c r="U25" s="608" t="str">
        <f t="shared" si="0"/>
        <v>středisko Bílý Albatros Praha</v>
      </c>
      <c r="W25" s="317"/>
      <c r="X25" s="318"/>
      <c r="Y25" s="318"/>
    </row>
    <row r="26" spans="1:25" ht="15" hidden="1" customHeight="1">
      <c r="A26" s="588" t="s">
        <v>96</v>
      </c>
      <c r="B26" s="599">
        <v>2</v>
      </c>
      <c r="C26" s="600">
        <v>2</v>
      </c>
      <c r="D26" s="600">
        <v>2</v>
      </c>
      <c r="E26" s="600">
        <v>2</v>
      </c>
      <c r="F26" s="600">
        <v>2</v>
      </c>
      <c r="G26" s="600">
        <v>3</v>
      </c>
      <c r="H26" s="600">
        <v>2</v>
      </c>
      <c r="I26" s="600">
        <v>3</v>
      </c>
      <c r="J26" s="601">
        <v>2</v>
      </c>
      <c r="K26" s="601">
        <v>4</v>
      </c>
      <c r="L26" s="601">
        <v>2</v>
      </c>
      <c r="M26" s="614">
        <v>4</v>
      </c>
      <c r="N26" s="612">
        <f t="shared" si="1"/>
        <v>2</v>
      </c>
      <c r="O26" s="587" t="s">
        <v>97</v>
      </c>
      <c r="R26" s="317" t="s">
        <v>107</v>
      </c>
      <c r="S26" s="505">
        <v>7</v>
      </c>
      <c r="T26" s="505">
        <v>11</v>
      </c>
      <c r="U26" s="608" t="str">
        <f t="shared" si="0"/>
        <v>středisko Vočko Praha</v>
      </c>
      <c r="W26" s="317"/>
      <c r="X26" s="318"/>
      <c r="Y26" s="318"/>
    </row>
    <row r="27" spans="1:25" ht="15" hidden="1" customHeight="1">
      <c r="A27" s="588" t="s">
        <v>98</v>
      </c>
      <c r="B27" s="599">
        <v>4</v>
      </c>
      <c r="C27" s="600">
        <v>11</v>
      </c>
      <c r="D27" s="600">
        <v>4</v>
      </c>
      <c r="E27" s="600">
        <v>12</v>
      </c>
      <c r="F27" s="600">
        <v>4</v>
      </c>
      <c r="G27" s="600">
        <v>12</v>
      </c>
      <c r="H27" s="600">
        <v>5</v>
      </c>
      <c r="I27" s="600">
        <v>15</v>
      </c>
      <c r="J27" s="601">
        <v>5</v>
      </c>
      <c r="K27" s="601">
        <v>13</v>
      </c>
      <c r="L27" s="601">
        <v>4</v>
      </c>
      <c r="M27" s="614">
        <v>11</v>
      </c>
      <c r="N27" s="612">
        <f t="shared" si="1"/>
        <v>2.75</v>
      </c>
      <c r="O27" s="587" t="s">
        <v>99</v>
      </c>
      <c r="R27" s="317" t="s">
        <v>109</v>
      </c>
      <c r="S27" s="505">
        <v>2</v>
      </c>
      <c r="T27" s="505">
        <v>3</v>
      </c>
      <c r="U27" s="608" t="str">
        <f t="shared" si="0"/>
        <v>středisko Osmička Libčice nad Vltavou</v>
      </c>
      <c r="W27" s="317"/>
      <c r="X27" s="318"/>
      <c r="Y27" s="318"/>
    </row>
    <row r="28" spans="1:25" ht="15" hidden="1" customHeight="1">
      <c r="A28" s="588" t="s">
        <v>100</v>
      </c>
      <c r="B28" s="599">
        <v>2</v>
      </c>
      <c r="C28" s="600">
        <v>6</v>
      </c>
      <c r="D28" s="600">
        <v>2</v>
      </c>
      <c r="E28" s="600">
        <v>6</v>
      </c>
      <c r="F28" s="600">
        <v>2</v>
      </c>
      <c r="G28" s="600">
        <v>6</v>
      </c>
      <c r="H28" s="600">
        <v>2</v>
      </c>
      <c r="I28" s="600">
        <v>6</v>
      </c>
      <c r="J28" s="601">
        <v>2</v>
      </c>
      <c r="K28" s="601">
        <v>6</v>
      </c>
      <c r="L28" s="601">
        <v>2</v>
      </c>
      <c r="M28" s="614">
        <v>6</v>
      </c>
      <c r="N28" s="612">
        <f t="shared" si="1"/>
        <v>3</v>
      </c>
      <c r="O28" s="587" t="s">
        <v>101</v>
      </c>
      <c r="R28" s="317" t="s">
        <v>110</v>
      </c>
      <c r="S28" s="505">
        <v>4</v>
      </c>
      <c r="T28" s="505">
        <v>10</v>
      </c>
      <c r="U28" s="608" t="str">
        <f t="shared" si="0"/>
        <v>10. středisko Bílá Hora Praha</v>
      </c>
      <c r="W28" s="317"/>
      <c r="X28" s="318"/>
      <c r="Y28" s="318"/>
    </row>
    <row r="29" spans="1:25" ht="15" hidden="1" customHeight="1">
      <c r="A29" s="588" t="s">
        <v>102</v>
      </c>
      <c r="B29" s="599">
        <v>2</v>
      </c>
      <c r="C29" s="600">
        <v>6</v>
      </c>
      <c r="D29" s="600">
        <v>2</v>
      </c>
      <c r="E29" s="600">
        <v>6</v>
      </c>
      <c r="F29" s="600">
        <v>2</v>
      </c>
      <c r="G29" s="600">
        <v>6</v>
      </c>
      <c r="H29" s="600">
        <v>2</v>
      </c>
      <c r="I29" s="600">
        <v>6</v>
      </c>
      <c r="J29" s="601">
        <v>2</v>
      </c>
      <c r="K29" s="601">
        <v>6</v>
      </c>
      <c r="L29" s="601">
        <v>2</v>
      </c>
      <c r="M29" s="614">
        <v>6</v>
      </c>
      <c r="N29" s="612">
        <f t="shared" si="1"/>
        <v>3</v>
      </c>
      <c r="O29" s="587" t="s">
        <v>103</v>
      </c>
      <c r="R29" s="317" t="s">
        <v>112</v>
      </c>
      <c r="S29" s="505">
        <v>4</v>
      </c>
      <c r="T29" s="505">
        <v>10</v>
      </c>
      <c r="U29" s="608" t="str">
        <f t="shared" si="0"/>
        <v>středisko Pplk. Vally Praha</v>
      </c>
      <c r="W29" s="317"/>
      <c r="X29" s="318"/>
      <c r="Y29" s="318"/>
    </row>
    <row r="30" spans="1:25" ht="15" hidden="1" customHeight="1">
      <c r="A30" s="588" t="s">
        <v>104</v>
      </c>
      <c r="B30" s="599">
        <v>3</v>
      </c>
      <c r="C30" s="600">
        <v>7</v>
      </c>
      <c r="D30" s="600">
        <v>3</v>
      </c>
      <c r="E30" s="600">
        <v>8</v>
      </c>
      <c r="F30" s="600">
        <v>3</v>
      </c>
      <c r="G30" s="600">
        <v>9</v>
      </c>
      <c r="H30" s="600">
        <v>3</v>
      </c>
      <c r="I30" s="600">
        <v>9</v>
      </c>
      <c r="J30" s="601">
        <v>3</v>
      </c>
      <c r="K30" s="601">
        <v>9</v>
      </c>
      <c r="L30" s="601">
        <v>3</v>
      </c>
      <c r="M30" s="614">
        <v>9</v>
      </c>
      <c r="N30" s="612">
        <f t="shared" si="1"/>
        <v>3</v>
      </c>
      <c r="O30" s="587" t="s">
        <v>105</v>
      </c>
      <c r="R30" s="317" t="s">
        <v>114</v>
      </c>
      <c r="S30" s="505">
        <v>2</v>
      </c>
      <c r="T30" s="505">
        <v>6</v>
      </c>
      <c r="U30" s="608" t="str">
        <f t="shared" si="0"/>
        <v>18. středisko Kruh Praha</v>
      </c>
      <c r="W30" s="317"/>
      <c r="X30" s="318"/>
      <c r="Y30" s="318"/>
    </row>
    <row r="31" spans="1:25" ht="15" customHeight="1">
      <c r="A31" s="588">
        <v>116</v>
      </c>
      <c r="B31" s="599">
        <v>37</v>
      </c>
      <c r="C31" s="600">
        <v>84</v>
      </c>
      <c r="D31" s="600">
        <v>38</v>
      </c>
      <c r="E31" s="600">
        <v>86</v>
      </c>
      <c r="F31" s="600">
        <v>41</v>
      </c>
      <c r="G31" s="600">
        <v>91</v>
      </c>
      <c r="H31" s="600">
        <v>42</v>
      </c>
      <c r="I31" s="600">
        <v>96</v>
      </c>
      <c r="J31" s="601">
        <v>43</v>
      </c>
      <c r="K31" s="601">
        <v>97</v>
      </c>
      <c r="L31" s="601">
        <v>42</v>
      </c>
      <c r="M31" s="614">
        <v>98</v>
      </c>
      <c r="N31" s="612">
        <f t="shared" si="1"/>
        <v>2.33</v>
      </c>
      <c r="O31" s="587" t="s">
        <v>106</v>
      </c>
      <c r="R31" s="317" t="s">
        <v>116</v>
      </c>
      <c r="S31" s="505">
        <v>6</v>
      </c>
      <c r="T31" s="505">
        <v>13</v>
      </c>
      <c r="U31" s="608" t="str">
        <f t="shared" si="0"/>
        <v>středisko Šipka Praha</v>
      </c>
      <c r="W31" s="317"/>
      <c r="X31" s="318"/>
      <c r="Y31" s="318"/>
    </row>
    <row r="32" spans="1:25" ht="15" hidden="1" customHeight="1">
      <c r="A32" s="588" t="s">
        <v>107</v>
      </c>
      <c r="B32" s="599">
        <v>7</v>
      </c>
      <c r="C32" s="600">
        <v>14</v>
      </c>
      <c r="D32" s="600">
        <v>7</v>
      </c>
      <c r="E32" s="600">
        <v>14</v>
      </c>
      <c r="F32" s="600">
        <v>7</v>
      </c>
      <c r="G32" s="600">
        <v>13</v>
      </c>
      <c r="H32" s="600">
        <v>7</v>
      </c>
      <c r="I32" s="600">
        <v>12</v>
      </c>
      <c r="J32" s="601">
        <v>7</v>
      </c>
      <c r="K32" s="601">
        <v>11</v>
      </c>
      <c r="L32" s="601">
        <v>7</v>
      </c>
      <c r="M32" s="614">
        <v>11</v>
      </c>
      <c r="N32" s="612">
        <f t="shared" si="1"/>
        <v>1.57</v>
      </c>
      <c r="O32" s="587" t="s">
        <v>108</v>
      </c>
      <c r="R32" s="317" t="s">
        <v>118</v>
      </c>
      <c r="S32" s="505">
        <v>2</v>
      </c>
      <c r="T32" s="505">
        <v>5</v>
      </c>
      <c r="U32" s="608" t="str">
        <f t="shared" si="0"/>
        <v>středisko Jiskra Praha</v>
      </c>
      <c r="W32" s="317"/>
      <c r="X32" s="318"/>
      <c r="Y32" s="318"/>
    </row>
    <row r="33" spans="1:25" ht="15" hidden="1" customHeight="1">
      <c r="A33" s="588" t="s">
        <v>109</v>
      </c>
      <c r="B33" s="599">
        <v>2</v>
      </c>
      <c r="C33" s="600">
        <v>3</v>
      </c>
      <c r="D33" s="600">
        <v>2</v>
      </c>
      <c r="E33" s="600">
        <v>3</v>
      </c>
      <c r="F33" s="600">
        <v>2</v>
      </c>
      <c r="G33" s="600">
        <v>2</v>
      </c>
      <c r="H33" s="600">
        <v>2</v>
      </c>
      <c r="I33" s="600">
        <v>3</v>
      </c>
      <c r="J33" s="601">
        <v>2</v>
      </c>
      <c r="K33" s="601">
        <v>3</v>
      </c>
      <c r="L33" s="601">
        <v>2</v>
      </c>
      <c r="M33" s="614">
        <v>3</v>
      </c>
      <c r="N33" s="612">
        <f t="shared" si="1"/>
        <v>1.5</v>
      </c>
      <c r="O33" s="587" t="s">
        <v>1092</v>
      </c>
      <c r="R33" s="317" t="s">
        <v>120</v>
      </c>
      <c r="S33" s="505">
        <v>5</v>
      </c>
      <c r="T33" s="505">
        <v>15</v>
      </c>
      <c r="U33" s="608" t="str">
        <f t="shared" si="0"/>
        <v>středisko Bílý los Praha</v>
      </c>
      <c r="W33" s="317"/>
      <c r="X33" s="318"/>
      <c r="Y33" s="318"/>
    </row>
    <row r="34" spans="1:25" ht="15" hidden="1" customHeight="1">
      <c r="A34" s="588" t="s">
        <v>110</v>
      </c>
      <c r="B34" s="599">
        <v>4</v>
      </c>
      <c r="C34" s="600">
        <v>11</v>
      </c>
      <c r="D34" s="600">
        <v>4</v>
      </c>
      <c r="E34" s="600">
        <v>11</v>
      </c>
      <c r="F34" s="600">
        <v>4</v>
      </c>
      <c r="G34" s="600">
        <v>10</v>
      </c>
      <c r="H34" s="600">
        <v>4</v>
      </c>
      <c r="I34" s="600">
        <v>9</v>
      </c>
      <c r="J34" s="601">
        <v>4</v>
      </c>
      <c r="K34" s="601">
        <v>9</v>
      </c>
      <c r="L34" s="601">
        <v>4</v>
      </c>
      <c r="M34" s="614">
        <v>10</v>
      </c>
      <c r="N34" s="612">
        <f t="shared" si="1"/>
        <v>2.5</v>
      </c>
      <c r="O34" s="587" t="s">
        <v>111</v>
      </c>
      <c r="R34" s="317" t="s">
        <v>122</v>
      </c>
      <c r="S34" s="505">
        <v>2</v>
      </c>
      <c r="T34" s="505">
        <v>6</v>
      </c>
      <c r="U34" s="608" t="str">
        <f t="shared" si="0"/>
        <v>středisko Javor Praha</v>
      </c>
      <c r="W34" s="317"/>
      <c r="X34" s="318"/>
      <c r="Y34" s="318"/>
    </row>
    <row r="35" spans="1:25" ht="15" hidden="1" customHeight="1">
      <c r="A35" s="588" t="s">
        <v>112</v>
      </c>
      <c r="B35" s="599">
        <v>3</v>
      </c>
      <c r="C35" s="600">
        <v>6</v>
      </c>
      <c r="D35" s="600">
        <v>3</v>
      </c>
      <c r="E35" s="600">
        <v>6</v>
      </c>
      <c r="F35" s="600">
        <v>3</v>
      </c>
      <c r="G35" s="600">
        <v>6</v>
      </c>
      <c r="H35" s="600">
        <v>3</v>
      </c>
      <c r="I35" s="600">
        <v>7</v>
      </c>
      <c r="J35" s="601">
        <v>4</v>
      </c>
      <c r="K35" s="601">
        <v>9</v>
      </c>
      <c r="L35" s="601">
        <v>4</v>
      </c>
      <c r="M35" s="614">
        <v>10</v>
      </c>
      <c r="N35" s="612">
        <f t="shared" si="1"/>
        <v>2.5</v>
      </c>
      <c r="O35" s="587" t="s">
        <v>113</v>
      </c>
      <c r="R35" s="317" t="s">
        <v>124</v>
      </c>
      <c r="S35" s="505">
        <v>4</v>
      </c>
      <c r="T35" s="505">
        <v>10</v>
      </c>
      <c r="U35" s="608" t="str">
        <f t="shared" si="0"/>
        <v>středisko Střelka Kralupy nad Vltavou</v>
      </c>
      <c r="W35" s="317"/>
      <c r="X35" s="318"/>
      <c r="Y35" s="318"/>
    </row>
    <row r="36" spans="1:25" ht="15" hidden="1" customHeight="1">
      <c r="A36" s="588" t="s">
        <v>114</v>
      </c>
      <c r="B36" s="599">
        <v>2</v>
      </c>
      <c r="C36" s="600">
        <v>6</v>
      </c>
      <c r="D36" s="600">
        <v>2</v>
      </c>
      <c r="E36" s="600">
        <v>6</v>
      </c>
      <c r="F36" s="600">
        <v>2</v>
      </c>
      <c r="G36" s="600">
        <v>6</v>
      </c>
      <c r="H36" s="600">
        <v>2</v>
      </c>
      <c r="I36" s="600">
        <v>6</v>
      </c>
      <c r="J36" s="601">
        <v>2</v>
      </c>
      <c r="K36" s="601">
        <v>6</v>
      </c>
      <c r="L36" s="601">
        <v>2</v>
      </c>
      <c r="M36" s="614">
        <v>6</v>
      </c>
      <c r="N36" s="612">
        <f t="shared" si="1"/>
        <v>3</v>
      </c>
      <c r="O36" s="587" t="s">
        <v>115</v>
      </c>
      <c r="R36" s="317" t="s">
        <v>126</v>
      </c>
      <c r="S36" s="505">
        <v>4</v>
      </c>
      <c r="T36" s="505">
        <v>9</v>
      </c>
      <c r="U36" s="608" t="str">
        <f t="shared" si="0"/>
        <v>středisko Lípa Roztoky</v>
      </c>
      <c r="W36" s="317"/>
      <c r="X36" s="318"/>
      <c r="Y36" s="318"/>
    </row>
    <row r="37" spans="1:25" ht="15" hidden="1" customHeight="1">
      <c r="A37" s="588" t="s">
        <v>116</v>
      </c>
      <c r="B37" s="599">
        <v>5</v>
      </c>
      <c r="C37" s="600">
        <v>10</v>
      </c>
      <c r="D37" s="600">
        <v>5</v>
      </c>
      <c r="E37" s="600">
        <v>11</v>
      </c>
      <c r="F37" s="600">
        <v>6</v>
      </c>
      <c r="G37" s="600">
        <v>14</v>
      </c>
      <c r="H37" s="600">
        <v>6</v>
      </c>
      <c r="I37" s="600">
        <v>15</v>
      </c>
      <c r="J37" s="601">
        <v>6</v>
      </c>
      <c r="K37" s="601">
        <v>14</v>
      </c>
      <c r="L37" s="601">
        <v>6</v>
      </c>
      <c r="M37" s="614">
        <v>13</v>
      </c>
      <c r="N37" s="612">
        <f t="shared" si="1"/>
        <v>2.17</v>
      </c>
      <c r="O37" s="587" t="s">
        <v>117</v>
      </c>
      <c r="R37" s="317" t="s">
        <v>129</v>
      </c>
      <c r="S37" s="505">
        <v>5</v>
      </c>
      <c r="T37" s="505">
        <v>11</v>
      </c>
      <c r="U37" s="608" t="str">
        <f t="shared" si="0"/>
        <v>středisko 24 Sever Praha</v>
      </c>
      <c r="W37" s="317"/>
      <c r="X37" s="318"/>
      <c r="Y37" s="318"/>
    </row>
    <row r="38" spans="1:25" ht="15" hidden="1" customHeight="1">
      <c r="A38" s="588" t="s">
        <v>118</v>
      </c>
      <c r="B38" s="599">
        <v>2</v>
      </c>
      <c r="C38" s="600">
        <v>4</v>
      </c>
      <c r="D38" s="600">
        <v>2</v>
      </c>
      <c r="E38" s="600">
        <v>4</v>
      </c>
      <c r="F38" s="600">
        <v>3</v>
      </c>
      <c r="G38" s="600">
        <v>5</v>
      </c>
      <c r="H38" s="600">
        <v>3</v>
      </c>
      <c r="I38" s="600">
        <v>5</v>
      </c>
      <c r="J38" s="601">
        <v>3</v>
      </c>
      <c r="K38" s="601">
        <v>5</v>
      </c>
      <c r="L38" s="601">
        <v>2</v>
      </c>
      <c r="M38" s="614">
        <v>5</v>
      </c>
      <c r="N38" s="612">
        <f t="shared" si="1"/>
        <v>2.5</v>
      </c>
      <c r="O38" s="587" t="s">
        <v>119</v>
      </c>
      <c r="R38" s="317" t="s">
        <v>131</v>
      </c>
      <c r="S38" s="505">
        <v>3</v>
      </c>
      <c r="T38" s="505">
        <v>3</v>
      </c>
      <c r="U38" s="608" t="str">
        <f t="shared" si="0"/>
        <v>středisko Vatra Praha</v>
      </c>
      <c r="W38" s="317"/>
      <c r="X38" s="318"/>
      <c r="Y38" s="318"/>
    </row>
    <row r="39" spans="1:25" ht="15" hidden="1" customHeight="1">
      <c r="A39" s="588" t="s">
        <v>120</v>
      </c>
      <c r="B39" s="599">
        <v>3</v>
      </c>
      <c r="C39" s="600">
        <v>9</v>
      </c>
      <c r="D39" s="600">
        <v>3</v>
      </c>
      <c r="E39" s="600">
        <v>9</v>
      </c>
      <c r="F39" s="600">
        <v>4</v>
      </c>
      <c r="G39" s="600">
        <v>10</v>
      </c>
      <c r="H39" s="600">
        <v>5</v>
      </c>
      <c r="I39" s="600">
        <v>14</v>
      </c>
      <c r="J39" s="601">
        <v>5</v>
      </c>
      <c r="K39" s="601">
        <v>15</v>
      </c>
      <c r="L39" s="601">
        <v>5</v>
      </c>
      <c r="M39" s="614">
        <v>15</v>
      </c>
      <c r="N39" s="612">
        <f t="shared" si="1"/>
        <v>3</v>
      </c>
      <c r="O39" s="587" t="s">
        <v>121</v>
      </c>
      <c r="R39" s="317" t="s">
        <v>133</v>
      </c>
      <c r="S39" s="505">
        <v>2</v>
      </c>
      <c r="T39" s="505">
        <v>6</v>
      </c>
      <c r="U39" s="608" t="str">
        <f t="shared" si="0"/>
        <v>středisko Ibis Odolena Voda</v>
      </c>
      <c r="W39" s="317"/>
      <c r="X39" s="318"/>
      <c r="Y39" s="318"/>
    </row>
    <row r="40" spans="1:25" ht="15" hidden="1" customHeight="1">
      <c r="A40" s="588" t="s">
        <v>122</v>
      </c>
      <c r="B40" s="599">
        <v>2</v>
      </c>
      <c r="C40" s="600">
        <v>5</v>
      </c>
      <c r="D40" s="600">
        <v>2</v>
      </c>
      <c r="E40" s="600">
        <v>6</v>
      </c>
      <c r="F40" s="600">
        <v>2</v>
      </c>
      <c r="G40" s="600">
        <v>6</v>
      </c>
      <c r="H40" s="600">
        <v>2</v>
      </c>
      <c r="I40" s="600">
        <v>6</v>
      </c>
      <c r="J40" s="601">
        <v>2</v>
      </c>
      <c r="K40" s="601">
        <v>6</v>
      </c>
      <c r="L40" s="601">
        <v>2</v>
      </c>
      <c r="M40" s="614">
        <v>6</v>
      </c>
      <c r="N40" s="612">
        <f t="shared" si="1"/>
        <v>3</v>
      </c>
      <c r="O40" s="587" t="s">
        <v>123</v>
      </c>
      <c r="R40" s="317" t="s">
        <v>135</v>
      </c>
      <c r="S40" s="505">
        <v>2</v>
      </c>
      <c r="T40" s="505">
        <v>6</v>
      </c>
      <c r="U40" s="608" t="str">
        <f t="shared" si="0"/>
        <v>středisko Silmaril Praha</v>
      </c>
      <c r="W40" s="317"/>
      <c r="X40" s="318"/>
      <c r="Y40" s="318"/>
    </row>
    <row r="41" spans="1:25" ht="15" hidden="1" customHeight="1">
      <c r="A41" s="588" t="s">
        <v>124</v>
      </c>
      <c r="B41" s="599">
        <v>4</v>
      </c>
      <c r="C41" s="600">
        <v>7</v>
      </c>
      <c r="D41" s="600">
        <v>4</v>
      </c>
      <c r="E41" s="600">
        <v>8</v>
      </c>
      <c r="F41" s="600">
        <v>4</v>
      </c>
      <c r="G41" s="600">
        <v>10</v>
      </c>
      <c r="H41" s="600">
        <v>4</v>
      </c>
      <c r="I41" s="600">
        <v>9</v>
      </c>
      <c r="J41" s="601">
        <v>4</v>
      </c>
      <c r="K41" s="601">
        <v>10</v>
      </c>
      <c r="L41" s="601">
        <v>4</v>
      </c>
      <c r="M41" s="614">
        <v>10</v>
      </c>
      <c r="N41" s="612">
        <f t="shared" si="1"/>
        <v>2.5</v>
      </c>
      <c r="O41" s="587" t="s">
        <v>125</v>
      </c>
      <c r="R41" s="317" t="s">
        <v>137</v>
      </c>
      <c r="S41" s="505">
        <v>3</v>
      </c>
      <c r="T41" s="505">
        <v>7</v>
      </c>
      <c r="U41" s="608" t="str">
        <f t="shared" si="0"/>
        <v>středisko Sfinx Praha</v>
      </c>
      <c r="W41" s="317"/>
      <c r="X41" s="318"/>
      <c r="Y41" s="318"/>
    </row>
    <row r="42" spans="1:25" ht="15" hidden="1" customHeight="1">
      <c r="A42" s="588" t="s">
        <v>126</v>
      </c>
      <c r="B42" s="599">
        <v>3</v>
      </c>
      <c r="C42" s="600">
        <v>9</v>
      </c>
      <c r="D42" s="600">
        <v>4</v>
      </c>
      <c r="E42" s="600">
        <v>8</v>
      </c>
      <c r="F42" s="600">
        <v>4</v>
      </c>
      <c r="G42" s="600">
        <v>9</v>
      </c>
      <c r="H42" s="600">
        <v>4</v>
      </c>
      <c r="I42" s="600">
        <v>10</v>
      </c>
      <c r="J42" s="601">
        <v>4</v>
      </c>
      <c r="K42" s="601">
        <v>9</v>
      </c>
      <c r="L42" s="601">
        <v>4</v>
      </c>
      <c r="M42" s="614">
        <v>9</v>
      </c>
      <c r="N42" s="612">
        <f t="shared" si="1"/>
        <v>2.25</v>
      </c>
      <c r="O42" s="587" t="s">
        <v>127</v>
      </c>
      <c r="R42" s="317" t="s">
        <v>139</v>
      </c>
      <c r="S42" s="505">
        <v>5</v>
      </c>
      <c r="T42" s="505">
        <v>12</v>
      </c>
      <c r="U42" s="608" t="str">
        <f t="shared" si="0"/>
        <v>středisko Stopaři Praha</v>
      </c>
      <c r="W42" s="317"/>
      <c r="X42" s="318"/>
      <c r="Y42" s="318"/>
    </row>
    <row r="43" spans="1:25" ht="15" customHeight="1">
      <c r="A43" s="588">
        <v>118</v>
      </c>
      <c r="B43" s="599">
        <v>22</v>
      </c>
      <c r="C43" s="600">
        <v>38</v>
      </c>
      <c r="D43" s="600">
        <v>25</v>
      </c>
      <c r="E43" s="600">
        <v>37</v>
      </c>
      <c r="F43" s="600">
        <v>24</v>
      </c>
      <c r="G43" s="600">
        <v>45</v>
      </c>
      <c r="H43" s="600">
        <v>23</v>
      </c>
      <c r="I43" s="600">
        <v>45</v>
      </c>
      <c r="J43" s="601">
        <v>24</v>
      </c>
      <c r="K43" s="601">
        <v>50</v>
      </c>
      <c r="L43" s="601">
        <v>24</v>
      </c>
      <c r="M43" s="614">
        <v>54</v>
      </c>
      <c r="N43" s="612">
        <f t="shared" si="1"/>
        <v>2.25</v>
      </c>
      <c r="O43" s="587" t="s">
        <v>128</v>
      </c>
      <c r="R43" s="317" t="s">
        <v>141</v>
      </c>
      <c r="S43" s="505">
        <v>4</v>
      </c>
      <c r="T43" s="505">
        <v>9</v>
      </c>
      <c r="U43" s="608" t="str">
        <f t="shared" si="0"/>
        <v>středisko 88 Radost Praha</v>
      </c>
      <c r="W43" s="317"/>
      <c r="X43" s="318"/>
      <c r="Y43" s="318"/>
    </row>
    <row r="44" spans="1:25" ht="15" hidden="1" customHeight="1">
      <c r="A44" s="588" t="s">
        <v>129</v>
      </c>
      <c r="B44" s="599">
        <v>4</v>
      </c>
      <c r="C44" s="600">
        <v>9</v>
      </c>
      <c r="D44" s="600">
        <v>5</v>
      </c>
      <c r="E44" s="600">
        <v>7</v>
      </c>
      <c r="F44" s="600">
        <v>5</v>
      </c>
      <c r="G44" s="600">
        <v>8</v>
      </c>
      <c r="H44" s="600">
        <v>5</v>
      </c>
      <c r="I44" s="600">
        <v>9</v>
      </c>
      <c r="J44" s="601">
        <v>5</v>
      </c>
      <c r="K44" s="601">
        <v>12</v>
      </c>
      <c r="L44" s="601">
        <v>5</v>
      </c>
      <c r="M44" s="614">
        <v>11</v>
      </c>
      <c r="N44" s="612">
        <f t="shared" si="1"/>
        <v>2.2000000000000002</v>
      </c>
      <c r="O44" s="587" t="s">
        <v>130</v>
      </c>
      <c r="R44" s="317" t="s">
        <v>144</v>
      </c>
      <c r="S44" s="505">
        <v>4</v>
      </c>
      <c r="T44" s="505">
        <v>11</v>
      </c>
      <c r="U44" s="608" t="str">
        <f t="shared" si="0"/>
        <v>středisko Athabaska Praha</v>
      </c>
      <c r="W44" s="317"/>
      <c r="X44" s="318"/>
      <c r="Y44" s="318"/>
    </row>
    <row r="45" spans="1:25" ht="15" hidden="1" customHeight="1">
      <c r="A45" s="588" t="s">
        <v>131</v>
      </c>
      <c r="B45" s="599">
        <v>3</v>
      </c>
      <c r="C45" s="600">
        <v>2</v>
      </c>
      <c r="D45" s="600">
        <v>3</v>
      </c>
      <c r="E45" s="600">
        <v>3</v>
      </c>
      <c r="F45" s="600">
        <v>3</v>
      </c>
      <c r="G45" s="600">
        <v>4</v>
      </c>
      <c r="H45" s="600">
        <v>3</v>
      </c>
      <c r="I45" s="600">
        <v>4</v>
      </c>
      <c r="J45" s="601">
        <v>3</v>
      </c>
      <c r="K45" s="601">
        <v>2</v>
      </c>
      <c r="L45" s="601">
        <v>3</v>
      </c>
      <c r="M45" s="614">
        <v>3</v>
      </c>
      <c r="N45" s="612">
        <f t="shared" si="1"/>
        <v>1</v>
      </c>
      <c r="O45" s="587" t="s">
        <v>132</v>
      </c>
      <c r="R45" s="317" t="s">
        <v>146</v>
      </c>
      <c r="S45" s="505">
        <v>3</v>
      </c>
      <c r="T45" s="505">
        <v>9</v>
      </c>
      <c r="U45" s="608" t="str">
        <f t="shared" si="0"/>
        <v>středisko Douglaska Praha</v>
      </c>
      <c r="W45" s="317"/>
      <c r="X45" s="318"/>
      <c r="Y45" s="318"/>
    </row>
    <row r="46" spans="1:25" ht="15" hidden="1" customHeight="1">
      <c r="A46" s="588" t="s">
        <v>133</v>
      </c>
      <c r="B46" s="599">
        <v>2</v>
      </c>
      <c r="C46" s="600">
        <v>3</v>
      </c>
      <c r="D46" s="600">
        <v>2</v>
      </c>
      <c r="E46" s="600">
        <v>2</v>
      </c>
      <c r="F46" s="600">
        <v>2</v>
      </c>
      <c r="G46" s="600">
        <v>3</v>
      </c>
      <c r="H46" s="600">
        <v>2</v>
      </c>
      <c r="I46" s="600">
        <v>5</v>
      </c>
      <c r="J46" s="601">
        <v>2</v>
      </c>
      <c r="K46" s="601">
        <v>6</v>
      </c>
      <c r="L46" s="601">
        <v>2</v>
      </c>
      <c r="M46" s="614">
        <v>6</v>
      </c>
      <c r="N46" s="612">
        <f t="shared" si="1"/>
        <v>3</v>
      </c>
      <c r="O46" s="587" t="s">
        <v>134</v>
      </c>
      <c r="R46" s="317" t="s">
        <v>148</v>
      </c>
      <c r="S46" s="505">
        <v>9</v>
      </c>
      <c r="T46" s="505">
        <v>26</v>
      </c>
      <c r="U46" s="608" t="str">
        <f t="shared" si="0"/>
        <v>středisko Oheň Horní Počernice</v>
      </c>
      <c r="W46" s="317"/>
      <c r="X46" s="318"/>
      <c r="Y46" s="318"/>
    </row>
    <row r="47" spans="1:25" ht="15" hidden="1" customHeight="1">
      <c r="A47" s="588" t="s">
        <v>135</v>
      </c>
      <c r="B47" s="599">
        <v>2</v>
      </c>
      <c r="C47" s="600">
        <v>6</v>
      </c>
      <c r="D47" s="600">
        <v>2</v>
      </c>
      <c r="E47" s="600">
        <v>6</v>
      </c>
      <c r="F47" s="600">
        <v>2</v>
      </c>
      <c r="G47" s="600">
        <v>6</v>
      </c>
      <c r="H47" s="600">
        <v>2</v>
      </c>
      <c r="I47" s="600">
        <v>6</v>
      </c>
      <c r="J47" s="601">
        <v>2</v>
      </c>
      <c r="K47" s="601">
        <v>6</v>
      </c>
      <c r="L47" s="601">
        <v>2</v>
      </c>
      <c r="M47" s="614">
        <v>6</v>
      </c>
      <c r="N47" s="612">
        <f t="shared" si="1"/>
        <v>3</v>
      </c>
      <c r="O47" s="587" t="s">
        <v>136</v>
      </c>
      <c r="R47" s="317" t="s">
        <v>150</v>
      </c>
      <c r="S47" s="505">
        <v>6</v>
      </c>
      <c r="T47" s="505">
        <v>12</v>
      </c>
      <c r="U47" s="608" t="str">
        <f t="shared" si="0"/>
        <v>středisko Prosek Praha</v>
      </c>
      <c r="W47" s="317"/>
      <c r="X47" s="318"/>
      <c r="Y47" s="318"/>
    </row>
    <row r="48" spans="1:25" ht="15" hidden="1" customHeight="1">
      <c r="A48" s="588" t="s">
        <v>137</v>
      </c>
      <c r="B48" s="599">
        <v>4</v>
      </c>
      <c r="C48" s="600">
        <v>2</v>
      </c>
      <c r="D48" s="600">
        <v>4</v>
      </c>
      <c r="E48" s="600">
        <v>2</v>
      </c>
      <c r="F48" s="600">
        <v>3</v>
      </c>
      <c r="G48" s="600">
        <v>4</v>
      </c>
      <c r="H48" s="600">
        <v>3</v>
      </c>
      <c r="I48" s="600">
        <v>5</v>
      </c>
      <c r="J48" s="601">
        <v>3</v>
      </c>
      <c r="K48" s="601">
        <v>5</v>
      </c>
      <c r="L48" s="601">
        <v>3</v>
      </c>
      <c r="M48" s="614">
        <v>7</v>
      </c>
      <c r="N48" s="612">
        <f t="shared" si="1"/>
        <v>2.33</v>
      </c>
      <c r="O48" s="587" t="s">
        <v>138</v>
      </c>
      <c r="R48" s="317" t="s">
        <v>152</v>
      </c>
      <c r="S48" s="505">
        <v>3</v>
      </c>
      <c r="T48" s="505">
        <v>8</v>
      </c>
      <c r="U48" s="608" t="str">
        <f t="shared" si="0"/>
        <v>středisko Kyje Praha</v>
      </c>
      <c r="W48" s="317"/>
      <c r="X48" s="318"/>
      <c r="Y48" s="318"/>
    </row>
    <row r="49" spans="1:25" ht="15" hidden="1" customHeight="1">
      <c r="A49" s="588" t="s">
        <v>139</v>
      </c>
      <c r="B49" s="599">
        <v>4</v>
      </c>
      <c r="C49" s="600">
        <v>10</v>
      </c>
      <c r="D49" s="600">
        <v>6</v>
      </c>
      <c r="E49" s="600">
        <v>11</v>
      </c>
      <c r="F49" s="600">
        <v>6</v>
      </c>
      <c r="G49" s="600">
        <v>14</v>
      </c>
      <c r="H49" s="600">
        <v>5</v>
      </c>
      <c r="I49" s="600">
        <v>11</v>
      </c>
      <c r="J49" s="601">
        <v>5</v>
      </c>
      <c r="K49" s="601">
        <v>12</v>
      </c>
      <c r="L49" s="601">
        <v>5</v>
      </c>
      <c r="M49" s="614">
        <v>12</v>
      </c>
      <c r="N49" s="612">
        <f t="shared" si="1"/>
        <v>2.4</v>
      </c>
      <c r="O49" s="587" t="s">
        <v>140</v>
      </c>
      <c r="R49" s="317" t="s">
        <v>156</v>
      </c>
      <c r="S49" s="505">
        <v>5</v>
      </c>
      <c r="T49" s="505">
        <v>9</v>
      </c>
      <c r="U49" s="608" t="str">
        <f t="shared" si="0"/>
        <v>středisko STOVKA Praha</v>
      </c>
      <c r="W49" s="317"/>
      <c r="X49" s="318"/>
      <c r="Y49" s="318"/>
    </row>
    <row r="50" spans="1:25" ht="15" hidden="1" customHeight="1">
      <c r="A50" s="588" t="s">
        <v>141</v>
      </c>
      <c r="B50" s="599">
        <v>3</v>
      </c>
      <c r="C50" s="600">
        <v>6</v>
      </c>
      <c r="D50" s="600">
        <v>3</v>
      </c>
      <c r="E50" s="600">
        <v>6</v>
      </c>
      <c r="F50" s="600">
        <v>3</v>
      </c>
      <c r="G50" s="600">
        <v>6</v>
      </c>
      <c r="H50" s="600">
        <v>3</v>
      </c>
      <c r="I50" s="600">
        <v>5</v>
      </c>
      <c r="J50" s="601">
        <v>4</v>
      </c>
      <c r="K50" s="601">
        <v>7</v>
      </c>
      <c r="L50" s="601">
        <v>4</v>
      </c>
      <c r="M50" s="614">
        <v>9</v>
      </c>
      <c r="N50" s="612">
        <f t="shared" si="1"/>
        <v>2.25</v>
      </c>
      <c r="O50" s="587" t="s">
        <v>142</v>
      </c>
      <c r="R50" s="317" t="s">
        <v>158</v>
      </c>
      <c r="S50" s="505">
        <v>2</v>
      </c>
      <c r="T50" s="505">
        <v>5</v>
      </c>
      <c r="U50" s="608" t="str">
        <f t="shared" si="0"/>
        <v>středisko Pasát Praha</v>
      </c>
      <c r="W50" s="317"/>
      <c r="X50" s="318"/>
      <c r="Y50" s="318"/>
    </row>
    <row r="51" spans="1:25" ht="15" customHeight="1">
      <c r="A51" s="588">
        <v>119</v>
      </c>
      <c r="B51" s="599">
        <v>18</v>
      </c>
      <c r="C51" s="600">
        <v>45</v>
      </c>
      <c r="D51" s="600">
        <v>19</v>
      </c>
      <c r="E51" s="600">
        <v>50</v>
      </c>
      <c r="F51" s="600">
        <v>23</v>
      </c>
      <c r="G51" s="600">
        <v>58</v>
      </c>
      <c r="H51" s="600">
        <v>24</v>
      </c>
      <c r="I51" s="600">
        <v>62</v>
      </c>
      <c r="J51" s="601">
        <v>25</v>
      </c>
      <c r="K51" s="601">
        <v>65</v>
      </c>
      <c r="L51" s="601">
        <v>25</v>
      </c>
      <c r="M51" s="614">
        <v>66</v>
      </c>
      <c r="N51" s="612">
        <f t="shared" si="1"/>
        <v>2.64</v>
      </c>
      <c r="O51" s="587" t="s">
        <v>143</v>
      </c>
      <c r="R51" s="317" t="s">
        <v>160</v>
      </c>
      <c r="S51" s="505">
        <v>2</v>
      </c>
      <c r="T51" s="505">
        <v>6</v>
      </c>
      <c r="U51" s="608" t="str">
        <f t="shared" si="0"/>
        <v>středisko J. Rady Praha</v>
      </c>
      <c r="W51" s="317"/>
      <c r="X51" s="318"/>
      <c r="Y51" s="318"/>
    </row>
    <row r="52" spans="1:25" ht="15" hidden="1" customHeight="1">
      <c r="A52" s="588" t="s">
        <v>144</v>
      </c>
      <c r="B52" s="599">
        <v>3</v>
      </c>
      <c r="C52" s="600">
        <v>9</v>
      </c>
      <c r="D52" s="600">
        <v>3</v>
      </c>
      <c r="E52" s="600">
        <v>9</v>
      </c>
      <c r="F52" s="600">
        <v>4</v>
      </c>
      <c r="G52" s="600">
        <v>12</v>
      </c>
      <c r="H52" s="600">
        <v>4</v>
      </c>
      <c r="I52" s="600">
        <v>12</v>
      </c>
      <c r="J52" s="601">
        <v>4</v>
      </c>
      <c r="K52" s="601">
        <v>11</v>
      </c>
      <c r="L52" s="601">
        <v>4</v>
      </c>
      <c r="M52" s="614">
        <v>11</v>
      </c>
      <c r="N52" s="612">
        <f t="shared" si="1"/>
        <v>2.75</v>
      </c>
      <c r="O52" s="587" t="s">
        <v>145</v>
      </c>
      <c r="R52" s="317" t="s">
        <v>162</v>
      </c>
      <c r="S52" s="505">
        <v>2</v>
      </c>
      <c r="T52" s="505">
        <v>4</v>
      </c>
      <c r="U52" s="608" t="str">
        <f t="shared" si="0"/>
        <v>středisko Sova Praha</v>
      </c>
      <c r="W52" s="317"/>
      <c r="X52" s="318"/>
      <c r="Y52" s="318"/>
    </row>
    <row r="53" spans="1:25" ht="15" hidden="1" customHeight="1">
      <c r="A53" s="588" t="s">
        <v>146</v>
      </c>
      <c r="B53" s="599">
        <v>3</v>
      </c>
      <c r="C53" s="600">
        <v>9</v>
      </c>
      <c r="D53" s="600">
        <v>3</v>
      </c>
      <c r="E53" s="600">
        <v>9</v>
      </c>
      <c r="F53" s="600">
        <v>3</v>
      </c>
      <c r="G53" s="600">
        <v>8</v>
      </c>
      <c r="H53" s="600">
        <v>3</v>
      </c>
      <c r="I53" s="600">
        <v>8</v>
      </c>
      <c r="J53" s="601">
        <v>3</v>
      </c>
      <c r="K53" s="601">
        <v>9</v>
      </c>
      <c r="L53" s="601">
        <v>3</v>
      </c>
      <c r="M53" s="614">
        <v>9</v>
      </c>
      <c r="N53" s="612">
        <f t="shared" si="1"/>
        <v>3</v>
      </c>
      <c r="O53" s="587" t="s">
        <v>147</v>
      </c>
      <c r="R53" s="317" t="s">
        <v>164</v>
      </c>
      <c r="S53" s="505">
        <v>4</v>
      </c>
      <c r="T53" s="505">
        <v>12</v>
      </c>
      <c r="U53" s="608" t="str">
        <f t="shared" si="0"/>
        <v>středisko 77 ROD SOVY Praha</v>
      </c>
      <c r="W53" s="317"/>
      <c r="X53" s="318"/>
      <c r="Y53" s="318"/>
    </row>
    <row r="54" spans="1:25" ht="15" hidden="1" customHeight="1">
      <c r="A54" s="588" t="s">
        <v>148</v>
      </c>
      <c r="B54" s="599">
        <v>4</v>
      </c>
      <c r="C54" s="600">
        <v>12</v>
      </c>
      <c r="D54" s="600">
        <v>5</v>
      </c>
      <c r="E54" s="600">
        <v>14</v>
      </c>
      <c r="F54" s="600">
        <v>8</v>
      </c>
      <c r="G54" s="600">
        <v>22</v>
      </c>
      <c r="H54" s="600">
        <v>9</v>
      </c>
      <c r="I54" s="600">
        <v>25</v>
      </c>
      <c r="J54" s="601">
        <v>9</v>
      </c>
      <c r="K54" s="601">
        <v>24</v>
      </c>
      <c r="L54" s="601">
        <v>9</v>
      </c>
      <c r="M54" s="614">
        <v>26</v>
      </c>
      <c r="N54" s="612">
        <f t="shared" si="1"/>
        <v>2.89</v>
      </c>
      <c r="O54" s="587" t="s">
        <v>149</v>
      </c>
      <c r="R54" s="317" t="s">
        <v>166</v>
      </c>
      <c r="S54" s="505">
        <v>6</v>
      </c>
      <c r="T54" s="505">
        <v>14</v>
      </c>
      <c r="U54" s="608" t="str">
        <f t="shared" si="0"/>
        <v>středisko Šípů Praha</v>
      </c>
      <c r="W54" s="317"/>
      <c r="X54" s="318"/>
      <c r="Y54" s="318"/>
    </row>
    <row r="55" spans="1:25" ht="15" hidden="1" customHeight="1">
      <c r="A55" s="588" t="s">
        <v>150</v>
      </c>
      <c r="B55" s="599">
        <v>5</v>
      </c>
      <c r="C55" s="600">
        <v>9</v>
      </c>
      <c r="D55" s="600">
        <v>5</v>
      </c>
      <c r="E55" s="600">
        <v>11</v>
      </c>
      <c r="F55" s="600">
        <v>5</v>
      </c>
      <c r="G55" s="600">
        <v>10</v>
      </c>
      <c r="H55" s="600">
        <v>5</v>
      </c>
      <c r="I55" s="600">
        <v>12</v>
      </c>
      <c r="J55" s="601">
        <v>6</v>
      </c>
      <c r="K55" s="601">
        <v>13</v>
      </c>
      <c r="L55" s="601">
        <v>6</v>
      </c>
      <c r="M55" s="614">
        <v>12</v>
      </c>
      <c r="N55" s="612">
        <f t="shared" si="1"/>
        <v>2</v>
      </c>
      <c r="O55" s="587" t="s">
        <v>151</v>
      </c>
      <c r="R55" s="317" t="s">
        <v>168</v>
      </c>
      <c r="S55" s="505">
        <v>2</v>
      </c>
      <c r="T55" s="505">
        <v>5</v>
      </c>
      <c r="U55" s="608" t="str">
        <f t="shared" si="0"/>
        <v>středisko 93 Praha</v>
      </c>
      <c r="W55" s="317"/>
      <c r="X55" s="318"/>
      <c r="Y55" s="318"/>
    </row>
    <row r="56" spans="1:25" ht="15" hidden="1" customHeight="1">
      <c r="A56" s="588" t="s">
        <v>152</v>
      </c>
      <c r="B56" s="599">
        <v>3</v>
      </c>
      <c r="C56" s="600">
        <v>6</v>
      </c>
      <c r="D56" s="600">
        <v>3</v>
      </c>
      <c r="E56" s="600">
        <v>7</v>
      </c>
      <c r="F56" s="600">
        <v>3</v>
      </c>
      <c r="G56" s="600">
        <v>6</v>
      </c>
      <c r="H56" s="600">
        <v>3</v>
      </c>
      <c r="I56" s="600">
        <v>5</v>
      </c>
      <c r="J56" s="601">
        <v>3</v>
      </c>
      <c r="K56" s="601">
        <v>8</v>
      </c>
      <c r="L56" s="601">
        <v>3</v>
      </c>
      <c r="M56" s="614">
        <v>8</v>
      </c>
      <c r="N56" s="612">
        <f t="shared" si="1"/>
        <v>2.67</v>
      </c>
      <c r="O56" s="587" t="s">
        <v>153</v>
      </c>
      <c r="R56" s="317" t="s">
        <v>170</v>
      </c>
      <c r="S56" s="505">
        <v>3</v>
      </c>
      <c r="T56" s="505">
        <v>6</v>
      </c>
      <c r="U56" s="608" t="str">
        <f t="shared" si="0"/>
        <v>středisko Scarabeus Praha</v>
      </c>
      <c r="W56" s="317"/>
      <c r="X56" s="318"/>
      <c r="Y56" s="318"/>
    </row>
    <row r="57" spans="1:25" ht="15" customHeight="1">
      <c r="A57" s="588" t="s">
        <v>154</v>
      </c>
      <c r="B57" s="599">
        <v>20</v>
      </c>
      <c r="C57" s="600">
        <v>49</v>
      </c>
      <c r="D57" s="600">
        <v>21</v>
      </c>
      <c r="E57" s="600">
        <v>48</v>
      </c>
      <c r="F57" s="600">
        <v>23</v>
      </c>
      <c r="G57" s="600">
        <v>53</v>
      </c>
      <c r="H57" s="600">
        <v>23</v>
      </c>
      <c r="I57" s="600">
        <v>59</v>
      </c>
      <c r="J57" s="601">
        <v>25</v>
      </c>
      <c r="K57" s="601">
        <v>60</v>
      </c>
      <c r="L57" s="601">
        <v>26</v>
      </c>
      <c r="M57" s="614">
        <v>61</v>
      </c>
      <c r="N57" s="612">
        <f t="shared" si="1"/>
        <v>2.35</v>
      </c>
      <c r="O57" s="587" t="s">
        <v>155</v>
      </c>
      <c r="R57" s="317" t="s">
        <v>173</v>
      </c>
      <c r="S57" s="505">
        <v>4</v>
      </c>
      <c r="T57" s="505">
        <v>11</v>
      </c>
      <c r="U57" s="608" t="str">
        <f t="shared" si="0"/>
        <v>středisko Fr. Konáše Benešov</v>
      </c>
      <c r="W57" s="317"/>
      <c r="X57" s="318"/>
      <c r="Y57" s="318"/>
    </row>
    <row r="58" spans="1:25" ht="15" hidden="1" customHeight="1">
      <c r="A58" s="588" t="s">
        <v>156</v>
      </c>
      <c r="B58" s="599">
        <v>3</v>
      </c>
      <c r="C58" s="600">
        <v>6</v>
      </c>
      <c r="D58" s="600">
        <v>3</v>
      </c>
      <c r="E58" s="600">
        <v>6</v>
      </c>
      <c r="F58" s="600">
        <v>3</v>
      </c>
      <c r="G58" s="600">
        <v>7</v>
      </c>
      <c r="H58" s="600">
        <v>3</v>
      </c>
      <c r="I58" s="600">
        <v>8</v>
      </c>
      <c r="J58" s="601">
        <v>4</v>
      </c>
      <c r="K58" s="601">
        <v>9</v>
      </c>
      <c r="L58" s="601">
        <v>5</v>
      </c>
      <c r="M58" s="614">
        <v>9</v>
      </c>
      <c r="N58" s="612">
        <f t="shared" si="1"/>
        <v>1.8</v>
      </c>
      <c r="O58" s="587" t="s">
        <v>157</v>
      </c>
      <c r="R58" s="317" t="s">
        <v>175</v>
      </c>
      <c r="S58" s="505">
        <v>3</v>
      </c>
      <c r="T58" s="505">
        <v>7</v>
      </c>
      <c r="U58" s="608" t="str">
        <f t="shared" si="0"/>
        <v>středisko Vlašim</v>
      </c>
      <c r="W58" s="317"/>
      <c r="X58" s="318"/>
      <c r="Y58" s="318"/>
    </row>
    <row r="59" spans="1:25" ht="15" hidden="1" customHeight="1">
      <c r="A59" s="588" t="s">
        <v>158</v>
      </c>
      <c r="B59" s="599">
        <v>2</v>
      </c>
      <c r="C59" s="600">
        <v>4</v>
      </c>
      <c r="D59" s="600">
        <v>2</v>
      </c>
      <c r="E59" s="600">
        <v>4</v>
      </c>
      <c r="F59" s="600">
        <v>2</v>
      </c>
      <c r="G59" s="600">
        <v>5</v>
      </c>
      <c r="H59" s="600">
        <v>2</v>
      </c>
      <c r="I59" s="600">
        <v>5</v>
      </c>
      <c r="J59" s="601">
        <v>2</v>
      </c>
      <c r="K59" s="601">
        <v>5</v>
      </c>
      <c r="L59" s="601">
        <v>2</v>
      </c>
      <c r="M59" s="614">
        <v>5</v>
      </c>
      <c r="N59" s="612">
        <f t="shared" si="1"/>
        <v>2.5</v>
      </c>
      <c r="O59" s="587" t="s">
        <v>159</v>
      </c>
      <c r="R59" s="317" t="s">
        <v>177</v>
      </c>
      <c r="S59" s="505">
        <v>3</v>
      </c>
      <c r="T59" s="505">
        <v>9</v>
      </c>
      <c r="U59" s="608" t="str">
        <f t="shared" si="0"/>
        <v>středisko Kamenice</v>
      </c>
      <c r="W59" s="317"/>
      <c r="X59" s="318"/>
      <c r="Y59" s="318"/>
    </row>
    <row r="60" spans="1:25" ht="15" hidden="1" customHeight="1">
      <c r="A60" s="588" t="s">
        <v>160</v>
      </c>
      <c r="B60" s="599">
        <v>2</v>
      </c>
      <c r="C60" s="600">
        <v>6</v>
      </c>
      <c r="D60" s="600">
        <v>2</v>
      </c>
      <c r="E60" s="600">
        <v>6</v>
      </c>
      <c r="F60" s="600">
        <v>2</v>
      </c>
      <c r="G60" s="600">
        <v>6</v>
      </c>
      <c r="H60" s="600">
        <v>2</v>
      </c>
      <c r="I60" s="600">
        <v>6</v>
      </c>
      <c r="J60" s="601">
        <v>2</v>
      </c>
      <c r="K60" s="601">
        <v>6</v>
      </c>
      <c r="L60" s="601">
        <v>2</v>
      </c>
      <c r="M60" s="614">
        <v>6</v>
      </c>
      <c r="N60" s="612">
        <f t="shared" si="1"/>
        <v>3</v>
      </c>
      <c r="O60" s="587" t="s">
        <v>161</v>
      </c>
      <c r="R60" s="317" t="s">
        <v>179</v>
      </c>
      <c r="S60" s="505">
        <v>2</v>
      </c>
      <c r="T60" s="505">
        <v>6</v>
      </c>
      <c r="U60" s="608" t="str">
        <f t="shared" si="0"/>
        <v>středisko Úsvit Votice</v>
      </c>
      <c r="W60" s="317"/>
      <c r="X60" s="318"/>
      <c r="Y60" s="318"/>
    </row>
    <row r="61" spans="1:25" ht="15" hidden="1" customHeight="1">
      <c r="A61" s="588" t="s">
        <v>162</v>
      </c>
      <c r="B61" s="599">
        <v>2</v>
      </c>
      <c r="C61" s="600">
        <v>5</v>
      </c>
      <c r="D61" s="600">
        <v>2</v>
      </c>
      <c r="E61" s="600">
        <v>5</v>
      </c>
      <c r="F61" s="600">
        <v>2</v>
      </c>
      <c r="G61" s="600">
        <v>5</v>
      </c>
      <c r="H61" s="600">
        <v>2</v>
      </c>
      <c r="I61" s="600">
        <v>5</v>
      </c>
      <c r="J61" s="601">
        <v>2</v>
      </c>
      <c r="K61" s="601">
        <v>5</v>
      </c>
      <c r="L61" s="601">
        <v>2</v>
      </c>
      <c r="M61" s="614">
        <v>4</v>
      </c>
      <c r="N61" s="612">
        <f t="shared" si="1"/>
        <v>2</v>
      </c>
      <c r="O61" s="587" t="s">
        <v>163</v>
      </c>
      <c r="R61" s="317" t="s">
        <v>182</v>
      </c>
      <c r="S61" s="505">
        <v>4</v>
      </c>
      <c r="T61" s="505">
        <v>12</v>
      </c>
      <c r="U61" s="608" t="str">
        <f t="shared" si="0"/>
        <v>středisko 01 Beroun</v>
      </c>
      <c r="W61" s="317"/>
      <c r="X61" s="318"/>
      <c r="Y61" s="318"/>
    </row>
    <row r="62" spans="1:25" ht="15" hidden="1" customHeight="1">
      <c r="A62" s="588" t="s">
        <v>164</v>
      </c>
      <c r="B62" s="599">
        <v>4</v>
      </c>
      <c r="C62" s="600">
        <v>10</v>
      </c>
      <c r="D62" s="600">
        <v>4</v>
      </c>
      <c r="E62" s="600">
        <v>10</v>
      </c>
      <c r="F62" s="600">
        <v>4</v>
      </c>
      <c r="G62" s="600">
        <v>11</v>
      </c>
      <c r="H62" s="600">
        <v>4</v>
      </c>
      <c r="I62" s="600">
        <v>12</v>
      </c>
      <c r="J62" s="601">
        <v>4</v>
      </c>
      <c r="K62" s="601">
        <v>12</v>
      </c>
      <c r="L62" s="601">
        <v>4</v>
      </c>
      <c r="M62" s="614">
        <v>12</v>
      </c>
      <c r="N62" s="612">
        <f t="shared" si="1"/>
        <v>3</v>
      </c>
      <c r="O62" s="587" t="s">
        <v>165</v>
      </c>
      <c r="R62" s="317" t="s">
        <v>184</v>
      </c>
      <c r="S62" s="505">
        <v>2</v>
      </c>
      <c r="T62" s="505">
        <v>0</v>
      </c>
      <c r="U62" s="608" t="str">
        <f t="shared" si="0"/>
        <v>středisko 03 Králův Dvůr</v>
      </c>
      <c r="W62" s="317"/>
      <c r="X62" s="318"/>
      <c r="Y62" s="318"/>
    </row>
    <row r="63" spans="1:25" ht="15" hidden="1" customHeight="1">
      <c r="A63" s="588" t="s">
        <v>166</v>
      </c>
      <c r="B63" s="599">
        <v>3</v>
      </c>
      <c r="C63" s="600">
        <v>8</v>
      </c>
      <c r="D63" s="600">
        <v>3</v>
      </c>
      <c r="E63" s="600">
        <v>9</v>
      </c>
      <c r="F63" s="600">
        <v>5</v>
      </c>
      <c r="G63" s="600">
        <v>8</v>
      </c>
      <c r="H63" s="600">
        <v>5</v>
      </c>
      <c r="I63" s="600">
        <v>11</v>
      </c>
      <c r="J63" s="601">
        <v>6</v>
      </c>
      <c r="K63" s="601">
        <v>11</v>
      </c>
      <c r="L63" s="601">
        <v>6</v>
      </c>
      <c r="M63" s="614">
        <v>14</v>
      </c>
      <c r="N63" s="612">
        <f t="shared" si="1"/>
        <v>2.33</v>
      </c>
      <c r="O63" s="587" t="s">
        <v>167</v>
      </c>
      <c r="R63" s="317" t="s">
        <v>186</v>
      </c>
      <c r="S63" s="505">
        <v>8</v>
      </c>
      <c r="T63" s="505">
        <v>9</v>
      </c>
      <c r="U63" s="608" t="str">
        <f t="shared" si="0"/>
        <v>středisko Radost a Naděje Beroun</v>
      </c>
      <c r="W63" s="317"/>
      <c r="X63" s="318"/>
      <c r="Y63" s="318"/>
    </row>
    <row r="64" spans="1:25" ht="15" hidden="1" customHeight="1">
      <c r="A64" s="588" t="s">
        <v>168</v>
      </c>
      <c r="B64" s="599">
        <v>2</v>
      </c>
      <c r="C64" s="600">
        <v>6</v>
      </c>
      <c r="D64" s="600">
        <v>2</v>
      </c>
      <c r="E64" s="600">
        <v>5</v>
      </c>
      <c r="F64" s="600">
        <v>2</v>
      </c>
      <c r="G64" s="600">
        <v>5</v>
      </c>
      <c r="H64" s="600">
        <v>2</v>
      </c>
      <c r="I64" s="600">
        <v>6</v>
      </c>
      <c r="J64" s="601">
        <v>2</v>
      </c>
      <c r="K64" s="601">
        <v>5</v>
      </c>
      <c r="L64" s="601">
        <v>2</v>
      </c>
      <c r="M64" s="614">
        <v>5</v>
      </c>
      <c r="N64" s="612">
        <f t="shared" si="1"/>
        <v>2.5</v>
      </c>
      <c r="O64" s="587" t="s">
        <v>169</v>
      </c>
      <c r="R64" s="317" t="s">
        <v>187</v>
      </c>
      <c r="S64" s="505">
        <v>2</v>
      </c>
      <c r="T64" s="505">
        <v>6</v>
      </c>
      <c r="U64" s="608" t="str">
        <f t="shared" si="0"/>
        <v>středisko Balvan Rudná</v>
      </c>
      <c r="W64" s="317"/>
      <c r="X64" s="318"/>
      <c r="Y64" s="318"/>
    </row>
    <row r="65" spans="1:25" ht="15" hidden="1" customHeight="1">
      <c r="A65" s="588" t="s">
        <v>170</v>
      </c>
      <c r="B65" s="599">
        <v>2</v>
      </c>
      <c r="C65" s="600">
        <v>4</v>
      </c>
      <c r="D65" s="600">
        <v>3</v>
      </c>
      <c r="E65" s="600">
        <v>3</v>
      </c>
      <c r="F65" s="600">
        <v>3</v>
      </c>
      <c r="G65" s="600">
        <v>6</v>
      </c>
      <c r="H65" s="600">
        <v>3</v>
      </c>
      <c r="I65" s="600">
        <v>6</v>
      </c>
      <c r="J65" s="601">
        <v>3</v>
      </c>
      <c r="K65" s="601">
        <v>7</v>
      </c>
      <c r="L65" s="601">
        <v>3</v>
      </c>
      <c r="M65" s="614">
        <v>6</v>
      </c>
      <c r="N65" s="612">
        <f t="shared" si="1"/>
        <v>2</v>
      </c>
      <c r="O65" s="587" t="s">
        <v>171</v>
      </c>
      <c r="R65" s="317" t="s">
        <v>189</v>
      </c>
      <c r="S65" s="505">
        <v>5</v>
      </c>
      <c r="T65" s="505">
        <v>11</v>
      </c>
      <c r="U65" s="608" t="str">
        <f t="shared" si="0"/>
        <v>středisko 08 Mořina</v>
      </c>
      <c r="W65" s="317"/>
      <c r="X65" s="318"/>
      <c r="Y65" s="318"/>
    </row>
    <row r="66" spans="1:25" ht="15" hidden="1" customHeight="1">
      <c r="A66" s="588">
        <v>210</v>
      </c>
      <c r="B66" s="599">
        <v>216</v>
      </c>
      <c r="C66" s="600">
        <v>439</v>
      </c>
      <c r="D66" s="600">
        <v>226</v>
      </c>
      <c r="E66" s="600">
        <v>485</v>
      </c>
      <c r="F66" s="600">
        <v>226</v>
      </c>
      <c r="G66" s="600">
        <v>486</v>
      </c>
      <c r="H66" s="600">
        <v>233</v>
      </c>
      <c r="I66" s="600">
        <v>487</v>
      </c>
      <c r="J66" s="601">
        <v>238</v>
      </c>
      <c r="K66" s="601">
        <v>513</v>
      </c>
      <c r="L66" s="601">
        <v>249</v>
      </c>
      <c r="M66" s="614">
        <v>538</v>
      </c>
      <c r="N66" s="612">
        <f t="shared" si="1"/>
        <v>2.16</v>
      </c>
      <c r="O66" s="587" t="s">
        <v>34</v>
      </c>
      <c r="R66" s="317" t="s">
        <v>191</v>
      </c>
      <c r="S66" s="505">
        <v>3</v>
      </c>
      <c r="T66" s="505">
        <v>7</v>
      </c>
      <c r="U66" s="608" t="str">
        <f t="shared" si="0"/>
        <v>středisko Mušketýři Nové Strašecí</v>
      </c>
      <c r="W66" s="317"/>
      <c r="X66" s="318"/>
      <c r="Y66" s="318"/>
    </row>
    <row r="67" spans="1:25" ht="15" customHeight="1">
      <c r="A67" s="588">
        <v>211</v>
      </c>
      <c r="B67" s="599">
        <v>9</v>
      </c>
      <c r="C67" s="600">
        <v>27</v>
      </c>
      <c r="D67" s="600">
        <v>11</v>
      </c>
      <c r="E67" s="600">
        <v>27</v>
      </c>
      <c r="F67" s="600">
        <v>12</v>
      </c>
      <c r="G67" s="600">
        <v>27</v>
      </c>
      <c r="H67" s="600">
        <v>12</v>
      </c>
      <c r="I67" s="600">
        <v>31</v>
      </c>
      <c r="J67" s="601">
        <v>12</v>
      </c>
      <c r="K67" s="601">
        <v>33</v>
      </c>
      <c r="L67" s="601">
        <v>12</v>
      </c>
      <c r="M67" s="614">
        <v>33</v>
      </c>
      <c r="N67" s="612">
        <f t="shared" si="1"/>
        <v>2.75</v>
      </c>
      <c r="O67" s="587" t="s">
        <v>172</v>
      </c>
      <c r="R67" s="317" t="s">
        <v>1111</v>
      </c>
      <c r="S67" s="505">
        <v>3</v>
      </c>
      <c r="T67" s="505">
        <v>8</v>
      </c>
      <c r="U67" s="608" t="str">
        <f t="shared" si="0"/>
        <v>středisko Fénix Rakovník</v>
      </c>
      <c r="W67" s="317"/>
      <c r="X67" s="318"/>
      <c r="Y67" s="318"/>
    </row>
    <row r="68" spans="1:25" ht="15" hidden="1" customHeight="1">
      <c r="A68" s="588" t="s">
        <v>173</v>
      </c>
      <c r="B68" s="599">
        <v>3</v>
      </c>
      <c r="C68" s="600">
        <v>9</v>
      </c>
      <c r="D68" s="600">
        <v>3</v>
      </c>
      <c r="E68" s="600">
        <v>9</v>
      </c>
      <c r="F68" s="600">
        <v>4</v>
      </c>
      <c r="G68" s="600">
        <v>10</v>
      </c>
      <c r="H68" s="600">
        <v>4</v>
      </c>
      <c r="I68" s="600">
        <v>10</v>
      </c>
      <c r="J68" s="601">
        <v>4</v>
      </c>
      <c r="K68" s="601">
        <v>11</v>
      </c>
      <c r="L68" s="601">
        <v>4</v>
      </c>
      <c r="M68" s="614">
        <v>11</v>
      </c>
      <c r="N68" s="612">
        <f t="shared" si="1"/>
        <v>2.75</v>
      </c>
      <c r="O68" s="587" t="s">
        <v>174</v>
      </c>
      <c r="R68" s="317" t="s">
        <v>194</v>
      </c>
      <c r="S68" s="505">
        <v>6</v>
      </c>
      <c r="T68" s="505">
        <v>14</v>
      </c>
      <c r="U68" s="608" t="str">
        <f t="shared" si="0"/>
        <v>středisko Orion Kladno</v>
      </c>
      <c r="W68" s="317"/>
      <c r="X68" s="318"/>
      <c r="Y68" s="318"/>
    </row>
    <row r="69" spans="1:25" ht="15" hidden="1" customHeight="1">
      <c r="A69" s="588" t="s">
        <v>175</v>
      </c>
      <c r="B69" s="599">
        <v>2</v>
      </c>
      <c r="C69" s="600">
        <v>6</v>
      </c>
      <c r="D69" s="600">
        <v>3</v>
      </c>
      <c r="E69" s="600">
        <v>6</v>
      </c>
      <c r="F69" s="600">
        <v>3</v>
      </c>
      <c r="G69" s="600">
        <v>5</v>
      </c>
      <c r="H69" s="600">
        <v>3</v>
      </c>
      <c r="I69" s="600">
        <v>7</v>
      </c>
      <c r="J69" s="601">
        <v>3</v>
      </c>
      <c r="K69" s="601">
        <v>7</v>
      </c>
      <c r="L69" s="601">
        <v>3</v>
      </c>
      <c r="M69" s="614">
        <v>7</v>
      </c>
      <c r="N69" s="612">
        <f t="shared" si="1"/>
        <v>2.33</v>
      </c>
      <c r="O69" s="587" t="s">
        <v>176</v>
      </c>
      <c r="R69" s="317" t="s">
        <v>196</v>
      </c>
      <c r="S69" s="505">
        <v>3</v>
      </c>
      <c r="T69" s="505">
        <v>8</v>
      </c>
      <c r="U69" s="608" t="str">
        <f t="shared" si="0"/>
        <v>středisko Stopa Kladno</v>
      </c>
      <c r="W69" s="317"/>
      <c r="X69" s="318"/>
      <c r="Y69" s="318"/>
    </row>
    <row r="70" spans="1:25" ht="15" hidden="1" customHeight="1">
      <c r="A70" s="588" t="s">
        <v>177</v>
      </c>
      <c r="B70" s="599">
        <v>2</v>
      </c>
      <c r="C70" s="600">
        <v>6</v>
      </c>
      <c r="D70" s="600">
        <v>3</v>
      </c>
      <c r="E70" s="600">
        <v>7</v>
      </c>
      <c r="F70" s="600">
        <v>3</v>
      </c>
      <c r="G70" s="600">
        <v>7</v>
      </c>
      <c r="H70" s="600">
        <v>3</v>
      </c>
      <c r="I70" s="600">
        <v>8</v>
      </c>
      <c r="J70" s="601">
        <v>3</v>
      </c>
      <c r="K70" s="601">
        <v>9</v>
      </c>
      <c r="L70" s="601">
        <v>3</v>
      </c>
      <c r="M70" s="614">
        <v>9</v>
      </c>
      <c r="N70" s="612">
        <f t="shared" si="1"/>
        <v>3</v>
      </c>
      <c r="O70" s="587" t="s">
        <v>178</v>
      </c>
      <c r="R70" s="317" t="s">
        <v>198</v>
      </c>
      <c r="S70" s="505">
        <v>3</v>
      </c>
      <c r="T70" s="505">
        <v>6</v>
      </c>
      <c r="U70" s="608" t="str">
        <f t="shared" ref="U70:U133" si="2">VLOOKUP(R70,A:O,15,0)</f>
        <v>středisko Stráž Lidic Buštěhrad</v>
      </c>
      <c r="W70" s="317"/>
      <c r="X70" s="318"/>
      <c r="Y70" s="318"/>
    </row>
    <row r="71" spans="1:25" ht="15" hidden="1" customHeight="1">
      <c r="A71" s="588" t="s">
        <v>179</v>
      </c>
      <c r="B71" s="599">
        <v>2</v>
      </c>
      <c r="C71" s="600">
        <v>6</v>
      </c>
      <c r="D71" s="600">
        <v>2</v>
      </c>
      <c r="E71" s="600">
        <v>5</v>
      </c>
      <c r="F71" s="600">
        <v>2</v>
      </c>
      <c r="G71" s="600">
        <v>5</v>
      </c>
      <c r="H71" s="600">
        <v>2</v>
      </c>
      <c r="I71" s="600">
        <v>6</v>
      </c>
      <c r="J71" s="601">
        <v>2</v>
      </c>
      <c r="K71" s="601">
        <v>6</v>
      </c>
      <c r="L71" s="601">
        <v>2</v>
      </c>
      <c r="M71" s="614">
        <v>6</v>
      </c>
      <c r="N71" s="612">
        <f t="shared" ref="N71:N78" si="3">IF(L71&gt;0,ROUND((M71/L71),2),0)</f>
        <v>3</v>
      </c>
      <c r="O71" s="587" t="s">
        <v>180</v>
      </c>
      <c r="R71" s="317" t="s">
        <v>200</v>
      </c>
      <c r="S71" s="505">
        <v>3</v>
      </c>
      <c r="T71" s="505">
        <v>9</v>
      </c>
      <c r="U71" s="608" t="str">
        <f t="shared" si="2"/>
        <v>středisko Mír Libušín</v>
      </c>
      <c r="W71" s="317"/>
      <c r="X71" s="318"/>
      <c r="Y71" s="318"/>
    </row>
    <row r="72" spans="1:25" ht="15" customHeight="1">
      <c r="A72" s="588">
        <v>212</v>
      </c>
      <c r="B72" s="599">
        <v>17</v>
      </c>
      <c r="C72" s="600">
        <v>36</v>
      </c>
      <c r="D72" s="600">
        <v>18</v>
      </c>
      <c r="E72" s="600">
        <v>47</v>
      </c>
      <c r="F72" s="600">
        <v>18</v>
      </c>
      <c r="G72" s="600">
        <v>45</v>
      </c>
      <c r="H72" s="600">
        <v>21</v>
      </c>
      <c r="I72" s="600">
        <v>41</v>
      </c>
      <c r="J72" s="601">
        <v>21</v>
      </c>
      <c r="K72" s="601">
        <v>40</v>
      </c>
      <c r="L72" s="601">
        <v>27</v>
      </c>
      <c r="M72" s="614">
        <v>53</v>
      </c>
      <c r="N72" s="612">
        <f t="shared" si="3"/>
        <v>1.96</v>
      </c>
      <c r="O72" s="587" t="s">
        <v>181</v>
      </c>
      <c r="R72" s="317" t="s">
        <v>202</v>
      </c>
      <c r="S72" s="505">
        <v>4</v>
      </c>
      <c r="T72" s="505">
        <v>10</v>
      </c>
      <c r="U72" s="608" t="str">
        <f t="shared" si="2"/>
        <v>středisko Modrý Kruh Slaný</v>
      </c>
      <c r="W72" s="317"/>
      <c r="X72" s="318"/>
      <c r="Y72" s="318"/>
    </row>
    <row r="73" spans="1:25" ht="15" hidden="1" customHeight="1">
      <c r="A73" s="588" t="s">
        <v>182</v>
      </c>
      <c r="B73" s="599">
        <v>3</v>
      </c>
      <c r="C73" s="600">
        <v>7</v>
      </c>
      <c r="D73" s="600">
        <v>4</v>
      </c>
      <c r="E73" s="600">
        <v>12</v>
      </c>
      <c r="F73" s="600">
        <v>4</v>
      </c>
      <c r="G73" s="600">
        <v>11</v>
      </c>
      <c r="H73" s="600">
        <v>4</v>
      </c>
      <c r="I73" s="600">
        <v>11</v>
      </c>
      <c r="J73" s="601">
        <v>4</v>
      </c>
      <c r="K73" s="601">
        <v>12</v>
      </c>
      <c r="L73" s="601">
        <v>4</v>
      </c>
      <c r="M73" s="614">
        <v>12</v>
      </c>
      <c r="N73" s="612">
        <f t="shared" si="3"/>
        <v>3</v>
      </c>
      <c r="O73" s="587" t="s">
        <v>183</v>
      </c>
      <c r="R73" s="317" t="s">
        <v>205</v>
      </c>
      <c r="S73" s="505">
        <v>5</v>
      </c>
      <c r="T73" s="505">
        <v>4</v>
      </c>
      <c r="U73" s="608" t="str">
        <f t="shared" si="2"/>
        <v>1. středisko Kolín</v>
      </c>
      <c r="W73" s="317"/>
      <c r="X73" s="318"/>
      <c r="Y73" s="318"/>
    </row>
    <row r="74" spans="1:25" ht="15" hidden="1" customHeight="1">
      <c r="A74" s="588" t="s">
        <v>184</v>
      </c>
      <c r="B74" s="599">
        <v>2</v>
      </c>
      <c r="C74" s="600">
        <v>1</v>
      </c>
      <c r="D74" s="600">
        <v>2</v>
      </c>
      <c r="E74" s="600">
        <v>2</v>
      </c>
      <c r="F74" s="600">
        <v>2</v>
      </c>
      <c r="G74" s="600">
        <v>1</v>
      </c>
      <c r="H74" s="600">
        <v>2</v>
      </c>
      <c r="I74" s="600">
        <v>1</v>
      </c>
      <c r="J74" s="601">
        <v>2</v>
      </c>
      <c r="K74" s="601">
        <v>0</v>
      </c>
      <c r="L74" s="601">
        <v>2</v>
      </c>
      <c r="M74" s="614">
        <v>0</v>
      </c>
      <c r="N74" s="612">
        <f t="shared" si="3"/>
        <v>0</v>
      </c>
      <c r="O74" s="587" t="s">
        <v>185</v>
      </c>
      <c r="R74" s="317" t="s">
        <v>207</v>
      </c>
      <c r="S74" s="505">
        <v>4</v>
      </c>
      <c r="T74" s="505">
        <v>5</v>
      </c>
      <c r="U74" s="608" t="str">
        <f t="shared" si="2"/>
        <v>přístav Poutníci Kolín</v>
      </c>
      <c r="W74" s="317"/>
      <c r="X74" s="318"/>
      <c r="Y74" s="318"/>
    </row>
    <row r="75" spans="1:25" ht="15" hidden="1" customHeight="1">
      <c r="A75" s="588" t="s">
        <v>186</v>
      </c>
      <c r="B75" s="599">
        <v>4</v>
      </c>
      <c r="C75" s="600">
        <v>11</v>
      </c>
      <c r="D75" s="600">
        <v>4</v>
      </c>
      <c r="E75" s="600">
        <v>12</v>
      </c>
      <c r="F75" s="600">
        <v>4</v>
      </c>
      <c r="G75" s="600">
        <v>10</v>
      </c>
      <c r="H75" s="600">
        <v>6</v>
      </c>
      <c r="I75" s="600">
        <v>8</v>
      </c>
      <c r="J75" s="601">
        <v>6</v>
      </c>
      <c r="K75" s="601">
        <v>7</v>
      </c>
      <c r="L75" s="601">
        <v>8</v>
      </c>
      <c r="M75" s="614">
        <v>9</v>
      </c>
      <c r="N75" s="612">
        <f t="shared" si="3"/>
        <v>1.1299999999999999</v>
      </c>
      <c r="O75" s="587" t="s">
        <v>1093</v>
      </c>
      <c r="R75" s="317" t="s">
        <v>209</v>
      </c>
      <c r="S75" s="505">
        <v>2</v>
      </c>
      <c r="T75" s="505">
        <v>3</v>
      </c>
      <c r="U75" s="608" t="str">
        <f t="shared" si="2"/>
        <v>středisko Starý Kolín</v>
      </c>
      <c r="W75" s="317"/>
      <c r="X75" s="318"/>
      <c r="Y75" s="318"/>
    </row>
    <row r="76" spans="1:25" ht="15" hidden="1" customHeight="1">
      <c r="A76" s="588" t="s">
        <v>187</v>
      </c>
      <c r="B76" s="599">
        <v>2</v>
      </c>
      <c r="C76" s="600">
        <v>6</v>
      </c>
      <c r="D76" s="600">
        <v>2</v>
      </c>
      <c r="E76" s="600">
        <v>6</v>
      </c>
      <c r="F76" s="600">
        <v>2</v>
      </c>
      <c r="G76" s="600">
        <v>6</v>
      </c>
      <c r="H76" s="600">
        <v>2</v>
      </c>
      <c r="I76" s="600">
        <v>5</v>
      </c>
      <c r="J76" s="601">
        <v>2</v>
      </c>
      <c r="K76" s="601">
        <v>5</v>
      </c>
      <c r="L76" s="601">
        <v>2</v>
      </c>
      <c r="M76" s="614">
        <v>6</v>
      </c>
      <c r="N76" s="612">
        <f t="shared" si="3"/>
        <v>3</v>
      </c>
      <c r="O76" s="587" t="s">
        <v>188</v>
      </c>
      <c r="R76" s="317" t="s">
        <v>211</v>
      </c>
      <c r="S76" s="505">
        <v>8</v>
      </c>
      <c r="T76" s="505">
        <v>17</v>
      </c>
      <c r="U76" s="608" t="str">
        <f t="shared" si="2"/>
        <v>středisko Červené Pečky</v>
      </c>
      <c r="W76" s="317"/>
      <c r="X76" s="318"/>
      <c r="Y76" s="318"/>
    </row>
    <row r="77" spans="1:25" ht="15" hidden="1" customHeight="1">
      <c r="A77" s="588" t="s">
        <v>189</v>
      </c>
      <c r="B77" s="599">
        <v>3</v>
      </c>
      <c r="C77" s="600">
        <v>6</v>
      </c>
      <c r="D77" s="600">
        <v>3</v>
      </c>
      <c r="E77" s="600">
        <v>7</v>
      </c>
      <c r="F77" s="600">
        <v>3</v>
      </c>
      <c r="G77" s="600">
        <v>9</v>
      </c>
      <c r="H77" s="600">
        <v>4</v>
      </c>
      <c r="I77" s="600">
        <v>10</v>
      </c>
      <c r="J77" s="601">
        <v>4</v>
      </c>
      <c r="K77" s="601">
        <v>11</v>
      </c>
      <c r="L77" s="601">
        <v>5</v>
      </c>
      <c r="M77" s="614">
        <v>11</v>
      </c>
      <c r="N77" s="612">
        <f t="shared" si="3"/>
        <v>2.2000000000000002</v>
      </c>
      <c r="O77" s="587" t="s">
        <v>190</v>
      </c>
      <c r="R77" s="317" t="s">
        <v>213</v>
      </c>
      <c r="S77" s="505">
        <v>4</v>
      </c>
      <c r="T77" s="505">
        <v>7</v>
      </c>
      <c r="U77" s="608" t="str">
        <f t="shared" si="2"/>
        <v>středisko Ing. Ládi Nováka Český Brod</v>
      </c>
      <c r="W77" s="317"/>
      <c r="X77" s="318"/>
      <c r="Y77" s="318"/>
    </row>
    <row r="78" spans="1:25" ht="15" hidden="1" customHeight="1">
      <c r="A78" s="588" t="s">
        <v>191</v>
      </c>
      <c r="B78" s="599">
        <v>3</v>
      </c>
      <c r="C78" s="600">
        <v>5</v>
      </c>
      <c r="D78" s="600">
        <v>3</v>
      </c>
      <c r="E78" s="600">
        <v>8</v>
      </c>
      <c r="F78" s="600">
        <v>3</v>
      </c>
      <c r="G78" s="600">
        <v>8</v>
      </c>
      <c r="H78" s="600">
        <v>3</v>
      </c>
      <c r="I78" s="600">
        <v>6</v>
      </c>
      <c r="J78" s="601">
        <v>3</v>
      </c>
      <c r="K78" s="601">
        <v>5</v>
      </c>
      <c r="L78" s="601">
        <v>3</v>
      </c>
      <c r="M78" s="614">
        <v>7</v>
      </c>
      <c r="N78" s="612">
        <f t="shared" si="3"/>
        <v>2.33</v>
      </c>
      <c r="O78" s="587" t="s">
        <v>192</v>
      </c>
      <c r="R78" s="317" t="s">
        <v>215</v>
      </c>
      <c r="S78" s="505">
        <v>3</v>
      </c>
      <c r="T78" s="505">
        <v>6</v>
      </c>
      <c r="U78" s="608" t="str">
        <f t="shared" si="2"/>
        <v>přístav Slanečci Kolín</v>
      </c>
      <c r="W78" s="317"/>
      <c r="X78" s="318"/>
      <c r="Y78" s="318"/>
    </row>
    <row r="79" spans="1:25" s="406" customFormat="1" ht="15" hidden="1" customHeight="1">
      <c r="A79" s="588" t="s">
        <v>1111</v>
      </c>
      <c r="B79" s="599"/>
      <c r="C79" s="600"/>
      <c r="D79" s="600"/>
      <c r="E79" s="600"/>
      <c r="F79" s="600"/>
      <c r="G79" s="600"/>
      <c r="H79" s="602"/>
      <c r="I79" s="602"/>
      <c r="J79" s="601"/>
      <c r="K79" s="601"/>
      <c r="L79" s="601">
        <v>3</v>
      </c>
      <c r="M79" s="614">
        <v>8</v>
      </c>
      <c r="N79" s="612">
        <f>IF(L79&gt;0,ROUND((M79/L79),2),0)</f>
        <v>2.67</v>
      </c>
      <c r="O79" s="587" t="s">
        <v>1112</v>
      </c>
      <c r="Q79" s="564"/>
      <c r="R79" s="317" t="s">
        <v>217</v>
      </c>
      <c r="S79" s="505">
        <v>3</v>
      </c>
      <c r="T79" s="505">
        <v>4</v>
      </c>
      <c r="U79" s="608" t="str">
        <f t="shared" si="2"/>
        <v>středisko Kouřim</v>
      </c>
      <c r="W79" s="317"/>
      <c r="X79" s="318"/>
      <c r="Y79" s="318"/>
    </row>
    <row r="80" spans="1:25" ht="15" customHeight="1">
      <c r="A80" s="588">
        <v>213</v>
      </c>
      <c r="B80" s="599">
        <v>19</v>
      </c>
      <c r="C80" s="600">
        <v>37</v>
      </c>
      <c r="D80" s="600">
        <v>20</v>
      </c>
      <c r="E80" s="600">
        <v>40</v>
      </c>
      <c r="F80" s="600">
        <v>19</v>
      </c>
      <c r="G80" s="600">
        <v>37</v>
      </c>
      <c r="H80" s="600">
        <v>20</v>
      </c>
      <c r="I80" s="600">
        <v>38</v>
      </c>
      <c r="J80" s="601">
        <v>20</v>
      </c>
      <c r="K80" s="601">
        <v>39</v>
      </c>
      <c r="L80" s="601">
        <v>19</v>
      </c>
      <c r="M80" s="614">
        <v>47</v>
      </c>
      <c r="N80" s="612">
        <f t="shared" ref="N80:N143" si="4">IF(L80&gt;0,ROUND((M80/L80),2),0)</f>
        <v>2.4700000000000002</v>
      </c>
      <c r="O80" s="587" t="s">
        <v>193</v>
      </c>
      <c r="R80" s="317" t="s">
        <v>219</v>
      </c>
      <c r="S80" s="505">
        <v>3</v>
      </c>
      <c r="T80" s="505">
        <v>5</v>
      </c>
      <c r="U80" s="608" t="str">
        <f t="shared" si="2"/>
        <v>středisko Modrá želva Ratboř</v>
      </c>
      <c r="W80" s="317"/>
      <c r="X80" s="318"/>
      <c r="Y80" s="318"/>
    </row>
    <row r="81" spans="1:25" ht="15" hidden="1" customHeight="1">
      <c r="A81" s="588" t="s">
        <v>194</v>
      </c>
      <c r="B81" s="599">
        <v>5</v>
      </c>
      <c r="C81" s="600">
        <v>12</v>
      </c>
      <c r="D81" s="600">
        <v>5</v>
      </c>
      <c r="E81" s="600">
        <v>13</v>
      </c>
      <c r="F81" s="600">
        <v>5</v>
      </c>
      <c r="G81" s="600">
        <v>13</v>
      </c>
      <c r="H81" s="600">
        <v>6</v>
      </c>
      <c r="I81" s="600">
        <v>13</v>
      </c>
      <c r="J81" s="601">
        <v>6</v>
      </c>
      <c r="K81" s="601">
        <v>13</v>
      </c>
      <c r="L81" s="601">
        <v>6</v>
      </c>
      <c r="M81" s="614">
        <v>14</v>
      </c>
      <c r="N81" s="612">
        <f t="shared" si="4"/>
        <v>2.33</v>
      </c>
      <c r="O81" s="587" t="s">
        <v>195</v>
      </c>
      <c r="R81" s="317" t="s">
        <v>221</v>
      </c>
      <c r="S81" s="505">
        <v>4</v>
      </c>
      <c r="T81" s="505">
        <v>12</v>
      </c>
      <c r="U81" s="608" t="str">
        <f t="shared" si="2"/>
        <v>středisko Psohlavci Český Brod</v>
      </c>
      <c r="W81" s="317"/>
      <c r="X81" s="318"/>
      <c r="Y81" s="318"/>
    </row>
    <row r="82" spans="1:25" ht="15" hidden="1" customHeight="1">
      <c r="A82" s="588" t="s">
        <v>196</v>
      </c>
      <c r="B82" s="599">
        <v>4</v>
      </c>
      <c r="C82" s="600">
        <v>5</v>
      </c>
      <c r="D82" s="600">
        <v>4</v>
      </c>
      <c r="E82" s="600">
        <v>6</v>
      </c>
      <c r="F82" s="600">
        <v>3</v>
      </c>
      <c r="G82" s="600">
        <v>5</v>
      </c>
      <c r="H82" s="600">
        <v>3</v>
      </c>
      <c r="I82" s="600">
        <v>5</v>
      </c>
      <c r="J82" s="601">
        <v>3</v>
      </c>
      <c r="K82" s="601">
        <v>6</v>
      </c>
      <c r="L82" s="601">
        <v>3</v>
      </c>
      <c r="M82" s="614">
        <v>8</v>
      </c>
      <c r="N82" s="612">
        <f t="shared" si="4"/>
        <v>2.67</v>
      </c>
      <c r="O82" s="587" t="s">
        <v>197</v>
      </c>
      <c r="R82" s="317" t="s">
        <v>223</v>
      </c>
      <c r="S82" s="505">
        <v>4</v>
      </c>
      <c r="T82" s="505">
        <v>3</v>
      </c>
      <c r="U82" s="608" t="str">
        <f t="shared" si="2"/>
        <v>středisko Datel Kostelec nad Černými lesy</v>
      </c>
      <c r="W82" s="317"/>
      <c r="X82" s="318"/>
      <c r="Y82" s="318"/>
    </row>
    <row r="83" spans="1:25" ht="15" hidden="1" customHeight="1">
      <c r="A83" s="588" t="s">
        <v>198</v>
      </c>
      <c r="B83" s="599">
        <v>4</v>
      </c>
      <c r="C83" s="600">
        <v>5</v>
      </c>
      <c r="D83" s="600">
        <v>4</v>
      </c>
      <c r="E83" s="600">
        <v>9</v>
      </c>
      <c r="F83" s="600">
        <v>4</v>
      </c>
      <c r="G83" s="600">
        <v>7</v>
      </c>
      <c r="H83" s="600">
        <v>4</v>
      </c>
      <c r="I83" s="600">
        <v>5</v>
      </c>
      <c r="J83" s="601">
        <v>4</v>
      </c>
      <c r="K83" s="601">
        <v>3</v>
      </c>
      <c r="L83" s="601">
        <v>3</v>
      </c>
      <c r="M83" s="614">
        <v>6</v>
      </c>
      <c r="N83" s="612">
        <f t="shared" si="4"/>
        <v>2</v>
      </c>
      <c r="O83" s="587" t="s">
        <v>199</v>
      </c>
      <c r="R83" s="317" t="s">
        <v>225</v>
      </c>
      <c r="S83" s="505">
        <v>4</v>
      </c>
      <c r="T83" s="505">
        <v>2</v>
      </c>
      <c r="U83" s="608" t="str">
        <f t="shared" si="2"/>
        <v>středisko Plaňany</v>
      </c>
      <c r="W83" s="317"/>
      <c r="X83" s="318"/>
      <c r="Y83" s="318"/>
    </row>
    <row r="84" spans="1:25" ht="15" hidden="1" customHeight="1">
      <c r="A84" s="588" t="s">
        <v>200</v>
      </c>
      <c r="B84" s="599">
        <v>3</v>
      </c>
      <c r="C84" s="600">
        <v>6</v>
      </c>
      <c r="D84" s="600">
        <v>3</v>
      </c>
      <c r="E84" s="600">
        <v>5</v>
      </c>
      <c r="F84" s="600">
        <v>3</v>
      </c>
      <c r="G84" s="600">
        <v>5</v>
      </c>
      <c r="H84" s="600">
        <v>3</v>
      </c>
      <c r="I84" s="600">
        <v>7</v>
      </c>
      <c r="J84" s="601">
        <v>3</v>
      </c>
      <c r="K84" s="601">
        <v>8</v>
      </c>
      <c r="L84" s="601">
        <v>3</v>
      </c>
      <c r="M84" s="614">
        <v>9</v>
      </c>
      <c r="N84" s="612">
        <f t="shared" si="4"/>
        <v>3</v>
      </c>
      <c r="O84" s="587" t="s">
        <v>201</v>
      </c>
      <c r="R84" s="317" t="s">
        <v>228</v>
      </c>
      <c r="S84" s="505">
        <v>4</v>
      </c>
      <c r="T84" s="505">
        <v>9</v>
      </c>
      <c r="U84" s="608" t="str">
        <f t="shared" si="2"/>
        <v>středisko Kutná Hora</v>
      </c>
      <c r="W84" s="317"/>
      <c r="X84" s="318"/>
      <c r="Y84" s="318"/>
    </row>
    <row r="85" spans="1:25" ht="15" hidden="1" customHeight="1">
      <c r="A85" s="588" t="s">
        <v>202</v>
      </c>
      <c r="B85" s="599">
        <v>3</v>
      </c>
      <c r="C85" s="600">
        <v>9</v>
      </c>
      <c r="D85" s="600">
        <v>4</v>
      </c>
      <c r="E85" s="600">
        <v>7</v>
      </c>
      <c r="F85" s="600">
        <v>4</v>
      </c>
      <c r="G85" s="600">
        <v>7</v>
      </c>
      <c r="H85" s="600">
        <v>4</v>
      </c>
      <c r="I85" s="600">
        <v>8</v>
      </c>
      <c r="J85" s="601">
        <v>4</v>
      </c>
      <c r="K85" s="601">
        <v>9</v>
      </c>
      <c r="L85" s="601">
        <v>4</v>
      </c>
      <c r="M85" s="614">
        <v>10</v>
      </c>
      <c r="N85" s="612">
        <f t="shared" si="4"/>
        <v>2.5</v>
      </c>
      <c r="O85" s="587" t="s">
        <v>203</v>
      </c>
      <c r="R85" s="317" t="s">
        <v>230</v>
      </c>
      <c r="S85" s="505">
        <v>2</v>
      </c>
      <c r="T85" s="505">
        <v>6</v>
      </c>
      <c r="U85" s="608" t="str">
        <f t="shared" si="2"/>
        <v>středisko Čáslav</v>
      </c>
      <c r="W85" s="317"/>
      <c r="X85" s="318"/>
      <c r="Y85" s="318"/>
    </row>
    <row r="86" spans="1:25" ht="15" customHeight="1">
      <c r="A86" s="588">
        <v>214</v>
      </c>
      <c r="B86" s="599">
        <v>43</v>
      </c>
      <c r="C86" s="600">
        <v>66</v>
      </c>
      <c r="D86" s="600">
        <v>43</v>
      </c>
      <c r="E86" s="600">
        <v>74</v>
      </c>
      <c r="F86" s="600">
        <v>44</v>
      </c>
      <c r="G86" s="600">
        <v>70</v>
      </c>
      <c r="H86" s="600">
        <v>44</v>
      </c>
      <c r="I86" s="600">
        <v>62</v>
      </c>
      <c r="J86" s="601">
        <v>44</v>
      </c>
      <c r="K86" s="601">
        <v>67</v>
      </c>
      <c r="L86" s="601">
        <v>44</v>
      </c>
      <c r="M86" s="614">
        <v>68</v>
      </c>
      <c r="N86" s="612">
        <f t="shared" si="4"/>
        <v>1.55</v>
      </c>
      <c r="O86" s="587" t="s">
        <v>204</v>
      </c>
      <c r="R86" s="317" t="s">
        <v>232</v>
      </c>
      <c r="S86" s="505">
        <v>1</v>
      </c>
      <c r="T86" s="505">
        <v>3</v>
      </c>
      <c r="U86" s="608" t="str">
        <f t="shared" si="2"/>
        <v>přístav Dobré naděje Kutná Hora</v>
      </c>
      <c r="W86" s="317"/>
      <c r="X86" s="318"/>
      <c r="Y86" s="318"/>
    </row>
    <row r="87" spans="1:25" ht="15" hidden="1" customHeight="1">
      <c r="A87" s="588" t="s">
        <v>205</v>
      </c>
      <c r="B87" s="599">
        <v>4</v>
      </c>
      <c r="C87" s="600">
        <v>10</v>
      </c>
      <c r="D87" s="600">
        <v>4</v>
      </c>
      <c r="E87" s="600">
        <v>8</v>
      </c>
      <c r="F87" s="600">
        <v>5</v>
      </c>
      <c r="G87" s="600">
        <v>8</v>
      </c>
      <c r="H87" s="600">
        <v>5</v>
      </c>
      <c r="I87" s="600">
        <v>5</v>
      </c>
      <c r="J87" s="601">
        <v>5</v>
      </c>
      <c r="K87" s="601">
        <v>5</v>
      </c>
      <c r="L87" s="601">
        <v>5</v>
      </c>
      <c r="M87" s="614">
        <v>4</v>
      </c>
      <c r="N87" s="612">
        <f t="shared" si="4"/>
        <v>0.8</v>
      </c>
      <c r="O87" s="587" t="s">
        <v>206</v>
      </c>
      <c r="R87" s="317" t="s">
        <v>234</v>
      </c>
      <c r="S87" s="505">
        <v>3</v>
      </c>
      <c r="T87" s="505">
        <v>3</v>
      </c>
      <c r="U87" s="608" t="str">
        <f t="shared" si="2"/>
        <v>středisko Vrdy - Bučice</v>
      </c>
      <c r="W87" s="317"/>
      <c r="X87" s="318"/>
      <c r="Y87" s="318"/>
    </row>
    <row r="88" spans="1:25" ht="15" hidden="1" customHeight="1">
      <c r="A88" s="588" t="s">
        <v>207</v>
      </c>
      <c r="B88" s="599">
        <v>3</v>
      </c>
      <c r="C88" s="600">
        <v>5</v>
      </c>
      <c r="D88" s="600">
        <v>3</v>
      </c>
      <c r="E88" s="600">
        <v>4</v>
      </c>
      <c r="F88" s="600">
        <v>4</v>
      </c>
      <c r="G88" s="600">
        <v>5</v>
      </c>
      <c r="H88" s="600">
        <v>4</v>
      </c>
      <c r="I88" s="600">
        <v>6</v>
      </c>
      <c r="J88" s="601">
        <v>4</v>
      </c>
      <c r="K88" s="601">
        <v>6</v>
      </c>
      <c r="L88" s="601">
        <v>4</v>
      </c>
      <c r="M88" s="614">
        <v>5</v>
      </c>
      <c r="N88" s="612">
        <f t="shared" si="4"/>
        <v>1.25</v>
      </c>
      <c r="O88" s="587" t="s">
        <v>208</v>
      </c>
      <c r="R88" s="317" t="s">
        <v>236</v>
      </c>
      <c r="S88" s="505">
        <v>2</v>
      </c>
      <c r="T88" s="505">
        <v>4</v>
      </c>
      <c r="U88" s="608" t="str">
        <f t="shared" si="2"/>
        <v>středisko Jana Roháče z Dubé a na Sioně Uhlířské Janovice</v>
      </c>
      <c r="W88" s="317"/>
      <c r="X88" s="318"/>
      <c r="Y88" s="318"/>
    </row>
    <row r="89" spans="1:25" ht="15" hidden="1" customHeight="1">
      <c r="A89" s="588" t="s">
        <v>209</v>
      </c>
      <c r="B89" s="599">
        <v>2</v>
      </c>
      <c r="C89" s="600">
        <v>1</v>
      </c>
      <c r="D89" s="600">
        <v>2</v>
      </c>
      <c r="E89" s="600">
        <v>2</v>
      </c>
      <c r="F89" s="600">
        <v>2</v>
      </c>
      <c r="G89" s="600">
        <v>1</v>
      </c>
      <c r="H89" s="600">
        <v>2</v>
      </c>
      <c r="I89" s="600">
        <v>2</v>
      </c>
      <c r="J89" s="601">
        <v>2</v>
      </c>
      <c r="K89" s="601">
        <v>2</v>
      </c>
      <c r="L89" s="601">
        <v>2</v>
      </c>
      <c r="M89" s="614">
        <v>3</v>
      </c>
      <c r="N89" s="612">
        <f t="shared" si="4"/>
        <v>1.5</v>
      </c>
      <c r="O89" s="587" t="s">
        <v>210</v>
      </c>
      <c r="R89" s="317" t="s">
        <v>238</v>
      </c>
      <c r="S89" s="505">
        <v>2</v>
      </c>
      <c r="T89" s="505">
        <v>1</v>
      </c>
      <c r="U89" s="608" t="str">
        <f t="shared" si="2"/>
        <v>středisko Doubrava Ronov nad Doubravou</v>
      </c>
      <c r="W89" s="317"/>
      <c r="X89" s="318"/>
      <c r="Y89" s="318"/>
    </row>
    <row r="90" spans="1:25" ht="15" hidden="1" customHeight="1">
      <c r="A90" s="588" t="s">
        <v>211</v>
      </c>
      <c r="B90" s="599">
        <v>8</v>
      </c>
      <c r="C90" s="600">
        <v>12</v>
      </c>
      <c r="D90" s="600">
        <v>8</v>
      </c>
      <c r="E90" s="600">
        <v>17</v>
      </c>
      <c r="F90" s="600">
        <v>8</v>
      </c>
      <c r="G90" s="600">
        <v>15</v>
      </c>
      <c r="H90" s="600">
        <v>8</v>
      </c>
      <c r="I90" s="600">
        <v>17</v>
      </c>
      <c r="J90" s="601">
        <v>8</v>
      </c>
      <c r="K90" s="601">
        <v>18</v>
      </c>
      <c r="L90" s="601">
        <v>8</v>
      </c>
      <c r="M90" s="614">
        <v>17</v>
      </c>
      <c r="N90" s="612">
        <f t="shared" si="4"/>
        <v>2.13</v>
      </c>
      <c r="O90" s="587" t="s">
        <v>212</v>
      </c>
      <c r="R90" s="317" t="s">
        <v>241</v>
      </c>
      <c r="S90" s="505">
        <v>2</v>
      </c>
      <c r="T90" s="505">
        <v>4</v>
      </c>
      <c r="U90" s="608" t="str">
        <f t="shared" si="2"/>
        <v>středisko Mělník</v>
      </c>
      <c r="W90" s="317"/>
      <c r="X90" s="318"/>
      <c r="Y90" s="318"/>
    </row>
    <row r="91" spans="1:25" ht="15" hidden="1" customHeight="1">
      <c r="A91" s="588" t="s">
        <v>213</v>
      </c>
      <c r="B91" s="599">
        <v>4</v>
      </c>
      <c r="C91" s="600">
        <v>7</v>
      </c>
      <c r="D91" s="600">
        <v>4</v>
      </c>
      <c r="E91" s="600">
        <v>8</v>
      </c>
      <c r="F91" s="600">
        <v>4</v>
      </c>
      <c r="G91" s="600">
        <v>5</v>
      </c>
      <c r="H91" s="600">
        <v>4</v>
      </c>
      <c r="I91" s="600">
        <v>5</v>
      </c>
      <c r="J91" s="601">
        <v>4</v>
      </c>
      <c r="K91" s="601">
        <v>6</v>
      </c>
      <c r="L91" s="601">
        <v>4</v>
      </c>
      <c r="M91" s="614">
        <v>7</v>
      </c>
      <c r="N91" s="612">
        <f t="shared" si="4"/>
        <v>1.75</v>
      </c>
      <c r="O91" s="587" t="s">
        <v>214</v>
      </c>
      <c r="R91" s="317" t="s">
        <v>243</v>
      </c>
      <c r="S91" s="505">
        <v>3</v>
      </c>
      <c r="T91" s="505">
        <v>7</v>
      </c>
      <c r="U91" s="608" t="str">
        <f t="shared" si="2"/>
        <v>středisko Kostelec nad Labem</v>
      </c>
      <c r="W91" s="317"/>
      <c r="X91" s="318"/>
      <c r="Y91" s="318"/>
    </row>
    <row r="92" spans="1:25" ht="15" hidden="1" customHeight="1">
      <c r="A92" s="588" t="s">
        <v>215</v>
      </c>
      <c r="B92" s="599">
        <v>4</v>
      </c>
      <c r="C92" s="600">
        <v>3</v>
      </c>
      <c r="D92" s="600">
        <v>4</v>
      </c>
      <c r="E92" s="600">
        <v>2</v>
      </c>
      <c r="F92" s="600">
        <v>3</v>
      </c>
      <c r="G92" s="600">
        <v>3</v>
      </c>
      <c r="H92" s="600">
        <v>3</v>
      </c>
      <c r="I92" s="600">
        <v>3</v>
      </c>
      <c r="J92" s="601">
        <v>3</v>
      </c>
      <c r="K92" s="601">
        <v>5</v>
      </c>
      <c r="L92" s="601">
        <v>3</v>
      </c>
      <c r="M92" s="614">
        <v>6</v>
      </c>
      <c r="N92" s="612">
        <f t="shared" si="4"/>
        <v>2</v>
      </c>
      <c r="O92" s="587" t="s">
        <v>216</v>
      </c>
      <c r="R92" s="317" t="s">
        <v>245</v>
      </c>
      <c r="S92" s="505">
        <v>5</v>
      </c>
      <c r="T92" s="505">
        <v>9</v>
      </c>
      <c r="U92" s="608" t="str">
        <f t="shared" si="2"/>
        <v>středisko Lišák Neratovice</v>
      </c>
      <c r="W92" s="317"/>
      <c r="X92" s="318"/>
      <c r="Y92" s="318"/>
    </row>
    <row r="93" spans="1:25" ht="15" hidden="1" customHeight="1">
      <c r="A93" s="588" t="s">
        <v>217</v>
      </c>
      <c r="B93" s="599">
        <v>3</v>
      </c>
      <c r="C93" s="600">
        <v>2</v>
      </c>
      <c r="D93" s="600">
        <v>3</v>
      </c>
      <c r="E93" s="600">
        <v>4</v>
      </c>
      <c r="F93" s="600">
        <v>3</v>
      </c>
      <c r="G93" s="600">
        <v>3</v>
      </c>
      <c r="H93" s="600">
        <v>3</v>
      </c>
      <c r="I93" s="600">
        <v>1</v>
      </c>
      <c r="J93" s="601">
        <v>3</v>
      </c>
      <c r="K93" s="601">
        <v>3</v>
      </c>
      <c r="L93" s="601">
        <v>3</v>
      </c>
      <c r="M93" s="614">
        <v>4</v>
      </c>
      <c r="N93" s="612">
        <f t="shared" si="4"/>
        <v>1.33</v>
      </c>
      <c r="O93" s="587" t="s">
        <v>218</v>
      </c>
      <c r="R93" s="317" t="s">
        <v>247</v>
      </c>
      <c r="S93" s="505">
        <v>2</v>
      </c>
      <c r="T93" s="505">
        <v>4</v>
      </c>
      <c r="U93" s="608" t="str">
        <f t="shared" si="2"/>
        <v>přístav Modrá kotva Liběchov</v>
      </c>
      <c r="W93" s="317"/>
      <c r="X93" s="318"/>
      <c r="Y93" s="318"/>
    </row>
    <row r="94" spans="1:25" ht="15" hidden="1" customHeight="1">
      <c r="A94" s="588" t="s">
        <v>219</v>
      </c>
      <c r="B94" s="599">
        <v>4</v>
      </c>
      <c r="C94" s="600">
        <v>5</v>
      </c>
      <c r="D94" s="600">
        <v>4</v>
      </c>
      <c r="E94" s="600">
        <v>5</v>
      </c>
      <c r="F94" s="600">
        <v>3</v>
      </c>
      <c r="G94" s="600">
        <v>8</v>
      </c>
      <c r="H94" s="600">
        <v>3</v>
      </c>
      <c r="I94" s="600">
        <v>5</v>
      </c>
      <c r="J94" s="601">
        <v>3</v>
      </c>
      <c r="K94" s="601">
        <v>5</v>
      </c>
      <c r="L94" s="601">
        <v>3</v>
      </c>
      <c r="M94" s="614">
        <v>5</v>
      </c>
      <c r="N94" s="612">
        <f t="shared" si="4"/>
        <v>1.67</v>
      </c>
      <c r="O94" s="587" t="s">
        <v>220</v>
      </c>
      <c r="R94" s="317" t="s">
        <v>249</v>
      </c>
      <c r="S94" s="505">
        <v>3</v>
      </c>
      <c r="T94" s="505">
        <v>8</v>
      </c>
      <c r="U94" s="608" t="str">
        <f t="shared" si="2"/>
        <v>přístav Neratovice</v>
      </c>
      <c r="W94" s="317"/>
      <c r="X94" s="318"/>
      <c r="Y94" s="318"/>
    </row>
    <row r="95" spans="1:25" ht="15" hidden="1" customHeight="1">
      <c r="A95" s="588" t="s">
        <v>221</v>
      </c>
      <c r="B95" s="599">
        <v>3</v>
      </c>
      <c r="C95" s="600">
        <v>9</v>
      </c>
      <c r="D95" s="600">
        <v>3</v>
      </c>
      <c r="E95" s="600">
        <v>9</v>
      </c>
      <c r="F95" s="600">
        <v>4</v>
      </c>
      <c r="G95" s="600">
        <v>12</v>
      </c>
      <c r="H95" s="600">
        <v>4</v>
      </c>
      <c r="I95" s="600">
        <v>11</v>
      </c>
      <c r="J95" s="601">
        <v>4</v>
      </c>
      <c r="K95" s="601">
        <v>10</v>
      </c>
      <c r="L95" s="601">
        <v>4</v>
      </c>
      <c r="M95" s="614">
        <v>12</v>
      </c>
      <c r="N95" s="612">
        <f t="shared" si="4"/>
        <v>3</v>
      </c>
      <c r="O95" s="587" t="s">
        <v>222</v>
      </c>
      <c r="R95" s="317" t="s">
        <v>252</v>
      </c>
      <c r="S95" s="505">
        <v>1</v>
      </c>
      <c r="T95" s="505">
        <v>3</v>
      </c>
      <c r="U95" s="608" t="str">
        <f t="shared" si="2"/>
        <v>středisko Dakota Mladá Boleslav</v>
      </c>
      <c r="W95" s="317"/>
      <c r="X95" s="318"/>
      <c r="Y95" s="318"/>
    </row>
    <row r="96" spans="1:25" ht="15" hidden="1" customHeight="1">
      <c r="A96" s="588" t="s">
        <v>223</v>
      </c>
      <c r="B96" s="599">
        <v>4</v>
      </c>
      <c r="C96" s="600">
        <v>7</v>
      </c>
      <c r="D96" s="600">
        <v>4</v>
      </c>
      <c r="E96" s="600">
        <v>8</v>
      </c>
      <c r="F96" s="600">
        <v>4</v>
      </c>
      <c r="G96" s="600">
        <v>5</v>
      </c>
      <c r="H96" s="600">
        <v>4</v>
      </c>
      <c r="I96" s="600">
        <v>4</v>
      </c>
      <c r="J96" s="601">
        <v>4</v>
      </c>
      <c r="K96" s="601">
        <v>4</v>
      </c>
      <c r="L96" s="601">
        <v>4</v>
      </c>
      <c r="M96" s="614">
        <v>3</v>
      </c>
      <c r="N96" s="612">
        <f t="shared" si="4"/>
        <v>0.75</v>
      </c>
      <c r="O96" s="587" t="s">
        <v>224</v>
      </c>
      <c r="R96" s="317" t="s">
        <v>254</v>
      </c>
      <c r="S96" s="505">
        <v>5</v>
      </c>
      <c r="T96" s="505">
        <v>13</v>
      </c>
      <c r="U96" s="608" t="str">
        <f t="shared" si="2"/>
        <v>středisko Povodeň Benátky nad Jizerou</v>
      </c>
      <c r="W96" s="317"/>
      <c r="X96" s="318"/>
      <c r="Y96" s="318"/>
    </row>
    <row r="97" spans="1:25" ht="15" hidden="1" customHeight="1">
      <c r="A97" s="588" t="s">
        <v>225</v>
      </c>
      <c r="B97" s="599">
        <v>4</v>
      </c>
      <c r="C97" s="600">
        <v>5</v>
      </c>
      <c r="D97" s="600">
        <v>4</v>
      </c>
      <c r="E97" s="600">
        <v>7</v>
      </c>
      <c r="F97" s="600">
        <v>4</v>
      </c>
      <c r="G97" s="600">
        <v>5</v>
      </c>
      <c r="H97" s="600">
        <v>4</v>
      </c>
      <c r="I97" s="600">
        <v>3</v>
      </c>
      <c r="J97" s="601">
        <v>4</v>
      </c>
      <c r="K97" s="601">
        <v>3</v>
      </c>
      <c r="L97" s="601">
        <v>4</v>
      </c>
      <c r="M97" s="614">
        <v>2</v>
      </c>
      <c r="N97" s="612">
        <f t="shared" si="4"/>
        <v>0.5</v>
      </c>
      <c r="O97" s="587" t="s">
        <v>226</v>
      </c>
      <c r="R97" s="317" t="s">
        <v>256</v>
      </c>
      <c r="S97" s="505">
        <v>3</v>
      </c>
      <c r="T97" s="505">
        <v>7</v>
      </c>
      <c r="U97" s="608" t="str">
        <f t="shared" si="2"/>
        <v>středisko Mnichovo Hradiště</v>
      </c>
      <c r="W97" s="317"/>
      <c r="X97" s="318"/>
      <c r="Y97" s="318"/>
    </row>
    <row r="98" spans="1:25" ht="15" customHeight="1">
      <c r="A98" s="588">
        <v>215</v>
      </c>
      <c r="B98" s="599">
        <v>14</v>
      </c>
      <c r="C98" s="600">
        <v>25</v>
      </c>
      <c r="D98" s="600">
        <v>14</v>
      </c>
      <c r="E98" s="600">
        <v>29</v>
      </c>
      <c r="F98" s="600">
        <v>14</v>
      </c>
      <c r="G98" s="600">
        <v>33</v>
      </c>
      <c r="H98" s="600">
        <v>14</v>
      </c>
      <c r="I98" s="600">
        <v>31</v>
      </c>
      <c r="J98" s="601">
        <v>13</v>
      </c>
      <c r="K98" s="601">
        <v>28</v>
      </c>
      <c r="L98" s="601">
        <v>14</v>
      </c>
      <c r="M98" s="614">
        <v>26</v>
      </c>
      <c r="N98" s="612">
        <f t="shared" si="4"/>
        <v>1.86</v>
      </c>
      <c r="O98" s="587" t="s">
        <v>227</v>
      </c>
      <c r="R98" s="317" t="s">
        <v>258</v>
      </c>
      <c r="S98" s="505">
        <v>2</v>
      </c>
      <c r="T98" s="505">
        <v>4</v>
      </c>
      <c r="U98" s="608" t="str">
        <f t="shared" si="2"/>
        <v>přístav Mladá Boleslav</v>
      </c>
      <c r="W98" s="317"/>
      <c r="X98" s="318"/>
      <c r="Y98" s="318"/>
    </row>
    <row r="99" spans="1:25" ht="15" hidden="1" customHeight="1">
      <c r="A99" s="588" t="s">
        <v>228</v>
      </c>
      <c r="B99" s="599">
        <v>4</v>
      </c>
      <c r="C99" s="600">
        <v>10</v>
      </c>
      <c r="D99" s="600">
        <v>4</v>
      </c>
      <c r="E99" s="600">
        <v>10</v>
      </c>
      <c r="F99" s="600">
        <v>4</v>
      </c>
      <c r="G99" s="600">
        <v>10</v>
      </c>
      <c r="H99" s="600">
        <v>4</v>
      </c>
      <c r="I99" s="600">
        <v>10</v>
      </c>
      <c r="J99" s="601">
        <v>4</v>
      </c>
      <c r="K99" s="601">
        <v>9</v>
      </c>
      <c r="L99" s="601">
        <v>4</v>
      </c>
      <c r="M99" s="614">
        <v>9</v>
      </c>
      <c r="N99" s="612">
        <f t="shared" si="4"/>
        <v>2.25</v>
      </c>
      <c r="O99" s="587" t="s">
        <v>229</v>
      </c>
      <c r="R99" s="317" t="s">
        <v>260</v>
      </c>
      <c r="S99" s="505">
        <v>3</v>
      </c>
      <c r="T99" s="505">
        <v>1</v>
      </c>
      <c r="U99" s="608" t="str">
        <f t="shared" si="2"/>
        <v>středisko Svornost Bělá pod Bezdězem</v>
      </c>
      <c r="W99" s="317"/>
      <c r="X99" s="318"/>
      <c r="Y99" s="318"/>
    </row>
    <row r="100" spans="1:25" ht="15" hidden="1" customHeight="1">
      <c r="A100" s="588" t="s">
        <v>230</v>
      </c>
      <c r="B100" s="599">
        <v>2</v>
      </c>
      <c r="C100" s="600">
        <v>6</v>
      </c>
      <c r="D100" s="600">
        <v>2</v>
      </c>
      <c r="E100" s="600">
        <v>6</v>
      </c>
      <c r="F100" s="600">
        <v>2</v>
      </c>
      <c r="G100" s="600">
        <v>6</v>
      </c>
      <c r="H100" s="600">
        <v>2</v>
      </c>
      <c r="I100" s="600">
        <v>5</v>
      </c>
      <c r="J100" s="601">
        <v>2</v>
      </c>
      <c r="K100" s="601">
        <v>6</v>
      </c>
      <c r="L100" s="601">
        <v>2</v>
      </c>
      <c r="M100" s="614">
        <v>6</v>
      </c>
      <c r="N100" s="612">
        <f t="shared" si="4"/>
        <v>3</v>
      </c>
      <c r="O100" s="587" t="s">
        <v>231</v>
      </c>
      <c r="R100" s="317" t="s">
        <v>263</v>
      </c>
      <c r="S100" s="505">
        <v>2</v>
      </c>
      <c r="T100" s="505">
        <v>6</v>
      </c>
      <c r="U100" s="608" t="str">
        <f t="shared" si="2"/>
        <v>středisko Cefeus Nymburk</v>
      </c>
      <c r="W100" s="317"/>
      <c r="X100" s="318"/>
      <c r="Y100" s="318"/>
    </row>
    <row r="101" spans="1:25" ht="15" hidden="1" customHeight="1">
      <c r="A101" s="588" t="s">
        <v>232</v>
      </c>
      <c r="B101" s="599">
        <v>2</v>
      </c>
      <c r="C101" s="600">
        <v>2</v>
      </c>
      <c r="D101" s="600">
        <v>2</v>
      </c>
      <c r="E101" s="600">
        <v>4</v>
      </c>
      <c r="F101" s="600">
        <v>2</v>
      </c>
      <c r="G101" s="600">
        <v>5</v>
      </c>
      <c r="H101" s="600">
        <v>2</v>
      </c>
      <c r="I101" s="600">
        <v>5</v>
      </c>
      <c r="J101" s="601">
        <v>1</v>
      </c>
      <c r="K101" s="601">
        <v>3</v>
      </c>
      <c r="L101" s="601">
        <v>1</v>
      </c>
      <c r="M101" s="614">
        <v>3</v>
      </c>
      <c r="N101" s="612">
        <f t="shared" si="4"/>
        <v>3</v>
      </c>
      <c r="O101" s="587" t="s">
        <v>233</v>
      </c>
      <c r="R101" s="317" t="s">
        <v>265</v>
      </c>
      <c r="S101" s="505">
        <v>2</v>
      </c>
      <c r="T101" s="505">
        <v>6</v>
      </c>
      <c r="U101" s="608" t="str">
        <f t="shared" si="2"/>
        <v>přístav Modrá flotila Nymburk</v>
      </c>
      <c r="W101" s="317"/>
      <c r="X101" s="318"/>
      <c r="Y101" s="318"/>
    </row>
    <row r="102" spans="1:25" ht="15" hidden="1" customHeight="1">
      <c r="A102" s="588" t="s">
        <v>234</v>
      </c>
      <c r="B102" s="599">
        <v>2</v>
      </c>
      <c r="C102" s="600">
        <v>2</v>
      </c>
      <c r="D102" s="600">
        <v>2</v>
      </c>
      <c r="E102" s="600">
        <v>2</v>
      </c>
      <c r="F102" s="600">
        <v>2</v>
      </c>
      <c r="G102" s="600">
        <v>4</v>
      </c>
      <c r="H102" s="600">
        <v>2</v>
      </c>
      <c r="I102" s="600">
        <v>3</v>
      </c>
      <c r="J102" s="601">
        <v>2</v>
      </c>
      <c r="K102" s="601">
        <v>3</v>
      </c>
      <c r="L102" s="601">
        <v>3</v>
      </c>
      <c r="M102" s="614">
        <v>3</v>
      </c>
      <c r="N102" s="612">
        <f t="shared" si="4"/>
        <v>1</v>
      </c>
      <c r="O102" s="587" t="s">
        <v>235</v>
      </c>
      <c r="R102" s="317" t="s">
        <v>267</v>
      </c>
      <c r="S102" s="505">
        <v>4</v>
      </c>
      <c r="T102" s="505">
        <v>9</v>
      </c>
      <c r="U102" s="608" t="str">
        <f t="shared" si="2"/>
        <v>středisko Lysá nad Labem</v>
      </c>
      <c r="W102" s="317"/>
      <c r="X102" s="318"/>
      <c r="Y102" s="318"/>
    </row>
    <row r="103" spans="1:25" ht="15" hidden="1" customHeight="1">
      <c r="A103" s="588" t="s">
        <v>236</v>
      </c>
      <c r="B103" s="599">
        <v>2</v>
      </c>
      <c r="C103" s="600">
        <v>4</v>
      </c>
      <c r="D103" s="600">
        <v>2</v>
      </c>
      <c r="E103" s="600">
        <v>5</v>
      </c>
      <c r="F103" s="600">
        <v>2</v>
      </c>
      <c r="G103" s="600">
        <v>6</v>
      </c>
      <c r="H103" s="600">
        <v>2</v>
      </c>
      <c r="I103" s="600">
        <v>6</v>
      </c>
      <c r="J103" s="601">
        <v>2</v>
      </c>
      <c r="K103" s="601">
        <v>6</v>
      </c>
      <c r="L103" s="601">
        <v>2</v>
      </c>
      <c r="M103" s="614">
        <v>4</v>
      </c>
      <c r="N103" s="612">
        <f t="shared" si="4"/>
        <v>2</v>
      </c>
      <c r="O103" s="587" t="s">
        <v>237</v>
      </c>
      <c r="R103" s="317" t="s">
        <v>269</v>
      </c>
      <c r="S103" s="505">
        <v>4</v>
      </c>
      <c r="T103" s="505">
        <v>11</v>
      </c>
      <c r="U103" s="608" t="str">
        <f t="shared" si="2"/>
        <v>středisko Městec Králové</v>
      </c>
      <c r="W103" s="317"/>
      <c r="X103" s="318"/>
      <c r="Y103" s="318"/>
    </row>
    <row r="104" spans="1:25" ht="15" hidden="1" customHeight="1">
      <c r="A104" s="588" t="s">
        <v>238</v>
      </c>
      <c r="B104" s="599">
        <v>2</v>
      </c>
      <c r="C104" s="600">
        <v>1</v>
      </c>
      <c r="D104" s="600">
        <v>2</v>
      </c>
      <c r="E104" s="600">
        <v>2</v>
      </c>
      <c r="F104" s="600">
        <v>2</v>
      </c>
      <c r="G104" s="600">
        <v>2</v>
      </c>
      <c r="H104" s="600">
        <v>2</v>
      </c>
      <c r="I104" s="600">
        <v>2</v>
      </c>
      <c r="J104" s="601">
        <v>2</v>
      </c>
      <c r="K104" s="601">
        <v>1</v>
      </c>
      <c r="L104" s="601">
        <v>2</v>
      </c>
      <c r="M104" s="614">
        <v>1</v>
      </c>
      <c r="N104" s="612">
        <f t="shared" si="4"/>
        <v>0.5</v>
      </c>
      <c r="O104" s="587" t="s">
        <v>239</v>
      </c>
      <c r="R104" s="317" t="s">
        <v>271</v>
      </c>
      <c r="S104" s="505">
        <v>3</v>
      </c>
      <c r="T104" s="505">
        <v>9</v>
      </c>
      <c r="U104" s="608" t="str">
        <f t="shared" si="2"/>
        <v>středisko Krále Jiřího Poděbrady</v>
      </c>
      <c r="W104" s="317"/>
      <c r="X104" s="318"/>
      <c r="Y104" s="318"/>
    </row>
    <row r="105" spans="1:25" ht="15" customHeight="1">
      <c r="A105" s="588">
        <v>216</v>
      </c>
      <c r="B105" s="599">
        <v>12</v>
      </c>
      <c r="C105" s="600">
        <v>28</v>
      </c>
      <c r="D105" s="600">
        <v>13</v>
      </c>
      <c r="E105" s="600">
        <v>25</v>
      </c>
      <c r="F105" s="600">
        <v>13</v>
      </c>
      <c r="G105" s="600">
        <v>26</v>
      </c>
      <c r="H105" s="600">
        <v>14</v>
      </c>
      <c r="I105" s="600">
        <v>26</v>
      </c>
      <c r="J105" s="601">
        <v>14</v>
      </c>
      <c r="K105" s="601">
        <v>28</v>
      </c>
      <c r="L105" s="601">
        <v>15</v>
      </c>
      <c r="M105" s="614">
        <v>32</v>
      </c>
      <c r="N105" s="612">
        <f t="shared" si="4"/>
        <v>2.13</v>
      </c>
      <c r="O105" s="587" t="s">
        <v>240</v>
      </c>
      <c r="R105" s="317" t="s">
        <v>273</v>
      </c>
      <c r="S105" s="505">
        <v>1</v>
      </c>
      <c r="T105" s="505">
        <v>2</v>
      </c>
      <c r="U105" s="608" t="str">
        <f t="shared" si="2"/>
        <v>středisko Sadská</v>
      </c>
      <c r="W105" s="317"/>
      <c r="X105" s="318"/>
      <c r="Y105" s="318"/>
    </row>
    <row r="106" spans="1:25" ht="15" hidden="1" customHeight="1">
      <c r="A106" s="588" t="s">
        <v>241</v>
      </c>
      <c r="B106" s="599">
        <v>2</v>
      </c>
      <c r="C106" s="600">
        <v>5</v>
      </c>
      <c r="D106" s="600">
        <v>2</v>
      </c>
      <c r="E106" s="600">
        <v>4</v>
      </c>
      <c r="F106" s="600">
        <v>2</v>
      </c>
      <c r="G106" s="600">
        <v>4</v>
      </c>
      <c r="H106" s="600">
        <v>2</v>
      </c>
      <c r="I106" s="600">
        <v>4</v>
      </c>
      <c r="J106" s="601">
        <v>2</v>
      </c>
      <c r="K106" s="601">
        <v>4</v>
      </c>
      <c r="L106" s="601">
        <v>2</v>
      </c>
      <c r="M106" s="614">
        <v>4</v>
      </c>
      <c r="N106" s="612">
        <f t="shared" si="4"/>
        <v>2</v>
      </c>
      <c r="O106" s="587" t="s">
        <v>242</v>
      </c>
      <c r="R106" s="317" t="s">
        <v>275</v>
      </c>
      <c r="S106" s="505">
        <v>4</v>
      </c>
      <c r="T106" s="505">
        <v>5</v>
      </c>
      <c r="U106" s="608" t="str">
        <f t="shared" si="2"/>
        <v>středisko Krahujec Nymburk</v>
      </c>
      <c r="W106" s="317"/>
      <c r="X106" s="318"/>
      <c r="Y106" s="318"/>
    </row>
    <row r="107" spans="1:25" ht="15" hidden="1" customHeight="1">
      <c r="A107" s="588" t="s">
        <v>243</v>
      </c>
      <c r="B107" s="599">
        <v>2</v>
      </c>
      <c r="C107" s="600">
        <v>5</v>
      </c>
      <c r="D107" s="600">
        <v>2</v>
      </c>
      <c r="E107" s="600">
        <v>5</v>
      </c>
      <c r="F107" s="600">
        <v>2</v>
      </c>
      <c r="G107" s="600">
        <v>6</v>
      </c>
      <c r="H107" s="600">
        <v>2</v>
      </c>
      <c r="I107" s="600">
        <v>6</v>
      </c>
      <c r="J107" s="601">
        <v>2</v>
      </c>
      <c r="K107" s="601">
        <v>6</v>
      </c>
      <c r="L107" s="601">
        <v>3</v>
      </c>
      <c r="M107" s="614">
        <v>7</v>
      </c>
      <c r="N107" s="612">
        <f t="shared" si="4"/>
        <v>2.33</v>
      </c>
      <c r="O107" s="587" t="s">
        <v>244</v>
      </c>
      <c r="R107" s="317" t="s">
        <v>278</v>
      </c>
      <c r="S107" s="505">
        <v>3</v>
      </c>
      <c r="T107" s="505">
        <v>8</v>
      </c>
      <c r="U107" s="608" t="str">
        <f t="shared" si="2"/>
        <v>středisko VJAS Brandýs n. L.</v>
      </c>
      <c r="W107" s="317"/>
      <c r="X107" s="318"/>
      <c r="Y107" s="318"/>
    </row>
    <row r="108" spans="1:25" ht="15" hidden="1" customHeight="1">
      <c r="A108" s="588" t="s">
        <v>245</v>
      </c>
      <c r="B108" s="599">
        <v>3</v>
      </c>
      <c r="C108" s="600">
        <v>6</v>
      </c>
      <c r="D108" s="600">
        <v>4</v>
      </c>
      <c r="E108" s="600">
        <v>7</v>
      </c>
      <c r="F108" s="600">
        <v>4</v>
      </c>
      <c r="G108" s="600">
        <v>7</v>
      </c>
      <c r="H108" s="600">
        <v>5</v>
      </c>
      <c r="I108" s="600">
        <v>7</v>
      </c>
      <c r="J108" s="601">
        <v>5</v>
      </c>
      <c r="K108" s="601">
        <v>7</v>
      </c>
      <c r="L108" s="601">
        <v>5</v>
      </c>
      <c r="M108" s="614">
        <v>9</v>
      </c>
      <c r="N108" s="612">
        <f t="shared" si="4"/>
        <v>1.8</v>
      </c>
      <c r="O108" s="587" t="s">
        <v>246</v>
      </c>
      <c r="R108" s="317" t="s">
        <v>280</v>
      </c>
      <c r="S108" s="505">
        <v>2</v>
      </c>
      <c r="T108" s="505">
        <v>6</v>
      </c>
      <c r="U108" s="608" t="str">
        <f t="shared" si="2"/>
        <v>středisko Br. Fandy Antoše Jirny</v>
      </c>
      <c r="W108" s="317"/>
      <c r="X108" s="318"/>
      <c r="Y108" s="318"/>
    </row>
    <row r="109" spans="1:25" ht="15" hidden="1" customHeight="1">
      <c r="A109" s="588" t="s">
        <v>247</v>
      </c>
      <c r="B109" s="599">
        <v>2</v>
      </c>
      <c r="C109" s="600">
        <v>3</v>
      </c>
      <c r="D109" s="600">
        <v>2</v>
      </c>
      <c r="E109" s="600">
        <v>2</v>
      </c>
      <c r="F109" s="600">
        <v>2</v>
      </c>
      <c r="G109" s="600">
        <v>3</v>
      </c>
      <c r="H109" s="600">
        <v>2</v>
      </c>
      <c r="I109" s="600">
        <v>3</v>
      </c>
      <c r="J109" s="601">
        <v>2</v>
      </c>
      <c r="K109" s="601">
        <v>4</v>
      </c>
      <c r="L109" s="601">
        <v>2</v>
      </c>
      <c r="M109" s="614">
        <v>4</v>
      </c>
      <c r="N109" s="612">
        <f t="shared" si="4"/>
        <v>2</v>
      </c>
      <c r="O109" s="587" t="s">
        <v>248</v>
      </c>
      <c r="R109" s="317" t="s">
        <v>282</v>
      </c>
      <c r="S109" s="505">
        <v>4</v>
      </c>
      <c r="T109" s="505">
        <v>10</v>
      </c>
      <c r="U109" s="608" t="str">
        <f t="shared" si="2"/>
        <v>středisko Havran Klecany</v>
      </c>
      <c r="W109" s="317"/>
      <c r="X109" s="318"/>
      <c r="Y109" s="318"/>
    </row>
    <row r="110" spans="1:25" ht="15" hidden="1" customHeight="1">
      <c r="A110" s="588" t="s">
        <v>249</v>
      </c>
      <c r="B110" s="599">
        <v>3</v>
      </c>
      <c r="C110" s="600">
        <v>9</v>
      </c>
      <c r="D110" s="600">
        <v>3</v>
      </c>
      <c r="E110" s="600">
        <v>7</v>
      </c>
      <c r="F110" s="600">
        <v>3</v>
      </c>
      <c r="G110" s="600">
        <v>6</v>
      </c>
      <c r="H110" s="600">
        <v>3</v>
      </c>
      <c r="I110" s="600">
        <v>6</v>
      </c>
      <c r="J110" s="601">
        <v>3</v>
      </c>
      <c r="K110" s="601">
        <v>7</v>
      </c>
      <c r="L110" s="601">
        <v>3</v>
      </c>
      <c r="M110" s="614">
        <v>8</v>
      </c>
      <c r="N110" s="612">
        <f t="shared" si="4"/>
        <v>2.67</v>
      </c>
      <c r="O110" s="587" t="s">
        <v>250</v>
      </c>
      <c r="R110" s="317" t="s">
        <v>284</v>
      </c>
      <c r="S110" s="505">
        <v>6</v>
      </c>
      <c r="T110" s="505">
        <v>15</v>
      </c>
      <c r="U110" s="608" t="str">
        <f t="shared" si="2"/>
        <v>středisko Willi Líbeznice</v>
      </c>
      <c r="W110" s="317"/>
      <c r="X110" s="318"/>
      <c r="Y110" s="318"/>
    </row>
    <row r="111" spans="1:25" ht="15" customHeight="1">
      <c r="A111" s="588">
        <v>217</v>
      </c>
      <c r="B111" s="599">
        <v>13</v>
      </c>
      <c r="C111" s="600">
        <v>32</v>
      </c>
      <c r="D111" s="600">
        <v>13</v>
      </c>
      <c r="E111" s="600">
        <v>28</v>
      </c>
      <c r="F111" s="600">
        <v>14</v>
      </c>
      <c r="G111" s="600">
        <v>30</v>
      </c>
      <c r="H111" s="600">
        <v>14</v>
      </c>
      <c r="I111" s="600">
        <v>26</v>
      </c>
      <c r="J111" s="601">
        <v>14</v>
      </c>
      <c r="K111" s="601">
        <v>26</v>
      </c>
      <c r="L111" s="601">
        <v>14</v>
      </c>
      <c r="M111" s="614">
        <v>28</v>
      </c>
      <c r="N111" s="612">
        <f t="shared" si="4"/>
        <v>2</v>
      </c>
      <c r="O111" s="587" t="s">
        <v>251</v>
      </c>
      <c r="R111" s="317" t="s">
        <v>286</v>
      </c>
      <c r="S111" s="505">
        <v>3</v>
      </c>
      <c r="T111" s="505">
        <v>6</v>
      </c>
      <c r="U111" s="608" t="str">
        <f t="shared" si="2"/>
        <v>středisko Čelákovice</v>
      </c>
      <c r="W111" s="317"/>
      <c r="X111" s="318"/>
      <c r="Y111" s="318"/>
    </row>
    <row r="112" spans="1:25" ht="15" hidden="1" customHeight="1">
      <c r="A112" s="588" t="s">
        <v>252</v>
      </c>
      <c r="B112" s="599">
        <v>2</v>
      </c>
      <c r="C112" s="600">
        <v>6</v>
      </c>
      <c r="D112" s="600">
        <v>2</v>
      </c>
      <c r="E112" s="600">
        <v>5</v>
      </c>
      <c r="F112" s="600">
        <v>2</v>
      </c>
      <c r="G112" s="600">
        <v>6</v>
      </c>
      <c r="H112" s="600">
        <v>2</v>
      </c>
      <c r="I112" s="600">
        <v>4</v>
      </c>
      <c r="J112" s="601">
        <v>2</v>
      </c>
      <c r="K112" s="601">
        <v>3</v>
      </c>
      <c r="L112" s="601">
        <v>1</v>
      </c>
      <c r="M112" s="614">
        <v>3</v>
      </c>
      <c r="N112" s="612">
        <f t="shared" si="4"/>
        <v>3</v>
      </c>
      <c r="O112" s="587" t="s">
        <v>253</v>
      </c>
      <c r="R112" s="317" t="s">
        <v>288</v>
      </c>
      <c r="S112" s="505">
        <v>5</v>
      </c>
      <c r="T112" s="505">
        <v>15</v>
      </c>
      <c r="U112" s="608" t="str">
        <f t="shared" si="2"/>
        <v>středisko Lípa Říčany</v>
      </c>
      <c r="W112" s="317"/>
      <c r="X112" s="318"/>
      <c r="Y112" s="318"/>
    </row>
    <row r="113" spans="1:25" ht="15" hidden="1" customHeight="1">
      <c r="A113" s="588" t="s">
        <v>254</v>
      </c>
      <c r="B113" s="599">
        <v>4</v>
      </c>
      <c r="C113" s="600">
        <v>11</v>
      </c>
      <c r="D113" s="600">
        <v>4</v>
      </c>
      <c r="E113" s="600">
        <v>10</v>
      </c>
      <c r="F113" s="600">
        <v>4</v>
      </c>
      <c r="G113" s="600">
        <v>10</v>
      </c>
      <c r="H113" s="600">
        <v>4</v>
      </c>
      <c r="I113" s="600">
        <v>10</v>
      </c>
      <c r="J113" s="601">
        <v>4</v>
      </c>
      <c r="K113" s="601">
        <v>12</v>
      </c>
      <c r="L113" s="601">
        <v>5</v>
      </c>
      <c r="M113" s="614">
        <v>13</v>
      </c>
      <c r="N113" s="612">
        <f t="shared" si="4"/>
        <v>2.6</v>
      </c>
      <c r="O113" s="587" t="s">
        <v>255</v>
      </c>
      <c r="R113" s="317" t="s">
        <v>290</v>
      </c>
      <c r="S113" s="505">
        <v>4</v>
      </c>
      <c r="T113" s="505">
        <v>11</v>
      </c>
      <c r="U113" s="608" t="str">
        <f t="shared" si="2"/>
        <v>středisko Jiřího Bubáka Úvaly</v>
      </c>
      <c r="W113" s="317"/>
      <c r="X113" s="318"/>
      <c r="Y113" s="318"/>
    </row>
    <row r="114" spans="1:25" ht="15" hidden="1" customHeight="1">
      <c r="A114" s="588" t="s">
        <v>256</v>
      </c>
      <c r="B114" s="599">
        <v>3</v>
      </c>
      <c r="C114" s="600">
        <v>9</v>
      </c>
      <c r="D114" s="600">
        <v>3</v>
      </c>
      <c r="E114" s="600">
        <v>8</v>
      </c>
      <c r="F114" s="600">
        <v>3</v>
      </c>
      <c r="G114" s="600">
        <v>7</v>
      </c>
      <c r="H114" s="600">
        <v>3</v>
      </c>
      <c r="I114" s="600">
        <v>7</v>
      </c>
      <c r="J114" s="601">
        <v>3</v>
      </c>
      <c r="K114" s="601">
        <v>6</v>
      </c>
      <c r="L114" s="601">
        <v>3</v>
      </c>
      <c r="M114" s="614">
        <v>7</v>
      </c>
      <c r="N114" s="612">
        <f t="shared" si="4"/>
        <v>2.33</v>
      </c>
      <c r="O114" s="587" t="s">
        <v>257</v>
      </c>
      <c r="R114" s="317" t="s">
        <v>292</v>
      </c>
      <c r="S114" s="505">
        <v>6</v>
      </c>
      <c r="T114" s="505">
        <v>9</v>
      </c>
      <c r="U114" s="608" t="str">
        <f t="shared" si="2"/>
        <v>středisko Stará Boleslav</v>
      </c>
      <c r="W114" s="317"/>
      <c r="X114" s="318"/>
      <c r="Y114" s="318"/>
    </row>
    <row r="115" spans="1:25" ht="15" hidden="1" customHeight="1">
      <c r="A115" s="588" t="s">
        <v>258</v>
      </c>
      <c r="B115" s="599">
        <v>2</v>
      </c>
      <c r="C115" s="600">
        <v>2</v>
      </c>
      <c r="D115" s="600">
        <v>2</v>
      </c>
      <c r="E115" s="600">
        <v>0</v>
      </c>
      <c r="F115" s="600">
        <v>2</v>
      </c>
      <c r="G115" s="600">
        <v>2</v>
      </c>
      <c r="H115" s="600">
        <v>2</v>
      </c>
      <c r="I115" s="600">
        <v>1</v>
      </c>
      <c r="J115" s="601">
        <v>2</v>
      </c>
      <c r="K115" s="601">
        <v>2</v>
      </c>
      <c r="L115" s="601">
        <v>2</v>
      </c>
      <c r="M115" s="614">
        <v>4</v>
      </c>
      <c r="N115" s="612">
        <f t="shared" si="4"/>
        <v>2</v>
      </c>
      <c r="O115" s="587" t="s">
        <v>259</v>
      </c>
      <c r="R115" s="317" t="s">
        <v>294</v>
      </c>
      <c r="S115" s="505">
        <v>2</v>
      </c>
      <c r="T115" s="505">
        <v>4</v>
      </c>
      <c r="U115" s="608" t="str">
        <f t="shared" si="2"/>
        <v>přístav RETRA Brandýs nad Labem</v>
      </c>
      <c r="W115" s="317"/>
      <c r="X115" s="318"/>
      <c r="Y115" s="318"/>
    </row>
    <row r="116" spans="1:25" ht="15" hidden="1" customHeight="1">
      <c r="A116" s="588" t="s">
        <v>260</v>
      </c>
      <c r="B116" s="599">
        <v>2</v>
      </c>
      <c r="C116" s="600">
        <v>4</v>
      </c>
      <c r="D116" s="600">
        <v>2</v>
      </c>
      <c r="E116" s="600">
        <v>5</v>
      </c>
      <c r="F116" s="600">
        <v>3</v>
      </c>
      <c r="G116" s="600">
        <v>5</v>
      </c>
      <c r="H116" s="600">
        <v>3</v>
      </c>
      <c r="I116" s="600">
        <v>4</v>
      </c>
      <c r="J116" s="601">
        <v>3</v>
      </c>
      <c r="K116" s="601">
        <v>3</v>
      </c>
      <c r="L116" s="601">
        <v>3</v>
      </c>
      <c r="M116" s="614">
        <v>1</v>
      </c>
      <c r="N116" s="612">
        <f t="shared" si="4"/>
        <v>0.33</v>
      </c>
      <c r="O116" s="587" t="s">
        <v>261</v>
      </c>
      <c r="R116" s="317" t="s">
        <v>296</v>
      </c>
      <c r="S116" s="505">
        <v>2</v>
      </c>
      <c r="T116" s="505">
        <v>5</v>
      </c>
      <c r="U116" s="608" t="str">
        <f t="shared" si="2"/>
        <v>středisko ZáZemí Zápy a Zeleneč</v>
      </c>
      <c r="W116" s="317"/>
      <c r="X116" s="318"/>
      <c r="Y116" s="318"/>
    </row>
    <row r="117" spans="1:25" ht="15" customHeight="1">
      <c r="A117" s="588">
        <v>218</v>
      </c>
      <c r="B117" s="599">
        <v>21</v>
      </c>
      <c r="C117" s="600">
        <v>41</v>
      </c>
      <c r="D117" s="600">
        <v>22</v>
      </c>
      <c r="E117" s="600">
        <v>49</v>
      </c>
      <c r="F117" s="600">
        <v>22</v>
      </c>
      <c r="G117" s="600">
        <v>50</v>
      </c>
      <c r="H117" s="600">
        <v>20</v>
      </c>
      <c r="I117" s="600">
        <v>49</v>
      </c>
      <c r="J117" s="601">
        <v>20</v>
      </c>
      <c r="K117" s="601">
        <v>53</v>
      </c>
      <c r="L117" s="601">
        <v>20</v>
      </c>
      <c r="M117" s="614">
        <v>48</v>
      </c>
      <c r="N117" s="612">
        <f t="shared" si="4"/>
        <v>2.4</v>
      </c>
      <c r="O117" s="587" t="s">
        <v>262</v>
      </c>
      <c r="R117" s="317" t="s">
        <v>1095</v>
      </c>
      <c r="S117" s="505">
        <v>4</v>
      </c>
      <c r="T117" s="505">
        <v>9</v>
      </c>
      <c r="U117" s="608" t="str">
        <f t="shared" si="2"/>
        <v>středisko Modrý květ Mnichovice</v>
      </c>
      <c r="W117" s="317"/>
      <c r="X117" s="318"/>
      <c r="Y117" s="318"/>
    </row>
    <row r="118" spans="1:25" ht="15" hidden="1" customHeight="1">
      <c r="A118" s="588" t="s">
        <v>263</v>
      </c>
      <c r="B118" s="599">
        <v>3</v>
      </c>
      <c r="C118" s="600">
        <v>6</v>
      </c>
      <c r="D118" s="600">
        <v>3</v>
      </c>
      <c r="E118" s="600">
        <v>5</v>
      </c>
      <c r="F118" s="600">
        <v>3</v>
      </c>
      <c r="G118" s="600">
        <v>7</v>
      </c>
      <c r="H118" s="600">
        <v>2</v>
      </c>
      <c r="I118" s="600">
        <v>6</v>
      </c>
      <c r="J118" s="601">
        <v>2</v>
      </c>
      <c r="K118" s="601">
        <v>6</v>
      </c>
      <c r="L118" s="601">
        <v>2</v>
      </c>
      <c r="M118" s="614">
        <v>6</v>
      </c>
      <c r="N118" s="612">
        <f t="shared" si="4"/>
        <v>3</v>
      </c>
      <c r="O118" s="587" t="s">
        <v>264</v>
      </c>
      <c r="R118" s="317" t="s">
        <v>299</v>
      </c>
      <c r="S118" s="505">
        <v>6</v>
      </c>
      <c r="T118" s="505">
        <v>11</v>
      </c>
      <c r="U118" s="608" t="str">
        <f t="shared" si="2"/>
        <v>středisko Skalka Mníšek pod Brdy</v>
      </c>
      <c r="W118" s="317"/>
      <c r="X118" s="318"/>
      <c r="Y118" s="318"/>
    </row>
    <row r="119" spans="1:25" ht="15" hidden="1" customHeight="1">
      <c r="A119" s="588" t="s">
        <v>265</v>
      </c>
      <c r="B119" s="599">
        <v>2</v>
      </c>
      <c r="C119" s="600">
        <v>6</v>
      </c>
      <c r="D119" s="600">
        <v>3</v>
      </c>
      <c r="E119" s="600">
        <v>8</v>
      </c>
      <c r="F119" s="600">
        <v>3</v>
      </c>
      <c r="G119" s="600">
        <v>8</v>
      </c>
      <c r="H119" s="600">
        <v>2</v>
      </c>
      <c r="I119" s="600">
        <v>6</v>
      </c>
      <c r="J119" s="601">
        <v>2</v>
      </c>
      <c r="K119" s="601">
        <v>6</v>
      </c>
      <c r="L119" s="601">
        <v>2</v>
      </c>
      <c r="M119" s="614">
        <v>6</v>
      </c>
      <c r="N119" s="612">
        <f t="shared" si="4"/>
        <v>3</v>
      </c>
      <c r="O119" s="587" t="s">
        <v>266</v>
      </c>
      <c r="R119" s="317" t="s">
        <v>301</v>
      </c>
      <c r="S119" s="505">
        <v>4</v>
      </c>
      <c r="T119" s="505">
        <v>11</v>
      </c>
      <c r="U119" s="608" t="str">
        <f t="shared" si="2"/>
        <v>středisko Lesní Moudrost Dobřichovice</v>
      </c>
      <c r="W119" s="317"/>
      <c r="X119" s="318"/>
      <c r="Y119" s="318"/>
    </row>
    <row r="120" spans="1:25" ht="15" hidden="1" customHeight="1">
      <c r="A120" s="588" t="s">
        <v>267</v>
      </c>
      <c r="B120" s="599">
        <v>4</v>
      </c>
      <c r="C120" s="600">
        <v>9</v>
      </c>
      <c r="D120" s="600">
        <v>4</v>
      </c>
      <c r="E120" s="600">
        <v>11</v>
      </c>
      <c r="F120" s="600">
        <v>4</v>
      </c>
      <c r="G120" s="600">
        <v>11</v>
      </c>
      <c r="H120" s="600">
        <v>4</v>
      </c>
      <c r="I120" s="600">
        <v>11</v>
      </c>
      <c r="J120" s="601">
        <v>4</v>
      </c>
      <c r="K120" s="601">
        <v>12</v>
      </c>
      <c r="L120" s="601">
        <v>4</v>
      </c>
      <c r="M120" s="614">
        <v>9</v>
      </c>
      <c r="N120" s="612">
        <f t="shared" si="4"/>
        <v>2.25</v>
      </c>
      <c r="O120" s="587" t="s">
        <v>268</v>
      </c>
      <c r="R120" s="317" t="s">
        <v>303</v>
      </c>
      <c r="S120" s="505">
        <v>5</v>
      </c>
      <c r="T120" s="505">
        <v>13</v>
      </c>
      <c r="U120" s="608" t="str">
        <f t="shared" si="2"/>
        <v>středisko Vltava Vrané nad Vltavou</v>
      </c>
      <c r="W120" s="317"/>
      <c r="X120" s="318"/>
      <c r="Y120" s="318"/>
    </row>
    <row r="121" spans="1:25" ht="15" hidden="1" customHeight="1">
      <c r="A121" s="588" t="s">
        <v>269</v>
      </c>
      <c r="B121" s="599">
        <v>4</v>
      </c>
      <c r="C121" s="600">
        <v>4</v>
      </c>
      <c r="D121" s="600">
        <v>4</v>
      </c>
      <c r="E121" s="600">
        <v>7</v>
      </c>
      <c r="F121" s="600">
        <v>4</v>
      </c>
      <c r="G121" s="600">
        <v>8</v>
      </c>
      <c r="H121" s="600">
        <v>4</v>
      </c>
      <c r="I121" s="600">
        <v>9</v>
      </c>
      <c r="J121" s="601">
        <v>4</v>
      </c>
      <c r="K121" s="601">
        <v>11</v>
      </c>
      <c r="L121" s="601">
        <v>4</v>
      </c>
      <c r="M121" s="614">
        <v>11</v>
      </c>
      <c r="N121" s="612">
        <f t="shared" si="4"/>
        <v>2.75</v>
      </c>
      <c r="O121" s="587" t="s">
        <v>270</v>
      </c>
      <c r="R121" s="317" t="s">
        <v>305</v>
      </c>
      <c r="S121" s="505">
        <v>2</v>
      </c>
      <c r="T121" s="505">
        <v>2</v>
      </c>
      <c r="U121" s="608" t="str">
        <f t="shared" si="2"/>
        <v>přístav Dub Všenory</v>
      </c>
      <c r="W121" s="317"/>
      <c r="X121" s="318"/>
      <c r="Y121" s="318"/>
    </row>
    <row r="122" spans="1:25" ht="15" hidden="1" customHeight="1">
      <c r="A122" s="588" t="s">
        <v>271</v>
      </c>
      <c r="B122" s="599">
        <v>3</v>
      </c>
      <c r="C122" s="600">
        <v>8</v>
      </c>
      <c r="D122" s="600">
        <v>3</v>
      </c>
      <c r="E122" s="600">
        <v>7</v>
      </c>
      <c r="F122" s="600">
        <v>3</v>
      </c>
      <c r="G122" s="600">
        <v>7</v>
      </c>
      <c r="H122" s="600">
        <v>3</v>
      </c>
      <c r="I122" s="600">
        <v>7</v>
      </c>
      <c r="J122" s="601">
        <v>3</v>
      </c>
      <c r="K122" s="601">
        <v>9</v>
      </c>
      <c r="L122" s="601">
        <v>3</v>
      </c>
      <c r="M122" s="614">
        <v>9</v>
      </c>
      <c r="N122" s="612">
        <f t="shared" si="4"/>
        <v>3</v>
      </c>
      <c r="O122" s="587" t="s">
        <v>272</v>
      </c>
      <c r="R122" s="317" t="s">
        <v>307</v>
      </c>
      <c r="S122" s="505">
        <v>4</v>
      </c>
      <c r="T122" s="505">
        <v>12</v>
      </c>
      <c r="U122" s="608" t="str">
        <f t="shared" si="2"/>
        <v>středisko Uragan Zbraslav</v>
      </c>
      <c r="W122" s="317"/>
      <c r="X122" s="318"/>
      <c r="Y122" s="318"/>
    </row>
    <row r="123" spans="1:25" ht="15" hidden="1" customHeight="1">
      <c r="A123" s="588" t="s">
        <v>273</v>
      </c>
      <c r="B123" s="599">
        <v>1</v>
      </c>
      <c r="C123" s="600">
        <v>2</v>
      </c>
      <c r="D123" s="600">
        <v>1</v>
      </c>
      <c r="E123" s="600">
        <v>3</v>
      </c>
      <c r="F123" s="600">
        <v>1</v>
      </c>
      <c r="G123" s="600">
        <v>2</v>
      </c>
      <c r="H123" s="600">
        <v>1</v>
      </c>
      <c r="I123" s="600">
        <v>2</v>
      </c>
      <c r="J123" s="601">
        <v>1</v>
      </c>
      <c r="K123" s="601">
        <v>2</v>
      </c>
      <c r="L123" s="601">
        <v>1</v>
      </c>
      <c r="M123" s="614">
        <v>2</v>
      </c>
      <c r="N123" s="612">
        <f t="shared" si="4"/>
        <v>2</v>
      </c>
      <c r="O123" s="587" t="s">
        <v>274</v>
      </c>
      <c r="R123" s="317" t="s">
        <v>309</v>
      </c>
      <c r="S123" s="505">
        <v>3</v>
      </c>
      <c r="T123" s="505">
        <v>6</v>
      </c>
      <c r="U123" s="608" t="str">
        <f t="shared" si="2"/>
        <v>středisko Černošice</v>
      </c>
      <c r="W123" s="317"/>
      <c r="X123" s="318"/>
      <c r="Y123" s="318"/>
    </row>
    <row r="124" spans="1:25" ht="15" hidden="1" customHeight="1">
      <c r="A124" s="588" t="s">
        <v>275</v>
      </c>
      <c r="B124" s="599">
        <v>4</v>
      </c>
      <c r="C124" s="600">
        <v>6</v>
      </c>
      <c r="D124" s="600">
        <v>4</v>
      </c>
      <c r="E124" s="600">
        <v>8</v>
      </c>
      <c r="F124" s="600">
        <v>4</v>
      </c>
      <c r="G124" s="600">
        <v>7</v>
      </c>
      <c r="H124" s="600">
        <v>4</v>
      </c>
      <c r="I124" s="600">
        <v>8</v>
      </c>
      <c r="J124" s="601">
        <v>4</v>
      </c>
      <c r="K124" s="601">
        <v>7</v>
      </c>
      <c r="L124" s="601">
        <v>4</v>
      </c>
      <c r="M124" s="614">
        <v>5</v>
      </c>
      <c r="N124" s="612">
        <f t="shared" si="4"/>
        <v>1.25</v>
      </c>
      <c r="O124" s="587" t="s">
        <v>276</v>
      </c>
      <c r="R124" s="317" t="s">
        <v>313</v>
      </c>
      <c r="S124" s="505">
        <v>6</v>
      </c>
      <c r="T124" s="505">
        <v>16</v>
      </c>
      <c r="U124" s="608" t="str">
        <f t="shared" si="2"/>
        <v>středisko Hiawatha Příbram</v>
      </c>
      <c r="W124" s="317"/>
      <c r="X124" s="318"/>
      <c r="Y124" s="318"/>
    </row>
    <row r="125" spans="1:25" ht="15" customHeight="1">
      <c r="A125" s="588">
        <v>219</v>
      </c>
      <c r="B125" s="599">
        <v>32</v>
      </c>
      <c r="C125" s="600">
        <v>72</v>
      </c>
      <c r="D125" s="600">
        <v>35</v>
      </c>
      <c r="E125" s="600">
        <v>80</v>
      </c>
      <c r="F125" s="600">
        <v>34</v>
      </c>
      <c r="G125" s="600">
        <v>82</v>
      </c>
      <c r="H125" s="600">
        <v>35</v>
      </c>
      <c r="I125" s="600">
        <v>88</v>
      </c>
      <c r="J125" s="601">
        <v>38</v>
      </c>
      <c r="K125" s="601">
        <v>95</v>
      </c>
      <c r="L125" s="601">
        <v>41</v>
      </c>
      <c r="M125" s="614">
        <v>98</v>
      </c>
      <c r="N125" s="612">
        <f t="shared" si="4"/>
        <v>2.39</v>
      </c>
      <c r="O125" s="587" t="s">
        <v>277</v>
      </c>
      <c r="R125" s="317" t="s">
        <v>315</v>
      </c>
      <c r="S125" s="505">
        <v>4</v>
      </c>
      <c r="T125" s="505">
        <v>7</v>
      </c>
      <c r="U125" s="608" t="str">
        <f t="shared" si="2"/>
        <v>středisko Clan Hiawatha Příbram</v>
      </c>
      <c r="W125" s="317"/>
      <c r="X125" s="318"/>
      <c r="Y125" s="318"/>
    </row>
    <row r="126" spans="1:25" ht="15" hidden="1" customHeight="1">
      <c r="A126" s="588" t="s">
        <v>278</v>
      </c>
      <c r="B126" s="599">
        <v>2</v>
      </c>
      <c r="C126" s="600">
        <v>6</v>
      </c>
      <c r="D126" s="600">
        <v>2</v>
      </c>
      <c r="E126" s="600">
        <v>6</v>
      </c>
      <c r="F126" s="600">
        <v>2</v>
      </c>
      <c r="G126" s="600">
        <v>6</v>
      </c>
      <c r="H126" s="600">
        <v>2</v>
      </c>
      <c r="I126" s="600">
        <v>6</v>
      </c>
      <c r="J126" s="601">
        <v>2</v>
      </c>
      <c r="K126" s="601">
        <v>6</v>
      </c>
      <c r="L126" s="601">
        <v>3</v>
      </c>
      <c r="M126" s="614">
        <v>8</v>
      </c>
      <c r="N126" s="612">
        <f t="shared" si="4"/>
        <v>2.67</v>
      </c>
      <c r="O126" s="587" t="s">
        <v>279</v>
      </c>
      <c r="R126" s="317" t="s">
        <v>317</v>
      </c>
      <c r="S126" s="505">
        <v>2</v>
      </c>
      <c r="T126" s="505">
        <v>6</v>
      </c>
      <c r="U126" s="608" t="str">
        <f t="shared" si="2"/>
        <v>středisko Rožmitál p. Tř.</v>
      </c>
      <c r="W126" s="317"/>
      <c r="X126" s="318"/>
      <c r="Y126" s="318"/>
    </row>
    <row r="127" spans="1:25" ht="15" hidden="1" customHeight="1">
      <c r="A127" s="588" t="s">
        <v>280</v>
      </c>
      <c r="B127" s="599">
        <v>2</v>
      </c>
      <c r="C127" s="600">
        <v>5</v>
      </c>
      <c r="D127" s="600">
        <v>2</v>
      </c>
      <c r="E127" s="600">
        <v>5</v>
      </c>
      <c r="F127" s="600">
        <v>2</v>
      </c>
      <c r="G127" s="600">
        <v>6</v>
      </c>
      <c r="H127" s="600">
        <v>2</v>
      </c>
      <c r="I127" s="600">
        <v>6</v>
      </c>
      <c r="J127" s="601">
        <v>2</v>
      </c>
      <c r="K127" s="601">
        <v>6</v>
      </c>
      <c r="L127" s="601">
        <v>2</v>
      </c>
      <c r="M127" s="614">
        <v>6</v>
      </c>
      <c r="N127" s="612">
        <f t="shared" si="4"/>
        <v>3</v>
      </c>
      <c r="O127" s="587" t="s">
        <v>281</v>
      </c>
      <c r="R127" s="317" t="s">
        <v>319</v>
      </c>
      <c r="S127" s="505">
        <v>2</v>
      </c>
      <c r="T127" s="505">
        <v>6</v>
      </c>
      <c r="U127" s="608" t="str">
        <f t="shared" si="2"/>
        <v>středisko Sedlčany</v>
      </c>
      <c r="W127" s="317"/>
      <c r="X127" s="318"/>
      <c r="Y127" s="318"/>
    </row>
    <row r="128" spans="1:25" ht="15" hidden="1" customHeight="1">
      <c r="A128" s="588" t="s">
        <v>282</v>
      </c>
      <c r="B128" s="599">
        <v>3</v>
      </c>
      <c r="C128" s="600">
        <v>8</v>
      </c>
      <c r="D128" s="600">
        <v>3</v>
      </c>
      <c r="E128" s="600">
        <v>9</v>
      </c>
      <c r="F128" s="600">
        <v>3</v>
      </c>
      <c r="G128" s="600">
        <v>9</v>
      </c>
      <c r="H128" s="600">
        <v>3</v>
      </c>
      <c r="I128" s="600">
        <v>9</v>
      </c>
      <c r="J128" s="601">
        <v>3</v>
      </c>
      <c r="K128" s="601">
        <v>9</v>
      </c>
      <c r="L128" s="601">
        <v>4</v>
      </c>
      <c r="M128" s="614">
        <v>10</v>
      </c>
      <c r="N128" s="612">
        <f t="shared" si="4"/>
        <v>2.5</v>
      </c>
      <c r="O128" s="587" t="s">
        <v>283</v>
      </c>
      <c r="R128" s="317" t="s">
        <v>321</v>
      </c>
      <c r="S128" s="505">
        <v>5</v>
      </c>
      <c r="T128" s="505">
        <v>15</v>
      </c>
      <c r="U128" s="608" t="str">
        <f t="shared" si="2"/>
        <v>prof. Oliče Dobříš</v>
      </c>
      <c r="W128" s="317"/>
      <c r="X128" s="318"/>
      <c r="Y128" s="318"/>
    </row>
    <row r="129" spans="1:25" ht="15" hidden="1" customHeight="1">
      <c r="A129" s="588" t="s">
        <v>284</v>
      </c>
      <c r="B129" s="599">
        <v>6</v>
      </c>
      <c r="C129" s="600">
        <v>11</v>
      </c>
      <c r="D129" s="600">
        <v>7</v>
      </c>
      <c r="E129" s="600">
        <v>10</v>
      </c>
      <c r="F129" s="600">
        <v>6</v>
      </c>
      <c r="G129" s="600">
        <v>11</v>
      </c>
      <c r="H129" s="600">
        <v>6</v>
      </c>
      <c r="I129" s="600">
        <v>15</v>
      </c>
      <c r="J129" s="601">
        <v>6</v>
      </c>
      <c r="K129" s="601">
        <v>15</v>
      </c>
      <c r="L129" s="601">
        <v>6</v>
      </c>
      <c r="M129" s="614">
        <v>15</v>
      </c>
      <c r="N129" s="612">
        <f t="shared" si="4"/>
        <v>2.5</v>
      </c>
      <c r="O129" s="587" t="s">
        <v>285</v>
      </c>
      <c r="R129" s="317" t="s">
        <v>323</v>
      </c>
      <c r="S129" s="505">
        <v>4</v>
      </c>
      <c r="T129" s="505">
        <v>12</v>
      </c>
      <c r="U129" s="608" t="str">
        <f t="shared" si="2"/>
        <v>středisko Zlatá Růže Jindřichův Hradec</v>
      </c>
      <c r="W129" s="317"/>
      <c r="X129" s="318"/>
      <c r="Y129" s="318"/>
    </row>
    <row r="130" spans="1:25" ht="15" hidden="1" customHeight="1">
      <c r="A130" s="588" t="s">
        <v>286</v>
      </c>
      <c r="B130" s="599">
        <v>4</v>
      </c>
      <c r="C130" s="600">
        <v>5</v>
      </c>
      <c r="D130" s="600">
        <v>4</v>
      </c>
      <c r="E130" s="600">
        <v>7</v>
      </c>
      <c r="F130" s="600">
        <v>3</v>
      </c>
      <c r="G130" s="600">
        <v>7</v>
      </c>
      <c r="H130" s="600">
        <v>3</v>
      </c>
      <c r="I130" s="600">
        <v>7</v>
      </c>
      <c r="J130" s="601">
        <v>3</v>
      </c>
      <c r="K130" s="601">
        <v>7</v>
      </c>
      <c r="L130" s="601">
        <v>3</v>
      </c>
      <c r="M130" s="614">
        <v>6</v>
      </c>
      <c r="N130" s="612">
        <f t="shared" si="4"/>
        <v>2</v>
      </c>
      <c r="O130" s="587" t="s">
        <v>287</v>
      </c>
      <c r="R130" s="317" t="s">
        <v>325</v>
      </c>
      <c r="S130" s="505">
        <v>3</v>
      </c>
      <c r="T130" s="505">
        <v>8</v>
      </c>
      <c r="U130" s="608" t="str">
        <f t="shared" si="2"/>
        <v>středisko Rožmberská růže Třeboň</v>
      </c>
      <c r="W130" s="317"/>
      <c r="X130" s="318"/>
      <c r="Y130" s="318"/>
    </row>
    <row r="131" spans="1:25" ht="15" hidden="1" customHeight="1">
      <c r="A131" s="588" t="s">
        <v>288</v>
      </c>
      <c r="B131" s="599">
        <v>5</v>
      </c>
      <c r="C131" s="600">
        <v>13</v>
      </c>
      <c r="D131" s="600">
        <v>6</v>
      </c>
      <c r="E131" s="600">
        <v>18</v>
      </c>
      <c r="F131" s="600">
        <v>6</v>
      </c>
      <c r="G131" s="600">
        <v>15</v>
      </c>
      <c r="H131" s="600">
        <v>6</v>
      </c>
      <c r="I131" s="600">
        <v>17</v>
      </c>
      <c r="J131" s="601">
        <v>5</v>
      </c>
      <c r="K131" s="601">
        <v>15</v>
      </c>
      <c r="L131" s="601">
        <v>5</v>
      </c>
      <c r="M131" s="614">
        <v>15</v>
      </c>
      <c r="N131" s="612">
        <f t="shared" si="4"/>
        <v>3</v>
      </c>
      <c r="O131" s="587" t="s">
        <v>289</v>
      </c>
      <c r="R131" s="317" t="s">
        <v>327</v>
      </c>
      <c r="S131" s="505">
        <v>3</v>
      </c>
      <c r="T131" s="505">
        <v>6</v>
      </c>
      <c r="U131" s="608" t="str">
        <f t="shared" si="2"/>
        <v>středisko Gáhál Písek</v>
      </c>
      <c r="W131" s="317"/>
      <c r="X131" s="318"/>
      <c r="Y131" s="318"/>
    </row>
    <row r="132" spans="1:25" ht="15" hidden="1" customHeight="1">
      <c r="A132" s="588" t="s">
        <v>290</v>
      </c>
      <c r="B132" s="599">
        <v>3</v>
      </c>
      <c r="C132" s="600">
        <v>8</v>
      </c>
      <c r="D132" s="600">
        <v>3</v>
      </c>
      <c r="E132" s="600">
        <v>7</v>
      </c>
      <c r="F132" s="600">
        <v>3</v>
      </c>
      <c r="G132" s="600">
        <v>8</v>
      </c>
      <c r="H132" s="600">
        <v>4</v>
      </c>
      <c r="I132" s="600">
        <v>8</v>
      </c>
      <c r="J132" s="601">
        <v>4</v>
      </c>
      <c r="K132" s="601">
        <v>9</v>
      </c>
      <c r="L132" s="601">
        <v>4</v>
      </c>
      <c r="M132" s="614">
        <v>11</v>
      </c>
      <c r="N132" s="612">
        <f t="shared" si="4"/>
        <v>2.75</v>
      </c>
      <c r="O132" s="587" t="s">
        <v>291</v>
      </c>
      <c r="R132" s="317" t="s">
        <v>329</v>
      </c>
      <c r="S132" s="505">
        <v>2</v>
      </c>
      <c r="T132" s="505">
        <v>5</v>
      </c>
      <c r="U132" s="608" t="str">
        <f t="shared" si="2"/>
        <v>středisko Zlatá stezka Prachatice</v>
      </c>
      <c r="W132" s="317"/>
      <c r="X132" s="318"/>
      <c r="Y132" s="318"/>
    </row>
    <row r="133" spans="1:25" ht="15" hidden="1" customHeight="1">
      <c r="A133" s="588" t="s">
        <v>292</v>
      </c>
      <c r="B133" s="599">
        <v>3</v>
      </c>
      <c r="C133" s="600">
        <v>6</v>
      </c>
      <c r="D133" s="600">
        <v>4</v>
      </c>
      <c r="E133" s="600">
        <v>9</v>
      </c>
      <c r="F133" s="600">
        <v>5</v>
      </c>
      <c r="G133" s="600">
        <v>10</v>
      </c>
      <c r="H133" s="600">
        <v>5</v>
      </c>
      <c r="I133" s="600">
        <v>10</v>
      </c>
      <c r="J133" s="601">
        <v>5</v>
      </c>
      <c r="K133" s="601">
        <v>13</v>
      </c>
      <c r="L133" s="601">
        <v>6</v>
      </c>
      <c r="M133" s="614">
        <v>9</v>
      </c>
      <c r="N133" s="612">
        <f t="shared" si="4"/>
        <v>1.5</v>
      </c>
      <c r="O133" s="587" t="s">
        <v>293</v>
      </c>
      <c r="R133" s="317" t="s">
        <v>331</v>
      </c>
      <c r="S133" s="505">
        <v>2</v>
      </c>
      <c r="T133" s="505">
        <v>3</v>
      </c>
      <c r="U133" s="608" t="str">
        <f t="shared" si="2"/>
        <v>středisko Vimperk</v>
      </c>
      <c r="W133" s="317"/>
      <c r="X133" s="318"/>
      <c r="Y133" s="318"/>
    </row>
    <row r="134" spans="1:25" ht="15" hidden="1" customHeight="1">
      <c r="A134" s="588" t="s">
        <v>294</v>
      </c>
      <c r="B134" s="599">
        <v>2</v>
      </c>
      <c r="C134" s="600">
        <v>6</v>
      </c>
      <c r="D134" s="600">
        <v>2</v>
      </c>
      <c r="E134" s="600">
        <v>5</v>
      </c>
      <c r="F134" s="600">
        <v>2</v>
      </c>
      <c r="G134" s="600">
        <v>5</v>
      </c>
      <c r="H134" s="600">
        <v>2</v>
      </c>
      <c r="I134" s="600">
        <v>5</v>
      </c>
      <c r="J134" s="601">
        <v>2</v>
      </c>
      <c r="K134" s="601">
        <v>4</v>
      </c>
      <c r="L134" s="601">
        <v>2</v>
      </c>
      <c r="M134" s="614">
        <v>4</v>
      </c>
      <c r="N134" s="612">
        <f t="shared" si="4"/>
        <v>2</v>
      </c>
      <c r="O134" s="587" t="s">
        <v>295</v>
      </c>
      <c r="R134" s="317" t="s">
        <v>333</v>
      </c>
      <c r="S134" s="505">
        <v>7</v>
      </c>
      <c r="T134" s="505">
        <v>21</v>
      </c>
      <c r="U134" s="608" t="str">
        <f t="shared" ref="U134:U197" si="5">VLOOKUP(R134,A:O,15,0)</f>
        <v>středisko Walden České Budějovice</v>
      </c>
      <c r="W134" s="317"/>
      <c r="X134" s="318"/>
      <c r="Y134" s="318"/>
    </row>
    <row r="135" spans="1:25" ht="15" hidden="1" customHeight="1">
      <c r="A135" s="588" t="s">
        <v>296</v>
      </c>
      <c r="B135" s="599">
        <v>2</v>
      </c>
      <c r="C135" s="600">
        <v>4</v>
      </c>
      <c r="D135" s="600">
        <v>2</v>
      </c>
      <c r="E135" s="600">
        <v>4</v>
      </c>
      <c r="F135" s="600">
        <v>2</v>
      </c>
      <c r="G135" s="600">
        <v>5</v>
      </c>
      <c r="H135" s="600">
        <v>2</v>
      </c>
      <c r="I135" s="600">
        <v>5</v>
      </c>
      <c r="J135" s="601">
        <v>2</v>
      </c>
      <c r="K135" s="601">
        <v>4</v>
      </c>
      <c r="L135" s="601">
        <v>2</v>
      </c>
      <c r="M135" s="614">
        <v>5</v>
      </c>
      <c r="N135" s="612">
        <f t="shared" si="4"/>
        <v>2.5</v>
      </c>
      <c r="O135" s="587" t="s">
        <v>1094</v>
      </c>
      <c r="R135" s="317" t="s">
        <v>335</v>
      </c>
      <c r="S135" s="505">
        <v>10</v>
      </c>
      <c r="T135" s="505">
        <v>28</v>
      </c>
      <c r="U135" s="608" t="str">
        <f t="shared" si="5"/>
        <v>středisko VAVÉHA České Budějovice</v>
      </c>
      <c r="W135" s="317"/>
      <c r="X135" s="318"/>
      <c r="Y135" s="318"/>
    </row>
    <row r="136" spans="1:25" s="316" customFormat="1" ht="15" hidden="1" customHeight="1">
      <c r="A136" s="588" t="s">
        <v>1095</v>
      </c>
      <c r="B136" s="599"/>
      <c r="C136" s="600"/>
      <c r="D136" s="600"/>
      <c r="E136" s="600"/>
      <c r="F136" s="600"/>
      <c r="G136" s="600"/>
      <c r="H136" s="602"/>
      <c r="I136" s="602"/>
      <c r="J136" s="601">
        <v>4</v>
      </c>
      <c r="K136" s="601">
        <v>7</v>
      </c>
      <c r="L136" s="601">
        <v>4</v>
      </c>
      <c r="M136" s="614">
        <v>9</v>
      </c>
      <c r="N136" s="612">
        <f t="shared" si="4"/>
        <v>2.25</v>
      </c>
      <c r="O136" s="587" t="s">
        <v>1096</v>
      </c>
      <c r="Q136" s="564"/>
      <c r="R136" s="317" t="s">
        <v>337</v>
      </c>
      <c r="S136" s="505">
        <v>2</v>
      </c>
      <c r="T136" s="505">
        <v>6</v>
      </c>
      <c r="U136" s="608" t="str">
        <f t="shared" si="5"/>
        <v>středisko Týn nad Vltavou</v>
      </c>
      <c r="W136" s="317"/>
      <c r="X136" s="318"/>
      <c r="Y136" s="318"/>
    </row>
    <row r="137" spans="1:25" ht="15" customHeight="1">
      <c r="A137" s="588" t="s">
        <v>297</v>
      </c>
      <c r="B137" s="599">
        <v>19</v>
      </c>
      <c r="C137" s="600">
        <v>39</v>
      </c>
      <c r="D137" s="600">
        <v>20</v>
      </c>
      <c r="E137" s="600">
        <v>47</v>
      </c>
      <c r="F137" s="600">
        <v>19</v>
      </c>
      <c r="G137" s="600">
        <v>42</v>
      </c>
      <c r="H137" s="600">
        <v>21</v>
      </c>
      <c r="I137" s="600">
        <v>49</v>
      </c>
      <c r="J137" s="601">
        <v>23</v>
      </c>
      <c r="K137" s="601">
        <v>55</v>
      </c>
      <c r="L137" s="601">
        <v>24</v>
      </c>
      <c r="M137" s="614">
        <v>55</v>
      </c>
      <c r="N137" s="612">
        <f t="shared" si="4"/>
        <v>2.29</v>
      </c>
      <c r="O137" s="587" t="s">
        <v>298</v>
      </c>
      <c r="R137" s="317" t="s">
        <v>339</v>
      </c>
      <c r="S137" s="505">
        <v>1</v>
      </c>
      <c r="T137" s="505">
        <v>2</v>
      </c>
      <c r="U137" s="608" t="str">
        <f t="shared" si="5"/>
        <v>středisko Jantar Kaplice</v>
      </c>
      <c r="W137" s="317"/>
      <c r="X137" s="318"/>
      <c r="Y137" s="318"/>
    </row>
    <row r="138" spans="1:25" ht="15" hidden="1" customHeight="1">
      <c r="A138" s="588" t="s">
        <v>299</v>
      </c>
      <c r="B138" s="599">
        <v>4</v>
      </c>
      <c r="C138" s="600">
        <v>9</v>
      </c>
      <c r="D138" s="600">
        <v>4</v>
      </c>
      <c r="E138" s="600">
        <v>10</v>
      </c>
      <c r="F138" s="600">
        <v>4</v>
      </c>
      <c r="G138" s="600">
        <v>10</v>
      </c>
      <c r="H138" s="600">
        <v>5</v>
      </c>
      <c r="I138" s="600">
        <v>12</v>
      </c>
      <c r="J138" s="601">
        <v>6</v>
      </c>
      <c r="K138" s="601">
        <v>14</v>
      </c>
      <c r="L138" s="601">
        <v>6</v>
      </c>
      <c r="M138" s="614">
        <v>11</v>
      </c>
      <c r="N138" s="612">
        <f t="shared" si="4"/>
        <v>1.83</v>
      </c>
      <c r="O138" s="587" t="s">
        <v>300</v>
      </c>
      <c r="R138" s="317" t="s">
        <v>341</v>
      </c>
      <c r="S138" s="505">
        <v>6</v>
      </c>
      <c r="T138" s="505">
        <v>15</v>
      </c>
      <c r="U138" s="608" t="str">
        <f t="shared" si="5"/>
        <v>středisko Pod Kletí Holubov</v>
      </c>
      <c r="W138" s="317"/>
      <c r="X138" s="318"/>
      <c r="Y138" s="318"/>
    </row>
    <row r="139" spans="1:25" ht="15" hidden="1" customHeight="1">
      <c r="A139" s="588" t="s">
        <v>301</v>
      </c>
      <c r="B139" s="599">
        <v>4</v>
      </c>
      <c r="C139" s="600">
        <v>8</v>
      </c>
      <c r="D139" s="600">
        <v>4</v>
      </c>
      <c r="E139" s="600">
        <v>9</v>
      </c>
      <c r="F139" s="600">
        <v>3</v>
      </c>
      <c r="G139" s="600">
        <v>8</v>
      </c>
      <c r="H139" s="600">
        <v>4</v>
      </c>
      <c r="I139" s="600">
        <v>11</v>
      </c>
      <c r="J139" s="601">
        <v>4</v>
      </c>
      <c r="K139" s="601">
        <v>10</v>
      </c>
      <c r="L139" s="601">
        <v>4</v>
      </c>
      <c r="M139" s="614">
        <v>11</v>
      </c>
      <c r="N139" s="612">
        <f t="shared" si="4"/>
        <v>2.75</v>
      </c>
      <c r="O139" s="587" t="s">
        <v>302</v>
      </c>
      <c r="R139" s="317" t="s">
        <v>343</v>
      </c>
      <c r="S139" s="505">
        <v>1</v>
      </c>
      <c r="T139" s="505">
        <v>3</v>
      </c>
      <c r="U139" s="608" t="str">
        <f t="shared" si="5"/>
        <v>přístav Dačice</v>
      </c>
      <c r="W139" s="317"/>
      <c r="X139" s="318"/>
      <c r="Y139" s="318"/>
    </row>
    <row r="140" spans="1:25" ht="15" hidden="1" customHeight="1">
      <c r="A140" s="588" t="s">
        <v>303</v>
      </c>
      <c r="B140" s="599">
        <v>3</v>
      </c>
      <c r="C140" s="600">
        <v>5</v>
      </c>
      <c r="D140" s="600">
        <v>3</v>
      </c>
      <c r="E140" s="600">
        <v>8</v>
      </c>
      <c r="F140" s="600">
        <v>3</v>
      </c>
      <c r="G140" s="600">
        <v>7</v>
      </c>
      <c r="H140" s="600">
        <v>3</v>
      </c>
      <c r="I140" s="600">
        <v>8</v>
      </c>
      <c r="J140" s="601">
        <v>4</v>
      </c>
      <c r="K140" s="601">
        <v>12</v>
      </c>
      <c r="L140" s="601">
        <v>5</v>
      </c>
      <c r="M140" s="614">
        <v>13</v>
      </c>
      <c r="N140" s="612">
        <f t="shared" si="4"/>
        <v>2.6</v>
      </c>
      <c r="O140" s="587" t="s">
        <v>304</v>
      </c>
      <c r="R140" s="317" t="s">
        <v>345</v>
      </c>
      <c r="S140" s="505">
        <v>2</v>
      </c>
      <c r="T140" s="505">
        <v>4</v>
      </c>
      <c r="U140" s="608" t="str">
        <f t="shared" si="5"/>
        <v>středisko Slavonice</v>
      </c>
      <c r="W140" s="317"/>
      <c r="X140" s="318"/>
      <c r="Y140" s="318"/>
    </row>
    <row r="141" spans="1:25" ht="15" hidden="1" customHeight="1">
      <c r="A141" s="588" t="s">
        <v>305</v>
      </c>
      <c r="B141" s="599">
        <v>1</v>
      </c>
      <c r="C141" s="600">
        <v>2</v>
      </c>
      <c r="D141" s="600">
        <v>2</v>
      </c>
      <c r="E141" s="600">
        <v>2</v>
      </c>
      <c r="F141" s="600">
        <v>2</v>
      </c>
      <c r="G141" s="600">
        <v>0</v>
      </c>
      <c r="H141" s="600">
        <v>2</v>
      </c>
      <c r="I141" s="600">
        <v>0</v>
      </c>
      <c r="J141" s="601">
        <v>2</v>
      </c>
      <c r="K141" s="601">
        <v>1</v>
      </c>
      <c r="L141" s="601">
        <v>2</v>
      </c>
      <c r="M141" s="614">
        <v>2</v>
      </c>
      <c r="N141" s="612">
        <f t="shared" si="4"/>
        <v>1</v>
      </c>
      <c r="O141" s="587" t="s">
        <v>306</v>
      </c>
      <c r="R141" s="317" t="s">
        <v>347</v>
      </c>
      <c r="S141" s="505">
        <v>3</v>
      </c>
      <c r="T141" s="505">
        <v>5</v>
      </c>
      <c r="U141" s="608" t="str">
        <f t="shared" si="5"/>
        <v>středisko 13 klíčů Lomnice nad Lužnicí</v>
      </c>
      <c r="W141" s="317"/>
      <c r="X141" s="318"/>
      <c r="Y141" s="318"/>
    </row>
    <row r="142" spans="1:25" ht="15" hidden="1" customHeight="1">
      <c r="A142" s="588" t="s">
        <v>307</v>
      </c>
      <c r="B142" s="599">
        <v>4</v>
      </c>
      <c r="C142" s="600">
        <v>10</v>
      </c>
      <c r="D142" s="600">
        <v>4</v>
      </c>
      <c r="E142" s="600">
        <v>12</v>
      </c>
      <c r="F142" s="600">
        <v>4</v>
      </c>
      <c r="G142" s="600">
        <v>12</v>
      </c>
      <c r="H142" s="600">
        <v>4</v>
      </c>
      <c r="I142" s="600">
        <v>12</v>
      </c>
      <c r="J142" s="601">
        <v>4</v>
      </c>
      <c r="K142" s="601">
        <v>12</v>
      </c>
      <c r="L142" s="601">
        <v>4</v>
      </c>
      <c r="M142" s="614">
        <v>12</v>
      </c>
      <c r="N142" s="612">
        <f t="shared" si="4"/>
        <v>3</v>
      </c>
      <c r="O142" s="587" t="s">
        <v>308</v>
      </c>
      <c r="R142" s="317" t="s">
        <v>349</v>
      </c>
      <c r="S142" s="505">
        <v>3</v>
      </c>
      <c r="T142" s="505">
        <v>6</v>
      </c>
      <c r="U142" s="608" t="str">
        <f t="shared" si="5"/>
        <v>středisko Fidelis et Fortis Kamenice nad Lipou</v>
      </c>
      <c r="W142" s="317"/>
      <c r="X142" s="318"/>
      <c r="Y142" s="318"/>
    </row>
    <row r="143" spans="1:25" ht="15" hidden="1" customHeight="1">
      <c r="A143" s="588" t="s">
        <v>309</v>
      </c>
      <c r="B143" s="599">
        <v>3</v>
      </c>
      <c r="C143" s="600">
        <v>5</v>
      </c>
      <c r="D143" s="600">
        <v>3</v>
      </c>
      <c r="E143" s="600">
        <v>6</v>
      </c>
      <c r="F143" s="600">
        <v>3</v>
      </c>
      <c r="G143" s="600">
        <v>5</v>
      </c>
      <c r="H143" s="600">
        <v>3</v>
      </c>
      <c r="I143" s="600">
        <v>6</v>
      </c>
      <c r="J143" s="601">
        <v>3</v>
      </c>
      <c r="K143" s="601">
        <v>6</v>
      </c>
      <c r="L143" s="601">
        <v>3</v>
      </c>
      <c r="M143" s="614">
        <v>6</v>
      </c>
      <c r="N143" s="612">
        <f t="shared" si="4"/>
        <v>2</v>
      </c>
      <c r="O143" s="587" t="s">
        <v>310</v>
      </c>
      <c r="R143" s="317" t="s">
        <v>351</v>
      </c>
      <c r="S143" s="505">
        <v>3</v>
      </c>
      <c r="T143" s="505">
        <v>4</v>
      </c>
      <c r="U143" s="608" t="str">
        <f t="shared" si="5"/>
        <v>středisko Šipka Písek</v>
      </c>
      <c r="W143" s="317"/>
      <c r="X143" s="318"/>
      <c r="Y143" s="318"/>
    </row>
    <row r="144" spans="1:25" ht="15" customHeight="1">
      <c r="A144" s="588" t="s">
        <v>311</v>
      </c>
      <c r="B144" s="599">
        <v>17</v>
      </c>
      <c r="C144" s="600">
        <v>36</v>
      </c>
      <c r="D144" s="600">
        <v>17</v>
      </c>
      <c r="E144" s="600">
        <v>39</v>
      </c>
      <c r="F144" s="600">
        <v>17</v>
      </c>
      <c r="G144" s="600">
        <v>44</v>
      </c>
      <c r="H144" s="600">
        <v>18</v>
      </c>
      <c r="I144" s="600">
        <v>46</v>
      </c>
      <c r="J144" s="601">
        <v>19</v>
      </c>
      <c r="K144" s="601">
        <v>49</v>
      </c>
      <c r="L144" s="601">
        <v>19</v>
      </c>
      <c r="M144" s="614">
        <v>50</v>
      </c>
      <c r="N144" s="612">
        <f t="shared" ref="N144:N207" si="6">IF(L144&gt;0,ROUND((M144/L144),2),0)</f>
        <v>2.63</v>
      </c>
      <c r="O144" s="587" t="s">
        <v>312</v>
      </c>
      <c r="R144" s="317" t="s">
        <v>353</v>
      </c>
      <c r="S144" s="505">
        <v>3</v>
      </c>
      <c r="T144" s="505">
        <v>5</v>
      </c>
      <c r="U144" s="608" t="str">
        <f t="shared" si="5"/>
        <v>středisko Oheň života Písek</v>
      </c>
      <c r="W144" s="317"/>
      <c r="X144" s="318"/>
      <c r="Y144" s="318"/>
    </row>
    <row r="145" spans="1:25" ht="15" hidden="1" customHeight="1">
      <c r="A145" s="588" t="s">
        <v>313</v>
      </c>
      <c r="B145" s="599">
        <v>5</v>
      </c>
      <c r="C145" s="600">
        <v>12</v>
      </c>
      <c r="D145" s="600">
        <v>5</v>
      </c>
      <c r="E145" s="600">
        <v>10</v>
      </c>
      <c r="F145" s="600">
        <v>5</v>
      </c>
      <c r="G145" s="600">
        <v>13</v>
      </c>
      <c r="H145" s="600">
        <v>6</v>
      </c>
      <c r="I145" s="600">
        <v>14</v>
      </c>
      <c r="J145" s="601">
        <v>6</v>
      </c>
      <c r="K145" s="601">
        <v>16</v>
      </c>
      <c r="L145" s="601">
        <v>6</v>
      </c>
      <c r="M145" s="614">
        <v>16</v>
      </c>
      <c r="N145" s="612">
        <f t="shared" si="6"/>
        <v>2.67</v>
      </c>
      <c r="O145" s="587" t="s">
        <v>314</v>
      </c>
      <c r="R145" s="317" t="s">
        <v>355</v>
      </c>
      <c r="S145" s="505">
        <v>3</v>
      </c>
      <c r="T145" s="505">
        <v>5</v>
      </c>
      <c r="U145" s="608" t="str">
        <f t="shared" si="5"/>
        <v>středisko Stínadla Písek</v>
      </c>
      <c r="W145" s="317"/>
      <c r="X145" s="318"/>
      <c r="Y145" s="318"/>
    </row>
    <row r="146" spans="1:25" ht="15" hidden="1" customHeight="1">
      <c r="A146" s="588" t="s">
        <v>315</v>
      </c>
      <c r="B146" s="599">
        <v>3</v>
      </c>
      <c r="C146" s="600">
        <v>5</v>
      </c>
      <c r="D146" s="600">
        <v>3</v>
      </c>
      <c r="E146" s="600">
        <v>5</v>
      </c>
      <c r="F146" s="600">
        <v>3</v>
      </c>
      <c r="G146" s="600">
        <v>6</v>
      </c>
      <c r="H146" s="600">
        <v>3</v>
      </c>
      <c r="I146" s="600">
        <v>5</v>
      </c>
      <c r="J146" s="601">
        <v>4</v>
      </c>
      <c r="K146" s="601">
        <v>6</v>
      </c>
      <c r="L146" s="601">
        <v>4</v>
      </c>
      <c r="M146" s="614">
        <v>7</v>
      </c>
      <c r="N146" s="612">
        <f t="shared" si="6"/>
        <v>1.75</v>
      </c>
      <c r="O146" s="587" t="s">
        <v>316</v>
      </c>
      <c r="R146" s="317" t="s">
        <v>357</v>
      </c>
      <c r="S146" s="505">
        <v>2</v>
      </c>
      <c r="T146" s="505">
        <v>6</v>
      </c>
      <c r="U146" s="608" t="str">
        <f t="shared" si="5"/>
        <v>středisko Sedmička Milevsko</v>
      </c>
      <c r="W146" s="317"/>
      <c r="X146" s="318"/>
      <c r="Y146" s="318"/>
    </row>
    <row r="147" spans="1:25" ht="15" hidden="1" customHeight="1">
      <c r="A147" s="588" t="s">
        <v>317</v>
      </c>
      <c r="B147" s="599">
        <v>2</v>
      </c>
      <c r="C147" s="600">
        <v>6</v>
      </c>
      <c r="D147" s="600">
        <v>2</v>
      </c>
      <c r="E147" s="600">
        <v>6</v>
      </c>
      <c r="F147" s="600">
        <v>2</v>
      </c>
      <c r="G147" s="600">
        <v>6</v>
      </c>
      <c r="H147" s="600">
        <v>2</v>
      </c>
      <c r="I147" s="600">
        <v>6</v>
      </c>
      <c r="J147" s="601">
        <v>2</v>
      </c>
      <c r="K147" s="601">
        <v>6</v>
      </c>
      <c r="L147" s="601">
        <v>2</v>
      </c>
      <c r="M147" s="614">
        <v>6</v>
      </c>
      <c r="N147" s="612">
        <f t="shared" si="6"/>
        <v>3</v>
      </c>
      <c r="O147" s="587" t="s">
        <v>318</v>
      </c>
      <c r="R147" s="317" t="s">
        <v>359</v>
      </c>
      <c r="S147" s="505">
        <v>2</v>
      </c>
      <c r="T147" s="505">
        <v>4</v>
      </c>
      <c r="U147" s="608" t="str">
        <f t="shared" si="5"/>
        <v>středisko Blanice Protivín</v>
      </c>
      <c r="W147" s="317"/>
      <c r="X147" s="318"/>
      <c r="Y147" s="318"/>
    </row>
    <row r="148" spans="1:25" ht="15" hidden="1" customHeight="1">
      <c r="A148" s="588" t="s">
        <v>319</v>
      </c>
      <c r="B148" s="599">
        <v>2</v>
      </c>
      <c r="C148" s="600">
        <v>4</v>
      </c>
      <c r="D148" s="600">
        <v>2</v>
      </c>
      <c r="E148" s="600">
        <v>5</v>
      </c>
      <c r="F148" s="600">
        <v>2</v>
      </c>
      <c r="G148" s="600">
        <v>5</v>
      </c>
      <c r="H148" s="600">
        <v>2</v>
      </c>
      <c r="I148" s="600">
        <v>6</v>
      </c>
      <c r="J148" s="601">
        <v>2</v>
      </c>
      <c r="K148" s="601">
        <v>6</v>
      </c>
      <c r="L148" s="601">
        <v>2</v>
      </c>
      <c r="M148" s="614">
        <v>6</v>
      </c>
      <c r="N148" s="612">
        <f t="shared" si="6"/>
        <v>3</v>
      </c>
      <c r="O148" s="587" t="s">
        <v>320</v>
      </c>
      <c r="R148" s="317" t="s">
        <v>361</v>
      </c>
      <c r="S148" s="505">
        <v>4</v>
      </c>
      <c r="T148" s="505">
        <v>10</v>
      </c>
      <c r="U148" s="608" t="str">
        <f t="shared" si="5"/>
        <v>středisko Strakonice</v>
      </c>
      <c r="W148" s="317"/>
      <c r="X148" s="318"/>
      <c r="Y148" s="318"/>
    </row>
    <row r="149" spans="1:25" ht="15" hidden="1" customHeight="1">
      <c r="A149" s="588" t="s">
        <v>321</v>
      </c>
      <c r="B149" s="599">
        <v>5</v>
      </c>
      <c r="C149" s="600">
        <v>9</v>
      </c>
      <c r="D149" s="600">
        <v>5</v>
      </c>
      <c r="E149" s="600">
        <v>13</v>
      </c>
      <c r="F149" s="600">
        <v>5</v>
      </c>
      <c r="G149" s="600">
        <v>14</v>
      </c>
      <c r="H149" s="600">
        <v>5</v>
      </c>
      <c r="I149" s="600">
        <v>15</v>
      </c>
      <c r="J149" s="601">
        <v>5</v>
      </c>
      <c r="K149" s="601">
        <v>15</v>
      </c>
      <c r="L149" s="601">
        <v>5</v>
      </c>
      <c r="M149" s="614">
        <v>15</v>
      </c>
      <c r="N149" s="612">
        <f t="shared" si="6"/>
        <v>3</v>
      </c>
      <c r="O149" s="587" t="s">
        <v>1091</v>
      </c>
      <c r="R149" s="317" t="s">
        <v>363</v>
      </c>
      <c r="S149" s="505">
        <v>4</v>
      </c>
      <c r="T149" s="505">
        <v>6</v>
      </c>
      <c r="U149" s="608" t="str">
        <f t="shared" si="5"/>
        <v>středisko RNDr. Rudolfa Plajnera Volyně</v>
      </c>
      <c r="W149" s="317"/>
      <c r="X149" s="318"/>
      <c r="Y149" s="318"/>
    </row>
    <row r="150" spans="1:25" ht="15" hidden="1" customHeight="1">
      <c r="A150" s="588">
        <v>310</v>
      </c>
      <c r="B150" s="599">
        <v>95</v>
      </c>
      <c r="C150" s="600">
        <v>189</v>
      </c>
      <c r="D150" s="600">
        <v>94</v>
      </c>
      <c r="E150" s="600">
        <v>195</v>
      </c>
      <c r="F150" s="600">
        <v>96</v>
      </c>
      <c r="G150" s="600">
        <v>205</v>
      </c>
      <c r="H150" s="600">
        <v>95</v>
      </c>
      <c r="I150" s="600">
        <v>201</v>
      </c>
      <c r="J150" s="601">
        <v>95</v>
      </c>
      <c r="K150" s="601">
        <v>219</v>
      </c>
      <c r="L150" s="601">
        <v>96</v>
      </c>
      <c r="M150" s="614">
        <v>222</v>
      </c>
      <c r="N150" s="612">
        <f t="shared" si="6"/>
        <v>2.31</v>
      </c>
      <c r="O150" s="587" t="s">
        <v>35</v>
      </c>
      <c r="R150" s="317" t="s">
        <v>365</v>
      </c>
      <c r="S150" s="505">
        <v>2</v>
      </c>
      <c r="T150" s="505">
        <v>6</v>
      </c>
      <c r="U150" s="608" t="str">
        <f t="shared" si="5"/>
        <v>středisko Vodňany</v>
      </c>
      <c r="W150" s="317"/>
      <c r="X150" s="318"/>
      <c r="Y150" s="318"/>
    </row>
    <row r="151" spans="1:25" ht="15" hidden="1" customHeight="1">
      <c r="A151" s="588" t="s">
        <v>323</v>
      </c>
      <c r="B151" s="599">
        <v>5</v>
      </c>
      <c r="C151" s="600">
        <v>10</v>
      </c>
      <c r="D151" s="600">
        <v>5</v>
      </c>
      <c r="E151" s="600">
        <v>8</v>
      </c>
      <c r="F151" s="600">
        <v>5</v>
      </c>
      <c r="G151" s="600">
        <v>11</v>
      </c>
      <c r="H151" s="600">
        <v>5</v>
      </c>
      <c r="I151" s="600">
        <v>13</v>
      </c>
      <c r="J151" s="601">
        <v>5</v>
      </c>
      <c r="K151" s="601">
        <v>13</v>
      </c>
      <c r="L151" s="601">
        <v>4</v>
      </c>
      <c r="M151" s="614">
        <v>12</v>
      </c>
      <c r="N151" s="612">
        <f t="shared" si="6"/>
        <v>3</v>
      </c>
      <c r="O151" s="587" t="s">
        <v>324</v>
      </c>
      <c r="R151" s="317" t="s">
        <v>368</v>
      </c>
      <c r="S151" s="505">
        <v>9</v>
      </c>
      <c r="T151" s="505">
        <v>20</v>
      </c>
      <c r="U151" s="608" t="str">
        <f t="shared" si="5"/>
        <v>středisko Kalich Tábor</v>
      </c>
      <c r="W151" s="317"/>
      <c r="X151" s="318"/>
      <c r="Y151" s="318"/>
    </row>
    <row r="152" spans="1:25" ht="15" hidden="1" customHeight="1">
      <c r="A152" s="588" t="s">
        <v>325</v>
      </c>
      <c r="B152" s="599">
        <v>5</v>
      </c>
      <c r="C152" s="600">
        <v>6</v>
      </c>
      <c r="D152" s="600">
        <v>3</v>
      </c>
      <c r="E152" s="600">
        <v>7</v>
      </c>
      <c r="F152" s="600">
        <v>3</v>
      </c>
      <c r="G152" s="600">
        <v>6</v>
      </c>
      <c r="H152" s="600">
        <v>3</v>
      </c>
      <c r="I152" s="600">
        <v>5</v>
      </c>
      <c r="J152" s="601">
        <v>3</v>
      </c>
      <c r="K152" s="601">
        <v>9</v>
      </c>
      <c r="L152" s="601">
        <v>3</v>
      </c>
      <c r="M152" s="614">
        <v>8</v>
      </c>
      <c r="N152" s="612">
        <f t="shared" si="6"/>
        <v>2.67</v>
      </c>
      <c r="O152" s="587" t="s">
        <v>326</v>
      </c>
      <c r="R152" s="317" t="s">
        <v>370</v>
      </c>
      <c r="S152" s="505">
        <v>2</v>
      </c>
      <c r="T152" s="505">
        <v>6</v>
      </c>
      <c r="U152" s="608" t="str">
        <f t="shared" si="5"/>
        <v>středisko Černá růže Sezimovo Ústí</v>
      </c>
      <c r="W152" s="317"/>
      <c r="X152" s="318"/>
      <c r="Y152" s="318"/>
    </row>
    <row r="153" spans="1:25" ht="15" hidden="1" customHeight="1">
      <c r="A153" s="588" t="s">
        <v>327</v>
      </c>
      <c r="B153" s="599">
        <v>2</v>
      </c>
      <c r="C153" s="600">
        <v>6</v>
      </c>
      <c r="D153" s="600">
        <v>3</v>
      </c>
      <c r="E153" s="600">
        <v>6</v>
      </c>
      <c r="F153" s="600">
        <v>3</v>
      </c>
      <c r="G153" s="600">
        <v>5</v>
      </c>
      <c r="H153" s="600">
        <v>3</v>
      </c>
      <c r="I153" s="600">
        <v>4</v>
      </c>
      <c r="J153" s="601">
        <v>3</v>
      </c>
      <c r="K153" s="601">
        <v>6</v>
      </c>
      <c r="L153" s="601">
        <v>3</v>
      </c>
      <c r="M153" s="614">
        <v>6</v>
      </c>
      <c r="N153" s="612">
        <f t="shared" si="6"/>
        <v>2</v>
      </c>
      <c r="O153" s="587" t="s">
        <v>328</v>
      </c>
      <c r="R153" s="317" t="s">
        <v>372</v>
      </c>
      <c r="S153" s="505">
        <v>1</v>
      </c>
      <c r="T153" s="505">
        <v>3</v>
      </c>
      <c r="U153" s="608" t="str">
        <f t="shared" si="5"/>
        <v>středisko Bechyně</v>
      </c>
      <c r="W153" s="317"/>
      <c r="X153" s="318"/>
      <c r="Y153" s="318"/>
    </row>
    <row r="154" spans="1:25" ht="15" hidden="1" customHeight="1">
      <c r="A154" s="588" t="s">
        <v>329</v>
      </c>
      <c r="B154" s="599">
        <v>2</v>
      </c>
      <c r="C154" s="600">
        <v>5</v>
      </c>
      <c r="D154" s="600">
        <v>2</v>
      </c>
      <c r="E154" s="600">
        <v>6</v>
      </c>
      <c r="F154" s="600">
        <v>2</v>
      </c>
      <c r="G154" s="600">
        <v>5</v>
      </c>
      <c r="H154" s="600">
        <v>2</v>
      </c>
      <c r="I154" s="600">
        <v>5</v>
      </c>
      <c r="J154" s="601">
        <v>2</v>
      </c>
      <c r="K154" s="601">
        <v>5</v>
      </c>
      <c r="L154" s="601">
        <v>2</v>
      </c>
      <c r="M154" s="614">
        <v>5</v>
      </c>
      <c r="N154" s="612">
        <f t="shared" si="6"/>
        <v>2.5</v>
      </c>
      <c r="O154" s="587" t="s">
        <v>330</v>
      </c>
      <c r="R154" s="317" t="s">
        <v>374</v>
      </c>
      <c r="S154" s="505">
        <v>3</v>
      </c>
      <c r="T154" s="505">
        <v>4</v>
      </c>
      <c r="U154" s="608" t="str">
        <f t="shared" si="5"/>
        <v>středisko Racek Veselí nad Lužnicí</v>
      </c>
      <c r="W154" s="317"/>
      <c r="X154" s="318"/>
      <c r="Y154" s="318"/>
    </row>
    <row r="155" spans="1:25" ht="15" hidden="1" customHeight="1">
      <c r="A155" s="588" t="s">
        <v>331</v>
      </c>
      <c r="B155" s="599">
        <v>3</v>
      </c>
      <c r="C155" s="600">
        <v>2</v>
      </c>
      <c r="D155" s="600">
        <v>3</v>
      </c>
      <c r="E155" s="600">
        <v>2</v>
      </c>
      <c r="F155" s="600">
        <v>3</v>
      </c>
      <c r="G155" s="600">
        <v>4</v>
      </c>
      <c r="H155" s="600">
        <v>3</v>
      </c>
      <c r="I155" s="600">
        <v>4</v>
      </c>
      <c r="J155" s="601">
        <v>3</v>
      </c>
      <c r="K155" s="601">
        <v>3</v>
      </c>
      <c r="L155" s="601">
        <v>2</v>
      </c>
      <c r="M155" s="614">
        <v>3</v>
      </c>
      <c r="N155" s="612">
        <f t="shared" si="6"/>
        <v>1.5</v>
      </c>
      <c r="O155" s="587" t="s">
        <v>332</v>
      </c>
      <c r="R155" s="317" t="s">
        <v>376</v>
      </c>
      <c r="S155" s="505">
        <v>2</v>
      </c>
      <c r="T155" s="505">
        <v>2</v>
      </c>
      <c r="U155" s="608" t="str">
        <f t="shared" si="5"/>
        <v>středisko Borotín</v>
      </c>
      <c r="W155" s="317"/>
      <c r="X155" s="318"/>
      <c r="Y155" s="318"/>
    </row>
    <row r="156" spans="1:25" ht="15" hidden="1" customHeight="1">
      <c r="A156" s="588" t="s">
        <v>333</v>
      </c>
      <c r="B156" s="599">
        <v>7</v>
      </c>
      <c r="C156" s="600">
        <v>19</v>
      </c>
      <c r="D156" s="600">
        <v>7</v>
      </c>
      <c r="E156" s="600">
        <v>20</v>
      </c>
      <c r="F156" s="600">
        <v>7</v>
      </c>
      <c r="G156" s="600">
        <v>20</v>
      </c>
      <c r="H156" s="600">
        <v>7</v>
      </c>
      <c r="I156" s="600">
        <v>20</v>
      </c>
      <c r="J156" s="601">
        <v>7</v>
      </c>
      <c r="K156" s="601">
        <v>20</v>
      </c>
      <c r="L156" s="601">
        <v>7</v>
      </c>
      <c r="M156" s="614">
        <v>21</v>
      </c>
      <c r="N156" s="612">
        <f t="shared" si="6"/>
        <v>3</v>
      </c>
      <c r="O156" s="587" t="s">
        <v>334</v>
      </c>
      <c r="R156" s="317" t="s">
        <v>378</v>
      </c>
      <c r="S156" s="505">
        <v>3</v>
      </c>
      <c r="T156" s="505">
        <v>8</v>
      </c>
      <c r="U156" s="608" t="str">
        <f t="shared" si="5"/>
        <v>středisko Planá nad Lužnicí</v>
      </c>
      <c r="W156" s="317"/>
      <c r="X156" s="318"/>
      <c r="Y156" s="318"/>
    </row>
    <row r="157" spans="1:25" ht="15" hidden="1" customHeight="1">
      <c r="A157" s="588" t="s">
        <v>335</v>
      </c>
      <c r="B157" s="599">
        <v>9</v>
      </c>
      <c r="C157" s="600">
        <v>24</v>
      </c>
      <c r="D157" s="600">
        <v>9</v>
      </c>
      <c r="E157" s="600">
        <v>25</v>
      </c>
      <c r="F157" s="600">
        <v>9</v>
      </c>
      <c r="G157" s="600">
        <v>26</v>
      </c>
      <c r="H157" s="600">
        <v>9</v>
      </c>
      <c r="I157" s="600">
        <v>26</v>
      </c>
      <c r="J157" s="601">
        <v>10</v>
      </c>
      <c r="K157" s="601">
        <v>29</v>
      </c>
      <c r="L157" s="601">
        <v>10</v>
      </c>
      <c r="M157" s="614">
        <v>28</v>
      </c>
      <c r="N157" s="612">
        <f t="shared" si="6"/>
        <v>2.8</v>
      </c>
      <c r="O157" s="587" t="s">
        <v>336</v>
      </c>
      <c r="R157" s="317" t="s">
        <v>380</v>
      </c>
      <c r="S157" s="505">
        <v>4</v>
      </c>
      <c r="T157" s="505">
        <v>9</v>
      </c>
      <c r="U157" s="608" t="str">
        <f t="shared" si="5"/>
        <v>přístav Třináctka Opařany</v>
      </c>
      <c r="W157" s="317"/>
      <c r="X157" s="318"/>
      <c r="Y157" s="318"/>
    </row>
    <row r="158" spans="1:25" ht="15" hidden="1" customHeight="1">
      <c r="A158" s="588" t="s">
        <v>337</v>
      </c>
      <c r="B158" s="599">
        <v>2</v>
      </c>
      <c r="C158" s="600">
        <v>6</v>
      </c>
      <c r="D158" s="600">
        <v>2</v>
      </c>
      <c r="E158" s="600">
        <v>6</v>
      </c>
      <c r="F158" s="600">
        <v>2</v>
      </c>
      <c r="G158" s="600">
        <v>6</v>
      </c>
      <c r="H158" s="600">
        <v>2</v>
      </c>
      <c r="I158" s="600">
        <v>6</v>
      </c>
      <c r="J158" s="601">
        <v>2</v>
      </c>
      <c r="K158" s="601">
        <v>6</v>
      </c>
      <c r="L158" s="601">
        <v>2</v>
      </c>
      <c r="M158" s="614">
        <v>6</v>
      </c>
      <c r="N158" s="612">
        <f t="shared" si="6"/>
        <v>3</v>
      </c>
      <c r="O158" s="587" t="s">
        <v>338</v>
      </c>
      <c r="R158" s="317" t="s">
        <v>383</v>
      </c>
      <c r="S158" s="505">
        <v>2</v>
      </c>
      <c r="T158" s="505">
        <v>6</v>
      </c>
      <c r="U158" s="608" t="str">
        <f t="shared" si="5"/>
        <v>středisko Jiřinky Paroubkové Domažlice</v>
      </c>
      <c r="W158" s="317"/>
      <c r="X158" s="318"/>
      <c r="Y158" s="318"/>
    </row>
    <row r="159" spans="1:25" ht="15" hidden="1" customHeight="1">
      <c r="A159" s="588" t="s">
        <v>339</v>
      </c>
      <c r="B159" s="599">
        <v>1</v>
      </c>
      <c r="C159" s="600">
        <v>0</v>
      </c>
      <c r="D159" s="600">
        <v>1</v>
      </c>
      <c r="E159" s="600">
        <v>0</v>
      </c>
      <c r="F159" s="600">
        <v>1</v>
      </c>
      <c r="G159" s="600">
        <v>1</v>
      </c>
      <c r="H159" s="600">
        <v>1</v>
      </c>
      <c r="I159" s="600">
        <v>1</v>
      </c>
      <c r="J159" s="601">
        <v>1</v>
      </c>
      <c r="K159" s="601">
        <v>1</v>
      </c>
      <c r="L159" s="601">
        <v>1</v>
      </c>
      <c r="M159" s="614">
        <v>2</v>
      </c>
      <c r="N159" s="612">
        <f t="shared" si="6"/>
        <v>2</v>
      </c>
      <c r="O159" s="587" t="s">
        <v>340</v>
      </c>
      <c r="R159" s="317" t="s">
        <v>385</v>
      </c>
      <c r="S159" s="505">
        <v>2</v>
      </c>
      <c r="T159" s="505">
        <v>6</v>
      </c>
      <c r="U159" s="608" t="str">
        <f t="shared" si="5"/>
        <v>středisko A.B.S. Holýšov</v>
      </c>
      <c r="W159" s="317"/>
      <c r="X159" s="318"/>
      <c r="Y159" s="318"/>
    </row>
    <row r="160" spans="1:25" ht="15" hidden="1" customHeight="1">
      <c r="A160" s="588" t="s">
        <v>341</v>
      </c>
      <c r="B160" s="599">
        <v>4</v>
      </c>
      <c r="C160" s="600">
        <v>11</v>
      </c>
      <c r="D160" s="600">
        <v>4</v>
      </c>
      <c r="E160" s="600">
        <v>11</v>
      </c>
      <c r="F160" s="600">
        <v>6</v>
      </c>
      <c r="G160" s="600">
        <v>12</v>
      </c>
      <c r="H160" s="600">
        <v>6</v>
      </c>
      <c r="I160" s="600">
        <v>16</v>
      </c>
      <c r="J160" s="601">
        <v>6</v>
      </c>
      <c r="K160" s="601">
        <v>16</v>
      </c>
      <c r="L160" s="601">
        <v>6</v>
      </c>
      <c r="M160" s="614">
        <v>15</v>
      </c>
      <c r="N160" s="612">
        <f t="shared" si="6"/>
        <v>2.5</v>
      </c>
      <c r="O160" s="587" t="s">
        <v>342</v>
      </c>
      <c r="R160" s="317" t="s">
        <v>387</v>
      </c>
      <c r="S160" s="505">
        <v>2</v>
      </c>
      <c r="T160" s="505">
        <v>4</v>
      </c>
      <c r="U160" s="608" t="str">
        <f t="shared" si="5"/>
        <v>středisko Lípa Prapořiště</v>
      </c>
      <c r="W160" s="317"/>
      <c r="X160" s="318"/>
      <c r="Y160" s="318"/>
    </row>
    <row r="161" spans="1:27" ht="15" hidden="1" customHeight="1">
      <c r="A161" s="588" t="s">
        <v>343</v>
      </c>
      <c r="B161" s="599">
        <v>0</v>
      </c>
      <c r="C161" s="600">
        <v>0</v>
      </c>
      <c r="D161" s="600">
        <v>0</v>
      </c>
      <c r="E161" s="600">
        <v>0</v>
      </c>
      <c r="F161" s="600"/>
      <c r="G161" s="600"/>
      <c r="H161" s="600">
        <v>0</v>
      </c>
      <c r="I161" s="600">
        <v>0</v>
      </c>
      <c r="J161" s="601">
        <v>0</v>
      </c>
      <c r="K161" s="601">
        <v>0</v>
      </c>
      <c r="L161" s="601">
        <v>1</v>
      </c>
      <c r="M161" s="614">
        <v>3</v>
      </c>
      <c r="N161" s="612">
        <f t="shared" si="6"/>
        <v>3</v>
      </c>
      <c r="O161" s="587" t="s">
        <v>344</v>
      </c>
      <c r="P161" s="287"/>
      <c r="Q161" s="287"/>
      <c r="R161" s="317" t="s">
        <v>389</v>
      </c>
      <c r="S161" s="505">
        <v>3</v>
      </c>
      <c r="T161" s="505">
        <v>4</v>
      </c>
      <c r="U161" s="608" t="str">
        <f t="shared" si="5"/>
        <v>středisko Tajfun Tachov</v>
      </c>
      <c r="V161" s="287"/>
      <c r="W161" s="317"/>
      <c r="X161" s="318"/>
      <c r="Y161" s="318"/>
      <c r="Z161" s="287"/>
      <c r="AA161" s="287"/>
    </row>
    <row r="162" spans="1:27" ht="15" hidden="1" customHeight="1">
      <c r="A162" s="588" t="s">
        <v>345</v>
      </c>
      <c r="B162" s="599">
        <v>2</v>
      </c>
      <c r="C162" s="600">
        <v>2</v>
      </c>
      <c r="D162" s="600">
        <v>2</v>
      </c>
      <c r="E162" s="600">
        <v>2</v>
      </c>
      <c r="F162" s="600">
        <v>2</v>
      </c>
      <c r="G162" s="600">
        <v>2</v>
      </c>
      <c r="H162" s="600">
        <v>2</v>
      </c>
      <c r="I162" s="600">
        <v>1</v>
      </c>
      <c r="J162" s="601">
        <v>2</v>
      </c>
      <c r="K162" s="601">
        <v>3</v>
      </c>
      <c r="L162" s="601">
        <v>2</v>
      </c>
      <c r="M162" s="614">
        <v>4</v>
      </c>
      <c r="N162" s="612">
        <f t="shared" si="6"/>
        <v>2</v>
      </c>
      <c r="O162" s="587" t="s">
        <v>346</v>
      </c>
      <c r="R162" s="317" t="s">
        <v>392</v>
      </c>
      <c r="S162" s="505">
        <v>4</v>
      </c>
      <c r="T162" s="505">
        <v>12</v>
      </c>
      <c r="U162" s="608" t="str">
        <f t="shared" si="5"/>
        <v>středisko Královák Klatovy</v>
      </c>
      <c r="W162" s="317"/>
      <c r="X162" s="318"/>
      <c r="Y162" s="318"/>
    </row>
    <row r="163" spans="1:27" ht="15" hidden="1" customHeight="1">
      <c r="A163" s="588" t="s">
        <v>347</v>
      </c>
      <c r="B163" s="599">
        <v>3</v>
      </c>
      <c r="C163" s="600">
        <v>4</v>
      </c>
      <c r="D163" s="600">
        <v>3</v>
      </c>
      <c r="E163" s="600">
        <v>3</v>
      </c>
      <c r="F163" s="600">
        <v>3</v>
      </c>
      <c r="G163" s="600">
        <v>4</v>
      </c>
      <c r="H163" s="600">
        <v>3</v>
      </c>
      <c r="I163" s="600">
        <v>2</v>
      </c>
      <c r="J163" s="601">
        <v>3</v>
      </c>
      <c r="K163" s="601">
        <v>5</v>
      </c>
      <c r="L163" s="601">
        <v>3</v>
      </c>
      <c r="M163" s="614">
        <v>5</v>
      </c>
      <c r="N163" s="612">
        <f t="shared" si="6"/>
        <v>1.67</v>
      </c>
      <c r="O163" s="587" t="s">
        <v>348</v>
      </c>
      <c r="R163" s="317" t="s">
        <v>394</v>
      </c>
      <c r="S163" s="505">
        <v>4</v>
      </c>
      <c r="T163" s="505">
        <v>4</v>
      </c>
      <c r="U163" s="608" t="str">
        <f t="shared" si="5"/>
        <v>středisko Prácheň</v>
      </c>
      <c r="W163" s="317"/>
      <c r="X163" s="318"/>
      <c r="Y163" s="318"/>
    </row>
    <row r="164" spans="1:27" ht="15" hidden="1" customHeight="1">
      <c r="A164" s="588" t="s">
        <v>349</v>
      </c>
      <c r="B164" s="599">
        <v>3</v>
      </c>
      <c r="C164" s="600">
        <v>7</v>
      </c>
      <c r="D164" s="600">
        <v>3</v>
      </c>
      <c r="E164" s="600">
        <v>7</v>
      </c>
      <c r="F164" s="600">
        <v>3</v>
      </c>
      <c r="G164" s="600">
        <v>7</v>
      </c>
      <c r="H164" s="600">
        <v>3</v>
      </c>
      <c r="I164" s="600">
        <v>7</v>
      </c>
      <c r="J164" s="601">
        <v>3</v>
      </c>
      <c r="K164" s="601">
        <v>8</v>
      </c>
      <c r="L164" s="601">
        <v>3</v>
      </c>
      <c r="M164" s="614">
        <v>6</v>
      </c>
      <c r="N164" s="612">
        <f t="shared" si="6"/>
        <v>2</v>
      </c>
      <c r="O164" s="587" t="s">
        <v>350</v>
      </c>
      <c r="R164" s="317" t="s">
        <v>396</v>
      </c>
      <c r="S164" s="505">
        <v>8</v>
      </c>
      <c r="T164" s="505">
        <v>16</v>
      </c>
      <c r="U164" s="608" t="str">
        <f t="shared" si="5"/>
        <v>středisko Vydří stopa Sušice</v>
      </c>
      <c r="W164" s="317"/>
      <c r="X164" s="318"/>
      <c r="Y164" s="318"/>
    </row>
    <row r="165" spans="1:27" ht="15" hidden="1" customHeight="1">
      <c r="A165" s="588" t="s">
        <v>351</v>
      </c>
      <c r="B165" s="599">
        <v>3</v>
      </c>
      <c r="C165" s="600">
        <v>7</v>
      </c>
      <c r="D165" s="600">
        <v>3</v>
      </c>
      <c r="E165" s="600">
        <v>5</v>
      </c>
      <c r="F165" s="600">
        <v>3</v>
      </c>
      <c r="G165" s="600">
        <v>5</v>
      </c>
      <c r="H165" s="600">
        <v>3</v>
      </c>
      <c r="I165" s="600">
        <v>4</v>
      </c>
      <c r="J165" s="601">
        <v>3</v>
      </c>
      <c r="K165" s="601">
        <v>4</v>
      </c>
      <c r="L165" s="601">
        <v>3</v>
      </c>
      <c r="M165" s="614">
        <v>4</v>
      </c>
      <c r="N165" s="612">
        <f t="shared" si="6"/>
        <v>1.33</v>
      </c>
      <c r="O165" s="587" t="s">
        <v>352</v>
      </c>
      <c r="R165" s="317" t="s">
        <v>398</v>
      </c>
      <c r="S165" s="505">
        <v>2</v>
      </c>
      <c r="T165" s="505">
        <v>3</v>
      </c>
      <c r="U165" s="608" t="str">
        <f t="shared" si="5"/>
        <v>středisko Jestřáb Pačejov</v>
      </c>
      <c r="W165" s="317"/>
      <c r="X165" s="318"/>
      <c r="Y165" s="318"/>
    </row>
    <row r="166" spans="1:27" ht="15" hidden="1" customHeight="1">
      <c r="A166" s="588" t="s">
        <v>353</v>
      </c>
      <c r="B166" s="599">
        <v>3</v>
      </c>
      <c r="C166" s="600">
        <v>4</v>
      </c>
      <c r="D166" s="600">
        <v>3</v>
      </c>
      <c r="E166" s="600">
        <v>5</v>
      </c>
      <c r="F166" s="600">
        <v>3</v>
      </c>
      <c r="G166" s="600">
        <v>5</v>
      </c>
      <c r="H166" s="600">
        <v>3</v>
      </c>
      <c r="I166" s="600">
        <v>5</v>
      </c>
      <c r="J166" s="601">
        <v>3</v>
      </c>
      <c r="K166" s="601">
        <v>3</v>
      </c>
      <c r="L166" s="601">
        <v>3</v>
      </c>
      <c r="M166" s="614">
        <v>5</v>
      </c>
      <c r="N166" s="612">
        <f t="shared" si="6"/>
        <v>1.67</v>
      </c>
      <c r="O166" s="587" t="s">
        <v>354</v>
      </c>
      <c r="R166" s="317" t="s">
        <v>400</v>
      </c>
      <c r="S166" s="505">
        <v>2</v>
      </c>
      <c r="T166" s="505">
        <v>4</v>
      </c>
      <c r="U166" s="608" t="str">
        <f t="shared" si="5"/>
        <v>středisko Javor Klatovy</v>
      </c>
      <c r="W166" s="317"/>
      <c r="X166" s="318"/>
      <c r="Y166" s="318"/>
    </row>
    <row r="167" spans="1:27" ht="15" hidden="1" customHeight="1">
      <c r="A167" s="588" t="s">
        <v>355</v>
      </c>
      <c r="B167" s="599">
        <v>3</v>
      </c>
      <c r="C167" s="600">
        <v>4</v>
      </c>
      <c r="D167" s="600">
        <v>3</v>
      </c>
      <c r="E167" s="600">
        <v>5</v>
      </c>
      <c r="F167" s="600">
        <v>3</v>
      </c>
      <c r="G167" s="600">
        <v>4</v>
      </c>
      <c r="H167" s="600">
        <v>3</v>
      </c>
      <c r="I167" s="600">
        <v>5</v>
      </c>
      <c r="J167" s="601">
        <v>3</v>
      </c>
      <c r="K167" s="601">
        <v>6</v>
      </c>
      <c r="L167" s="601">
        <v>3</v>
      </c>
      <c r="M167" s="614">
        <v>5</v>
      </c>
      <c r="N167" s="612">
        <f t="shared" si="6"/>
        <v>1.67</v>
      </c>
      <c r="O167" s="587" t="s">
        <v>356</v>
      </c>
      <c r="R167" s="317" t="s">
        <v>403</v>
      </c>
      <c r="S167" s="505">
        <v>5</v>
      </c>
      <c r="T167" s="505">
        <v>13</v>
      </c>
      <c r="U167" s="608" t="str">
        <f t="shared" si="5"/>
        <v>středisko Jožky Knappa Plzeň</v>
      </c>
      <c r="W167" s="317"/>
      <c r="X167" s="318"/>
      <c r="Y167" s="318"/>
    </row>
    <row r="168" spans="1:27" ht="15" hidden="1" customHeight="1">
      <c r="A168" s="588" t="s">
        <v>357</v>
      </c>
      <c r="B168" s="599">
        <v>2</v>
      </c>
      <c r="C168" s="600">
        <v>6</v>
      </c>
      <c r="D168" s="600">
        <v>2</v>
      </c>
      <c r="E168" s="600">
        <v>6</v>
      </c>
      <c r="F168" s="600">
        <v>2</v>
      </c>
      <c r="G168" s="600">
        <v>6</v>
      </c>
      <c r="H168" s="600">
        <v>2</v>
      </c>
      <c r="I168" s="600">
        <v>6</v>
      </c>
      <c r="J168" s="601">
        <v>2</v>
      </c>
      <c r="K168" s="601">
        <v>6</v>
      </c>
      <c r="L168" s="601">
        <v>2</v>
      </c>
      <c r="M168" s="614">
        <v>6</v>
      </c>
      <c r="N168" s="612">
        <f t="shared" si="6"/>
        <v>3</v>
      </c>
      <c r="O168" s="587" t="s">
        <v>358</v>
      </c>
      <c r="R168" s="317" t="s">
        <v>405</v>
      </c>
      <c r="S168" s="505">
        <v>5</v>
      </c>
      <c r="T168" s="505">
        <v>15</v>
      </c>
      <c r="U168" s="608" t="str">
        <f t="shared" si="5"/>
        <v>středisko Stopa Plzeň</v>
      </c>
      <c r="W168" s="317"/>
      <c r="X168" s="318"/>
      <c r="Y168" s="318"/>
    </row>
    <row r="169" spans="1:27" ht="15" hidden="1" customHeight="1">
      <c r="A169" s="588" t="s">
        <v>359</v>
      </c>
      <c r="B169" s="599">
        <v>2</v>
      </c>
      <c r="C169" s="600">
        <v>5</v>
      </c>
      <c r="D169" s="600">
        <v>2</v>
      </c>
      <c r="E169" s="600">
        <v>4</v>
      </c>
      <c r="F169" s="600">
        <v>2</v>
      </c>
      <c r="G169" s="600">
        <v>4</v>
      </c>
      <c r="H169" s="600">
        <v>2</v>
      </c>
      <c r="I169" s="600">
        <v>3</v>
      </c>
      <c r="J169" s="601">
        <v>2</v>
      </c>
      <c r="K169" s="601">
        <v>4</v>
      </c>
      <c r="L169" s="601">
        <v>2</v>
      </c>
      <c r="M169" s="614">
        <v>4</v>
      </c>
      <c r="N169" s="612">
        <f t="shared" si="6"/>
        <v>2</v>
      </c>
      <c r="O169" s="587" t="s">
        <v>360</v>
      </c>
      <c r="R169" s="317" t="s">
        <v>407</v>
      </c>
      <c r="S169" s="505">
        <v>4</v>
      </c>
      <c r="T169" s="505">
        <v>12</v>
      </c>
      <c r="U169" s="608" t="str">
        <f t="shared" si="5"/>
        <v>středisko 5. květen Plzeň</v>
      </c>
      <c r="W169" s="317"/>
      <c r="X169" s="318"/>
      <c r="Y169" s="318"/>
    </row>
    <row r="170" spans="1:27" ht="15" hidden="1" customHeight="1">
      <c r="A170" s="588" t="s">
        <v>361</v>
      </c>
      <c r="B170" s="599">
        <v>4</v>
      </c>
      <c r="C170" s="600">
        <v>7</v>
      </c>
      <c r="D170" s="600">
        <v>4</v>
      </c>
      <c r="E170" s="600">
        <v>9</v>
      </c>
      <c r="F170" s="600">
        <v>4</v>
      </c>
      <c r="G170" s="600">
        <v>10</v>
      </c>
      <c r="H170" s="600">
        <v>4</v>
      </c>
      <c r="I170" s="600">
        <v>7</v>
      </c>
      <c r="J170" s="601">
        <v>4</v>
      </c>
      <c r="K170" s="601">
        <v>10</v>
      </c>
      <c r="L170" s="601">
        <v>4</v>
      </c>
      <c r="M170" s="614">
        <v>10</v>
      </c>
      <c r="N170" s="612">
        <f t="shared" si="6"/>
        <v>2.5</v>
      </c>
      <c r="O170" s="587" t="s">
        <v>362</v>
      </c>
      <c r="R170" s="317" t="s">
        <v>409</v>
      </c>
      <c r="S170" s="505">
        <v>4</v>
      </c>
      <c r="T170" s="505">
        <v>12</v>
      </c>
      <c r="U170" s="608" t="str">
        <f t="shared" si="5"/>
        <v>středisko ICHTHYS Plzeň</v>
      </c>
      <c r="W170" s="317"/>
      <c r="X170" s="318"/>
      <c r="Y170" s="318"/>
    </row>
    <row r="171" spans="1:27" ht="15" hidden="1" customHeight="1">
      <c r="A171" s="588" t="s">
        <v>363</v>
      </c>
      <c r="B171" s="599">
        <v>4</v>
      </c>
      <c r="C171" s="600">
        <v>4</v>
      </c>
      <c r="D171" s="600">
        <v>4</v>
      </c>
      <c r="E171" s="600">
        <v>5</v>
      </c>
      <c r="F171" s="600">
        <v>4</v>
      </c>
      <c r="G171" s="600">
        <v>7</v>
      </c>
      <c r="H171" s="600">
        <v>4</v>
      </c>
      <c r="I171" s="600">
        <v>7</v>
      </c>
      <c r="J171" s="601">
        <v>4</v>
      </c>
      <c r="K171" s="601">
        <v>8</v>
      </c>
      <c r="L171" s="601">
        <v>4</v>
      </c>
      <c r="M171" s="614">
        <v>6</v>
      </c>
      <c r="N171" s="612">
        <f t="shared" si="6"/>
        <v>1.5</v>
      </c>
      <c r="O171" s="587" t="s">
        <v>364</v>
      </c>
      <c r="R171" s="317" t="s">
        <v>411</v>
      </c>
      <c r="S171" s="505">
        <v>6</v>
      </c>
      <c r="T171" s="505">
        <v>18</v>
      </c>
      <c r="U171" s="608" t="str">
        <f t="shared" si="5"/>
        <v>středisko Střela Plzeň</v>
      </c>
      <c r="W171" s="317"/>
      <c r="X171" s="318"/>
      <c r="Y171" s="318"/>
    </row>
    <row r="172" spans="1:27" ht="15" hidden="1" customHeight="1">
      <c r="A172" s="588" t="s">
        <v>365</v>
      </c>
      <c r="B172" s="599">
        <v>2</v>
      </c>
      <c r="C172" s="600">
        <v>6</v>
      </c>
      <c r="D172" s="600">
        <v>2</v>
      </c>
      <c r="E172" s="600">
        <v>6</v>
      </c>
      <c r="F172" s="600">
        <v>2</v>
      </c>
      <c r="G172" s="600">
        <v>6</v>
      </c>
      <c r="H172" s="600">
        <v>2</v>
      </c>
      <c r="I172" s="600">
        <v>6</v>
      </c>
      <c r="J172" s="601">
        <v>2</v>
      </c>
      <c r="K172" s="601">
        <v>6</v>
      </c>
      <c r="L172" s="601">
        <v>2</v>
      </c>
      <c r="M172" s="614">
        <v>6</v>
      </c>
      <c r="N172" s="612">
        <f t="shared" si="6"/>
        <v>3</v>
      </c>
      <c r="O172" s="587" t="s">
        <v>366</v>
      </c>
      <c r="R172" s="317" t="s">
        <v>413</v>
      </c>
      <c r="S172" s="505">
        <v>2</v>
      </c>
      <c r="T172" s="505">
        <v>6</v>
      </c>
      <c r="U172" s="608" t="str">
        <f t="shared" si="5"/>
        <v>středisko Krokodýl Tlučná</v>
      </c>
      <c r="W172" s="317"/>
      <c r="X172" s="318"/>
      <c r="Y172" s="318"/>
    </row>
    <row r="173" spans="1:27" ht="15" customHeight="1">
      <c r="A173" s="588">
        <v>317</v>
      </c>
      <c r="B173" s="599">
        <v>24</v>
      </c>
      <c r="C173" s="600">
        <v>44</v>
      </c>
      <c r="D173" s="600">
        <v>24</v>
      </c>
      <c r="E173" s="600">
        <v>47</v>
      </c>
      <c r="F173" s="600">
        <v>24</v>
      </c>
      <c r="G173" s="600">
        <v>49</v>
      </c>
      <c r="H173" s="600">
        <v>23</v>
      </c>
      <c r="I173" s="600">
        <v>48</v>
      </c>
      <c r="J173" s="601">
        <v>22</v>
      </c>
      <c r="K173" s="601">
        <v>48</v>
      </c>
      <c r="L173" s="601">
        <v>24</v>
      </c>
      <c r="M173" s="614">
        <v>52</v>
      </c>
      <c r="N173" s="612">
        <f t="shared" si="6"/>
        <v>2.17</v>
      </c>
      <c r="O173" s="587" t="s">
        <v>367</v>
      </c>
      <c r="R173" s="317" t="s">
        <v>415</v>
      </c>
      <c r="S173" s="505">
        <v>2</v>
      </c>
      <c r="T173" s="505">
        <v>6</v>
      </c>
      <c r="U173" s="608" t="str">
        <f t="shared" si="5"/>
        <v>středisko Limba Plzeň</v>
      </c>
      <c r="W173" s="317"/>
      <c r="X173" s="318"/>
      <c r="Y173" s="318"/>
    </row>
    <row r="174" spans="1:27" ht="15" hidden="1" customHeight="1">
      <c r="A174" s="588" t="s">
        <v>368</v>
      </c>
      <c r="B174" s="599">
        <v>9</v>
      </c>
      <c r="C174" s="600">
        <v>17</v>
      </c>
      <c r="D174" s="600">
        <v>9</v>
      </c>
      <c r="E174" s="600">
        <v>20</v>
      </c>
      <c r="F174" s="600">
        <v>9</v>
      </c>
      <c r="G174" s="600">
        <v>20</v>
      </c>
      <c r="H174" s="600">
        <v>9</v>
      </c>
      <c r="I174" s="600">
        <v>19</v>
      </c>
      <c r="J174" s="601">
        <v>9</v>
      </c>
      <c r="K174" s="601">
        <v>20</v>
      </c>
      <c r="L174" s="601">
        <v>9</v>
      </c>
      <c r="M174" s="614">
        <v>20</v>
      </c>
      <c r="N174" s="612">
        <f t="shared" si="6"/>
        <v>2.2200000000000002</v>
      </c>
      <c r="O174" s="587" t="s">
        <v>369</v>
      </c>
      <c r="R174" s="317" t="s">
        <v>417</v>
      </c>
      <c r="S174" s="505">
        <v>1</v>
      </c>
      <c r="T174" s="505">
        <v>3</v>
      </c>
      <c r="U174" s="608" t="str">
        <f t="shared" si="5"/>
        <v>středisko Omaha Kralovice</v>
      </c>
      <c r="W174" s="317"/>
      <c r="X174" s="318"/>
      <c r="Y174" s="318"/>
    </row>
    <row r="175" spans="1:27" ht="15" hidden="1" customHeight="1">
      <c r="A175" s="588" t="s">
        <v>370</v>
      </c>
      <c r="B175" s="599">
        <v>2</v>
      </c>
      <c r="C175" s="600">
        <v>6</v>
      </c>
      <c r="D175" s="600">
        <v>2</v>
      </c>
      <c r="E175" s="600">
        <v>6</v>
      </c>
      <c r="F175" s="600">
        <v>2</v>
      </c>
      <c r="G175" s="600">
        <v>6</v>
      </c>
      <c r="H175" s="600">
        <v>2</v>
      </c>
      <c r="I175" s="600">
        <v>6</v>
      </c>
      <c r="J175" s="601">
        <v>2</v>
      </c>
      <c r="K175" s="601">
        <v>6</v>
      </c>
      <c r="L175" s="601">
        <v>2</v>
      </c>
      <c r="M175" s="614">
        <v>6</v>
      </c>
      <c r="N175" s="612">
        <f t="shared" si="6"/>
        <v>3</v>
      </c>
      <c r="O175" s="587" t="s">
        <v>371</v>
      </c>
      <c r="R175" s="317" t="s">
        <v>419</v>
      </c>
      <c r="S175" s="505">
        <v>4</v>
      </c>
      <c r="T175" s="505">
        <v>10</v>
      </c>
      <c r="U175" s="608" t="str">
        <f t="shared" si="5"/>
        <v>přístav Omaha Plzeň</v>
      </c>
      <c r="W175" s="317"/>
      <c r="X175" s="318"/>
      <c r="Y175" s="318"/>
    </row>
    <row r="176" spans="1:27" ht="15" hidden="1" customHeight="1">
      <c r="A176" s="588" t="s">
        <v>372</v>
      </c>
      <c r="B176" s="599">
        <v>1</v>
      </c>
      <c r="C176" s="600">
        <v>2</v>
      </c>
      <c r="D176" s="600">
        <v>1</v>
      </c>
      <c r="E176" s="600">
        <v>2</v>
      </c>
      <c r="F176" s="600">
        <v>1</v>
      </c>
      <c r="G176" s="600">
        <v>2</v>
      </c>
      <c r="H176" s="600">
        <v>1</v>
      </c>
      <c r="I176" s="600">
        <v>3</v>
      </c>
      <c r="J176" s="601">
        <v>1</v>
      </c>
      <c r="K176" s="601">
        <v>3</v>
      </c>
      <c r="L176" s="601">
        <v>1</v>
      </c>
      <c r="M176" s="614">
        <v>3</v>
      </c>
      <c r="N176" s="612">
        <f t="shared" si="6"/>
        <v>3</v>
      </c>
      <c r="O176" s="587" t="s">
        <v>373</v>
      </c>
      <c r="R176" s="317" t="s">
        <v>422</v>
      </c>
      <c r="S176" s="505">
        <v>5</v>
      </c>
      <c r="T176" s="505">
        <v>4</v>
      </c>
      <c r="U176" s="608" t="str">
        <f t="shared" si="5"/>
        <v>středisko Dr. Bečváře Přeštice</v>
      </c>
      <c r="W176" s="317"/>
      <c r="X176" s="318"/>
      <c r="Y176" s="318"/>
    </row>
    <row r="177" spans="1:25" ht="15" hidden="1" customHeight="1">
      <c r="A177" s="588" t="s">
        <v>374</v>
      </c>
      <c r="B177" s="599">
        <v>3</v>
      </c>
      <c r="C177" s="600">
        <v>4</v>
      </c>
      <c r="D177" s="600">
        <v>3</v>
      </c>
      <c r="E177" s="600">
        <v>4</v>
      </c>
      <c r="F177" s="600">
        <v>3</v>
      </c>
      <c r="G177" s="600">
        <v>4</v>
      </c>
      <c r="H177" s="600">
        <v>2</v>
      </c>
      <c r="I177" s="600">
        <v>2</v>
      </c>
      <c r="J177" s="601">
        <v>1</v>
      </c>
      <c r="K177" s="601">
        <v>0</v>
      </c>
      <c r="L177" s="601">
        <v>3</v>
      </c>
      <c r="M177" s="614">
        <v>4</v>
      </c>
      <c r="N177" s="612">
        <f t="shared" si="6"/>
        <v>1.33</v>
      </c>
      <c r="O177" s="587" t="s">
        <v>375</v>
      </c>
      <c r="R177" s="317" t="s">
        <v>424</v>
      </c>
      <c r="S177" s="505">
        <v>2</v>
      </c>
      <c r="T177" s="505">
        <v>2</v>
      </c>
      <c r="U177" s="608" t="str">
        <f t="shared" si="5"/>
        <v>středisko Palcát Dnešice</v>
      </c>
      <c r="W177" s="317"/>
      <c r="X177" s="318"/>
      <c r="Y177" s="318"/>
    </row>
    <row r="178" spans="1:25" ht="15" hidden="1" customHeight="1">
      <c r="A178" s="588" t="s">
        <v>376</v>
      </c>
      <c r="B178" s="599">
        <v>2</v>
      </c>
      <c r="C178" s="600">
        <v>1</v>
      </c>
      <c r="D178" s="600">
        <v>2</v>
      </c>
      <c r="E178" s="600">
        <v>2</v>
      </c>
      <c r="F178" s="600">
        <v>2</v>
      </c>
      <c r="G178" s="600">
        <v>2</v>
      </c>
      <c r="H178" s="600">
        <v>2</v>
      </c>
      <c r="I178" s="600">
        <v>1</v>
      </c>
      <c r="J178" s="601">
        <v>2</v>
      </c>
      <c r="K178" s="601">
        <v>2</v>
      </c>
      <c r="L178" s="601">
        <v>2</v>
      </c>
      <c r="M178" s="614">
        <v>2</v>
      </c>
      <c r="N178" s="612">
        <f t="shared" si="6"/>
        <v>1</v>
      </c>
      <c r="O178" s="587" t="s">
        <v>377</v>
      </c>
      <c r="R178" s="317" t="s">
        <v>426</v>
      </c>
      <c r="S178" s="505">
        <v>4</v>
      </c>
      <c r="T178" s="505">
        <v>5</v>
      </c>
      <c r="U178" s="608" t="str">
        <f t="shared" si="5"/>
        <v>středisko Příchovice</v>
      </c>
      <c r="W178" s="317"/>
      <c r="X178" s="318"/>
      <c r="Y178" s="318"/>
    </row>
    <row r="179" spans="1:25" ht="15" hidden="1" customHeight="1">
      <c r="A179" s="588" t="s">
        <v>378</v>
      </c>
      <c r="B179" s="599">
        <v>3</v>
      </c>
      <c r="C179" s="600">
        <v>5</v>
      </c>
      <c r="D179" s="600">
        <v>3</v>
      </c>
      <c r="E179" s="600">
        <v>4</v>
      </c>
      <c r="F179" s="600">
        <v>3</v>
      </c>
      <c r="G179" s="600">
        <v>6</v>
      </c>
      <c r="H179" s="600">
        <v>3</v>
      </c>
      <c r="I179" s="600">
        <v>7</v>
      </c>
      <c r="J179" s="601">
        <v>3</v>
      </c>
      <c r="K179" s="601">
        <v>7</v>
      </c>
      <c r="L179" s="601">
        <v>3</v>
      </c>
      <c r="M179" s="614">
        <v>8</v>
      </c>
      <c r="N179" s="612">
        <f t="shared" si="6"/>
        <v>2.67</v>
      </c>
      <c r="O179" s="587" t="s">
        <v>379</v>
      </c>
      <c r="R179" s="317" t="s">
        <v>428</v>
      </c>
      <c r="S179" s="505">
        <v>2</v>
      </c>
      <c r="T179" s="505">
        <v>6</v>
      </c>
      <c r="U179" s="608" t="str">
        <f t="shared" si="5"/>
        <v>středisko Zelený šíp Dobřany</v>
      </c>
      <c r="W179" s="317"/>
      <c r="X179" s="318"/>
      <c r="Y179" s="318"/>
    </row>
    <row r="180" spans="1:25" ht="15" hidden="1" customHeight="1">
      <c r="A180" s="588" t="s">
        <v>380</v>
      </c>
      <c r="B180" s="599">
        <v>4</v>
      </c>
      <c r="C180" s="600">
        <v>9</v>
      </c>
      <c r="D180" s="600">
        <v>4</v>
      </c>
      <c r="E180" s="600">
        <v>9</v>
      </c>
      <c r="F180" s="600">
        <v>4</v>
      </c>
      <c r="G180" s="600">
        <v>9</v>
      </c>
      <c r="H180" s="600">
        <v>4</v>
      </c>
      <c r="I180" s="600">
        <v>10</v>
      </c>
      <c r="J180" s="601">
        <v>4</v>
      </c>
      <c r="K180" s="601">
        <v>10</v>
      </c>
      <c r="L180" s="601">
        <v>4</v>
      </c>
      <c r="M180" s="614">
        <v>9</v>
      </c>
      <c r="N180" s="612">
        <f t="shared" si="6"/>
        <v>2.25</v>
      </c>
      <c r="O180" s="587" t="s">
        <v>381</v>
      </c>
      <c r="R180" s="317" t="s">
        <v>430</v>
      </c>
      <c r="S180" s="505">
        <v>2</v>
      </c>
      <c r="T180" s="505">
        <v>3</v>
      </c>
      <c r="U180" s="608" t="str">
        <f t="shared" si="5"/>
        <v>středisko Devětsil Spálené Poříčí</v>
      </c>
      <c r="W180" s="317"/>
      <c r="X180" s="318"/>
      <c r="Y180" s="318"/>
    </row>
    <row r="181" spans="1:25" ht="15" hidden="1" customHeight="1">
      <c r="A181" s="588">
        <v>320</v>
      </c>
      <c r="B181" s="599">
        <v>85</v>
      </c>
      <c r="C181" s="600">
        <v>164</v>
      </c>
      <c r="D181" s="600">
        <v>88</v>
      </c>
      <c r="E181" s="600">
        <v>181</v>
      </c>
      <c r="F181" s="600">
        <v>88</v>
      </c>
      <c r="G181" s="600">
        <v>187</v>
      </c>
      <c r="H181" s="600">
        <v>89</v>
      </c>
      <c r="I181" s="600">
        <v>187</v>
      </c>
      <c r="J181" s="601">
        <v>86</v>
      </c>
      <c r="K181" s="601">
        <v>191</v>
      </c>
      <c r="L181" s="601">
        <v>86</v>
      </c>
      <c r="M181" s="614">
        <v>200</v>
      </c>
      <c r="N181" s="612">
        <f t="shared" si="6"/>
        <v>2.33</v>
      </c>
      <c r="O181" s="587" t="s">
        <v>36</v>
      </c>
      <c r="R181" s="317" t="s">
        <v>433</v>
      </c>
      <c r="S181" s="505">
        <v>5</v>
      </c>
      <c r="T181" s="505">
        <v>14</v>
      </c>
      <c r="U181" s="608" t="str">
        <f t="shared" si="5"/>
        <v>středisko Rarášek Rokycany</v>
      </c>
      <c r="W181" s="317"/>
      <c r="X181" s="318"/>
      <c r="Y181" s="318"/>
    </row>
    <row r="182" spans="1:25" ht="15" customHeight="1">
      <c r="A182" s="588">
        <v>321</v>
      </c>
      <c r="B182" s="599">
        <v>9</v>
      </c>
      <c r="C182" s="600">
        <v>17</v>
      </c>
      <c r="D182" s="600">
        <v>10</v>
      </c>
      <c r="E182" s="600">
        <v>19</v>
      </c>
      <c r="F182" s="600">
        <v>10</v>
      </c>
      <c r="G182" s="600">
        <v>21</v>
      </c>
      <c r="H182" s="600">
        <v>10</v>
      </c>
      <c r="I182" s="600">
        <v>19</v>
      </c>
      <c r="J182" s="601">
        <v>9</v>
      </c>
      <c r="K182" s="601">
        <v>20</v>
      </c>
      <c r="L182" s="601">
        <v>9</v>
      </c>
      <c r="M182" s="614">
        <v>20</v>
      </c>
      <c r="N182" s="612">
        <f t="shared" si="6"/>
        <v>2.2200000000000002</v>
      </c>
      <c r="O182" s="587" t="s">
        <v>382</v>
      </c>
      <c r="R182" s="317" t="s">
        <v>435</v>
      </c>
      <c r="S182" s="505">
        <v>2</v>
      </c>
      <c r="T182" s="505">
        <v>6</v>
      </c>
      <c r="U182" s="608" t="str">
        <f t="shared" si="5"/>
        <v>středisko Omaha Radnice</v>
      </c>
      <c r="W182" s="317"/>
      <c r="X182" s="318"/>
      <c r="Y182" s="318"/>
    </row>
    <row r="183" spans="1:25" ht="15" hidden="1" customHeight="1">
      <c r="A183" s="588" t="s">
        <v>383</v>
      </c>
      <c r="B183" s="599">
        <v>2</v>
      </c>
      <c r="C183" s="600">
        <v>6</v>
      </c>
      <c r="D183" s="600">
        <v>2</v>
      </c>
      <c r="E183" s="600">
        <v>6</v>
      </c>
      <c r="F183" s="600">
        <v>2</v>
      </c>
      <c r="G183" s="600">
        <v>6</v>
      </c>
      <c r="H183" s="600">
        <v>2</v>
      </c>
      <c r="I183" s="600">
        <v>6</v>
      </c>
      <c r="J183" s="601">
        <v>2</v>
      </c>
      <c r="K183" s="601">
        <v>6</v>
      </c>
      <c r="L183" s="601">
        <v>2</v>
      </c>
      <c r="M183" s="614">
        <v>6</v>
      </c>
      <c r="N183" s="612">
        <f t="shared" si="6"/>
        <v>3</v>
      </c>
      <c r="O183" s="587" t="s">
        <v>384</v>
      </c>
      <c r="R183" s="317" t="s">
        <v>437</v>
      </c>
      <c r="S183" s="505">
        <v>2</v>
      </c>
      <c r="T183" s="505">
        <v>6</v>
      </c>
      <c r="U183" s="608" t="str">
        <f t="shared" si="5"/>
        <v>středisko Čertovka Zbiroh</v>
      </c>
      <c r="W183" s="317"/>
      <c r="X183" s="318"/>
      <c r="Y183" s="318"/>
    </row>
    <row r="184" spans="1:25" ht="15" hidden="1" customHeight="1">
      <c r="A184" s="588" t="s">
        <v>385</v>
      </c>
      <c r="B184" s="599">
        <v>2</v>
      </c>
      <c r="C184" s="600">
        <v>6</v>
      </c>
      <c r="D184" s="600">
        <v>2</v>
      </c>
      <c r="E184" s="600">
        <v>6</v>
      </c>
      <c r="F184" s="600">
        <v>2</v>
      </c>
      <c r="G184" s="600">
        <v>6</v>
      </c>
      <c r="H184" s="600">
        <v>2</v>
      </c>
      <c r="I184" s="600">
        <v>5</v>
      </c>
      <c r="J184" s="601">
        <v>2</v>
      </c>
      <c r="K184" s="601">
        <v>5</v>
      </c>
      <c r="L184" s="601">
        <v>2</v>
      </c>
      <c r="M184" s="614">
        <v>6</v>
      </c>
      <c r="N184" s="612">
        <f t="shared" si="6"/>
        <v>3</v>
      </c>
      <c r="O184" s="587" t="s">
        <v>386</v>
      </c>
      <c r="R184" s="317" t="s">
        <v>439</v>
      </c>
      <c r="S184" s="505">
        <v>2</v>
      </c>
      <c r="T184" s="505">
        <v>0</v>
      </c>
      <c r="U184" s="608" t="str">
        <f t="shared" si="5"/>
        <v>středisko Šedého vlka Cheb</v>
      </c>
      <c r="W184" s="317"/>
      <c r="X184" s="318"/>
      <c r="Y184" s="318"/>
    </row>
    <row r="185" spans="1:25" ht="15" hidden="1" customHeight="1">
      <c r="A185" s="588" t="s">
        <v>387</v>
      </c>
      <c r="B185" s="599">
        <v>2</v>
      </c>
      <c r="C185" s="600">
        <v>4</v>
      </c>
      <c r="D185" s="600">
        <v>2</v>
      </c>
      <c r="E185" s="600">
        <v>5</v>
      </c>
      <c r="F185" s="600">
        <v>2</v>
      </c>
      <c r="G185" s="600">
        <v>5</v>
      </c>
      <c r="H185" s="600">
        <v>2</v>
      </c>
      <c r="I185" s="600">
        <v>4</v>
      </c>
      <c r="J185" s="601">
        <v>2</v>
      </c>
      <c r="K185" s="601">
        <v>4</v>
      </c>
      <c r="L185" s="601">
        <v>2</v>
      </c>
      <c r="M185" s="614">
        <v>4</v>
      </c>
      <c r="N185" s="612">
        <f t="shared" si="6"/>
        <v>2</v>
      </c>
      <c r="O185" s="587" t="s">
        <v>388</v>
      </c>
      <c r="R185" s="317" t="s">
        <v>441</v>
      </c>
      <c r="S185" s="505">
        <v>4</v>
      </c>
      <c r="T185" s="505">
        <v>3</v>
      </c>
      <c r="U185" s="608" t="str">
        <f t="shared" si="5"/>
        <v>středisko Dakota Cheb</v>
      </c>
      <c r="W185" s="317"/>
      <c r="X185" s="318"/>
      <c r="Y185" s="318"/>
    </row>
    <row r="186" spans="1:25" ht="15" hidden="1" customHeight="1">
      <c r="A186" s="588" t="s">
        <v>389</v>
      </c>
      <c r="B186" s="599">
        <v>3</v>
      </c>
      <c r="C186" s="600">
        <v>1</v>
      </c>
      <c r="D186" s="600">
        <v>4</v>
      </c>
      <c r="E186" s="600">
        <v>2</v>
      </c>
      <c r="F186" s="600">
        <v>4</v>
      </c>
      <c r="G186" s="600">
        <v>4</v>
      </c>
      <c r="H186" s="600">
        <v>4</v>
      </c>
      <c r="I186" s="600">
        <v>4</v>
      </c>
      <c r="J186" s="601">
        <v>3</v>
      </c>
      <c r="K186" s="601">
        <v>5</v>
      </c>
      <c r="L186" s="601">
        <v>3</v>
      </c>
      <c r="M186" s="614">
        <v>4</v>
      </c>
      <c r="N186" s="612">
        <f t="shared" si="6"/>
        <v>1.33</v>
      </c>
      <c r="O186" s="587" t="s">
        <v>390</v>
      </c>
      <c r="R186" s="317" t="s">
        <v>443</v>
      </c>
      <c r="S186" s="505">
        <v>2</v>
      </c>
      <c r="T186" s="505">
        <v>6</v>
      </c>
      <c r="U186" s="608" t="str">
        <f t="shared" si="5"/>
        <v>středisko Smrčina Aš</v>
      </c>
      <c r="W186" s="317"/>
      <c r="X186" s="318"/>
      <c r="Y186" s="318"/>
    </row>
    <row r="187" spans="1:25" ht="15" customHeight="1">
      <c r="A187" s="588">
        <v>322</v>
      </c>
      <c r="B187" s="599">
        <v>20</v>
      </c>
      <c r="C187" s="600">
        <v>29</v>
      </c>
      <c r="D187" s="600">
        <v>20</v>
      </c>
      <c r="E187" s="600">
        <v>32</v>
      </c>
      <c r="F187" s="600">
        <v>20</v>
      </c>
      <c r="G187" s="600">
        <v>32</v>
      </c>
      <c r="H187" s="600">
        <v>21</v>
      </c>
      <c r="I187" s="600">
        <v>34</v>
      </c>
      <c r="J187" s="601">
        <v>20</v>
      </c>
      <c r="K187" s="601">
        <v>36</v>
      </c>
      <c r="L187" s="601">
        <v>20</v>
      </c>
      <c r="M187" s="614">
        <v>39</v>
      </c>
      <c r="N187" s="612">
        <f t="shared" si="6"/>
        <v>1.95</v>
      </c>
      <c r="O187" s="587" t="s">
        <v>391</v>
      </c>
      <c r="R187" s="317" t="s">
        <v>445</v>
      </c>
      <c r="S187" s="505">
        <v>2</v>
      </c>
      <c r="T187" s="505">
        <v>5</v>
      </c>
      <c r="U187" s="608" t="str">
        <f t="shared" si="5"/>
        <v>středisko Stopa Mariánské Lázně</v>
      </c>
      <c r="W187" s="317"/>
      <c r="X187" s="318"/>
      <c r="Y187" s="318"/>
    </row>
    <row r="188" spans="1:25" ht="15" hidden="1" customHeight="1">
      <c r="A188" s="588" t="s">
        <v>392</v>
      </c>
      <c r="B188" s="599">
        <v>4</v>
      </c>
      <c r="C188" s="600">
        <v>11</v>
      </c>
      <c r="D188" s="600">
        <v>4</v>
      </c>
      <c r="E188" s="600">
        <v>11</v>
      </c>
      <c r="F188" s="600">
        <v>4</v>
      </c>
      <c r="G188" s="600">
        <v>12</v>
      </c>
      <c r="H188" s="600">
        <v>4</v>
      </c>
      <c r="I188" s="600">
        <v>12</v>
      </c>
      <c r="J188" s="601">
        <v>4</v>
      </c>
      <c r="K188" s="601">
        <v>12</v>
      </c>
      <c r="L188" s="601">
        <v>4</v>
      </c>
      <c r="M188" s="614">
        <v>12</v>
      </c>
      <c r="N188" s="612">
        <f t="shared" si="6"/>
        <v>3</v>
      </c>
      <c r="O188" s="587" t="s">
        <v>393</v>
      </c>
      <c r="R188" s="317" t="s">
        <v>447</v>
      </c>
      <c r="S188" s="505">
        <v>1</v>
      </c>
      <c r="T188" s="505">
        <v>2</v>
      </c>
      <c r="U188" s="608" t="str">
        <f t="shared" si="5"/>
        <v>středisko Vysoký kámen Luby u Chebu</v>
      </c>
      <c r="W188" s="317"/>
      <c r="X188" s="318"/>
      <c r="Y188" s="318"/>
    </row>
    <row r="189" spans="1:25" ht="15" hidden="1" customHeight="1">
      <c r="A189" s="588" t="s">
        <v>394</v>
      </c>
      <c r="B189" s="599">
        <v>4</v>
      </c>
      <c r="C189" s="600">
        <v>3</v>
      </c>
      <c r="D189" s="600">
        <v>4</v>
      </c>
      <c r="E189" s="600">
        <v>3</v>
      </c>
      <c r="F189" s="600">
        <v>4</v>
      </c>
      <c r="G189" s="600">
        <v>0</v>
      </c>
      <c r="H189" s="600">
        <v>5</v>
      </c>
      <c r="I189" s="600">
        <v>2</v>
      </c>
      <c r="J189" s="601">
        <v>4</v>
      </c>
      <c r="K189" s="601">
        <v>2</v>
      </c>
      <c r="L189" s="601">
        <v>4</v>
      </c>
      <c r="M189" s="614">
        <v>4</v>
      </c>
      <c r="N189" s="612">
        <f t="shared" si="6"/>
        <v>1</v>
      </c>
      <c r="O189" s="587" t="s">
        <v>395</v>
      </c>
      <c r="R189" s="317" t="s">
        <v>449</v>
      </c>
      <c r="S189" s="505">
        <v>1</v>
      </c>
      <c r="T189" s="505">
        <v>1</v>
      </c>
      <c r="U189" s="608" t="str">
        <f t="shared" si="5"/>
        <v>středisko Arnika Jáchymov</v>
      </c>
      <c r="W189" s="317"/>
      <c r="X189" s="318"/>
      <c r="Y189" s="318"/>
    </row>
    <row r="190" spans="1:25" ht="15" hidden="1" customHeight="1">
      <c r="A190" s="588" t="s">
        <v>396</v>
      </c>
      <c r="B190" s="599">
        <v>8</v>
      </c>
      <c r="C190" s="600">
        <v>12</v>
      </c>
      <c r="D190" s="600">
        <v>8</v>
      </c>
      <c r="E190" s="600">
        <v>13</v>
      </c>
      <c r="F190" s="600">
        <v>8</v>
      </c>
      <c r="G190" s="600">
        <v>14</v>
      </c>
      <c r="H190" s="600">
        <v>8</v>
      </c>
      <c r="I190" s="600">
        <v>15</v>
      </c>
      <c r="J190" s="601">
        <v>8</v>
      </c>
      <c r="K190" s="601">
        <v>17</v>
      </c>
      <c r="L190" s="601">
        <v>8</v>
      </c>
      <c r="M190" s="614">
        <v>16</v>
      </c>
      <c r="N190" s="612">
        <f t="shared" si="6"/>
        <v>2</v>
      </c>
      <c r="O190" s="587" t="s">
        <v>397</v>
      </c>
      <c r="R190" s="317" t="s">
        <v>451</v>
      </c>
      <c r="S190" s="505">
        <v>1</v>
      </c>
      <c r="T190" s="505">
        <v>0</v>
      </c>
      <c r="U190" s="608" t="str">
        <f t="shared" si="5"/>
        <v>středisko Kompas Nejdek</v>
      </c>
      <c r="W190" s="317"/>
      <c r="X190" s="318"/>
      <c r="Y190" s="318"/>
    </row>
    <row r="191" spans="1:25" ht="15" hidden="1" customHeight="1">
      <c r="A191" s="588" t="s">
        <v>398</v>
      </c>
      <c r="B191" s="599">
        <v>2</v>
      </c>
      <c r="C191" s="600">
        <v>1</v>
      </c>
      <c r="D191" s="600">
        <v>2</v>
      </c>
      <c r="E191" s="600">
        <v>1</v>
      </c>
      <c r="F191" s="600">
        <v>2</v>
      </c>
      <c r="G191" s="600">
        <v>2</v>
      </c>
      <c r="H191" s="600">
        <v>2</v>
      </c>
      <c r="I191" s="600">
        <v>2</v>
      </c>
      <c r="J191" s="601">
        <v>2</v>
      </c>
      <c r="K191" s="601">
        <v>2</v>
      </c>
      <c r="L191" s="601">
        <v>2</v>
      </c>
      <c r="M191" s="614">
        <v>3</v>
      </c>
      <c r="N191" s="612">
        <f t="shared" si="6"/>
        <v>1.5</v>
      </c>
      <c r="O191" s="587" t="s">
        <v>399</v>
      </c>
      <c r="R191" s="317" t="s">
        <v>453</v>
      </c>
      <c r="S191" s="505">
        <v>3</v>
      </c>
      <c r="T191" s="505">
        <v>8</v>
      </c>
      <c r="U191" s="608" t="str">
        <f t="shared" si="5"/>
        <v>přístav ORION Karlovy Vary</v>
      </c>
      <c r="W191" s="317"/>
      <c r="X191" s="318"/>
      <c r="Y191" s="318"/>
    </row>
    <row r="192" spans="1:25" ht="15" hidden="1" customHeight="1">
      <c r="A192" s="588" t="s">
        <v>400</v>
      </c>
      <c r="B192" s="599">
        <v>2</v>
      </c>
      <c r="C192" s="600">
        <v>2</v>
      </c>
      <c r="D192" s="600">
        <v>2</v>
      </c>
      <c r="E192" s="600">
        <v>4</v>
      </c>
      <c r="F192" s="600">
        <v>2</v>
      </c>
      <c r="G192" s="600">
        <v>4</v>
      </c>
      <c r="H192" s="600">
        <v>2</v>
      </c>
      <c r="I192" s="600">
        <v>3</v>
      </c>
      <c r="J192" s="601">
        <v>2</v>
      </c>
      <c r="K192" s="601">
        <v>3</v>
      </c>
      <c r="L192" s="601">
        <v>2</v>
      </c>
      <c r="M192" s="614">
        <v>4</v>
      </c>
      <c r="N192" s="612">
        <f t="shared" si="6"/>
        <v>2</v>
      </c>
      <c r="O192" s="587" t="s">
        <v>401</v>
      </c>
      <c r="R192" s="317" t="s">
        <v>455</v>
      </c>
      <c r="S192" s="505">
        <v>2</v>
      </c>
      <c r="T192" s="505">
        <v>1</v>
      </c>
      <c r="U192" s="608" t="str">
        <f t="shared" si="5"/>
        <v>středisko Jestřáb Chodov</v>
      </c>
      <c r="W192" s="317"/>
      <c r="X192" s="318"/>
      <c r="Y192" s="318"/>
    </row>
    <row r="193" spans="1:25" ht="15" customHeight="1">
      <c r="A193" s="588">
        <v>323</v>
      </c>
      <c r="B193" s="599">
        <v>36</v>
      </c>
      <c r="C193" s="600">
        <v>86</v>
      </c>
      <c r="D193" s="600">
        <v>36</v>
      </c>
      <c r="E193" s="600">
        <v>91</v>
      </c>
      <c r="F193" s="600">
        <v>36</v>
      </c>
      <c r="G193" s="600">
        <v>93</v>
      </c>
      <c r="H193" s="600">
        <v>35</v>
      </c>
      <c r="I193" s="600">
        <v>91</v>
      </c>
      <c r="J193" s="601">
        <v>33</v>
      </c>
      <c r="K193" s="601">
        <v>93</v>
      </c>
      <c r="L193" s="601">
        <v>33</v>
      </c>
      <c r="M193" s="614">
        <v>95</v>
      </c>
      <c r="N193" s="612">
        <f t="shared" si="6"/>
        <v>2.88</v>
      </c>
      <c r="O193" s="587" t="s">
        <v>402</v>
      </c>
      <c r="R193" s="317" t="s">
        <v>457</v>
      </c>
      <c r="S193" s="505">
        <v>1</v>
      </c>
      <c r="T193" s="505">
        <v>1</v>
      </c>
      <c r="U193" s="608" t="str">
        <f t="shared" si="5"/>
        <v>středisko Lípa Kynšperk nad Ohří</v>
      </c>
      <c r="W193" s="317"/>
      <c r="X193" s="318"/>
      <c r="Y193" s="318"/>
    </row>
    <row r="194" spans="1:25" ht="15" hidden="1" customHeight="1">
      <c r="A194" s="588" t="s">
        <v>403</v>
      </c>
      <c r="B194" s="599">
        <v>5</v>
      </c>
      <c r="C194" s="600">
        <v>13</v>
      </c>
      <c r="D194" s="600">
        <v>5</v>
      </c>
      <c r="E194" s="600">
        <v>13</v>
      </c>
      <c r="F194" s="600">
        <v>5</v>
      </c>
      <c r="G194" s="600">
        <v>11</v>
      </c>
      <c r="H194" s="600">
        <v>5</v>
      </c>
      <c r="I194" s="600">
        <v>12</v>
      </c>
      <c r="J194" s="601">
        <v>5</v>
      </c>
      <c r="K194" s="601">
        <v>13</v>
      </c>
      <c r="L194" s="601">
        <v>5</v>
      </c>
      <c r="M194" s="614">
        <v>13</v>
      </c>
      <c r="N194" s="612">
        <f t="shared" si="6"/>
        <v>2.6</v>
      </c>
      <c r="O194" s="587" t="s">
        <v>404</v>
      </c>
      <c r="R194" s="317" t="s">
        <v>459</v>
      </c>
      <c r="S194" s="505">
        <v>3</v>
      </c>
      <c r="T194" s="505">
        <v>6</v>
      </c>
      <c r="U194" s="608" t="str">
        <f t="shared" si="5"/>
        <v>středisko Dýmka Habartov</v>
      </c>
      <c r="W194" s="317"/>
      <c r="X194" s="318"/>
      <c r="Y194" s="318"/>
    </row>
    <row r="195" spans="1:25" ht="15" hidden="1" customHeight="1">
      <c r="A195" s="588" t="s">
        <v>405</v>
      </c>
      <c r="B195" s="599">
        <v>5</v>
      </c>
      <c r="C195" s="600">
        <v>14</v>
      </c>
      <c r="D195" s="600">
        <v>5</v>
      </c>
      <c r="E195" s="600">
        <v>14</v>
      </c>
      <c r="F195" s="600">
        <v>5</v>
      </c>
      <c r="G195" s="600">
        <v>15</v>
      </c>
      <c r="H195" s="600">
        <v>5</v>
      </c>
      <c r="I195" s="600">
        <v>14</v>
      </c>
      <c r="J195" s="601">
        <v>5</v>
      </c>
      <c r="K195" s="601">
        <v>15</v>
      </c>
      <c r="L195" s="601">
        <v>5</v>
      </c>
      <c r="M195" s="614">
        <v>15</v>
      </c>
      <c r="N195" s="612">
        <f t="shared" si="6"/>
        <v>3</v>
      </c>
      <c r="O195" s="587" t="s">
        <v>406</v>
      </c>
      <c r="R195" s="317" t="s">
        <v>461</v>
      </c>
      <c r="S195" s="505">
        <v>2</v>
      </c>
      <c r="T195" s="505">
        <v>4</v>
      </c>
      <c r="U195" s="608" t="str">
        <f t="shared" si="5"/>
        <v>středisko Arnika Horní Slavkov</v>
      </c>
      <c r="W195" s="317"/>
      <c r="X195" s="318"/>
      <c r="Y195" s="318"/>
    </row>
    <row r="196" spans="1:25" ht="15" hidden="1" customHeight="1">
      <c r="A196" s="588" t="s">
        <v>407</v>
      </c>
      <c r="B196" s="599">
        <v>5</v>
      </c>
      <c r="C196" s="600">
        <v>12</v>
      </c>
      <c r="D196" s="600">
        <v>5</v>
      </c>
      <c r="E196" s="600">
        <v>13</v>
      </c>
      <c r="F196" s="600">
        <v>5</v>
      </c>
      <c r="G196" s="600">
        <v>14</v>
      </c>
      <c r="H196" s="600">
        <v>4</v>
      </c>
      <c r="I196" s="600">
        <v>12</v>
      </c>
      <c r="J196" s="601">
        <v>4</v>
      </c>
      <c r="K196" s="601">
        <v>12</v>
      </c>
      <c r="L196" s="601">
        <v>4</v>
      </c>
      <c r="M196" s="614">
        <v>12</v>
      </c>
      <c r="N196" s="612">
        <f t="shared" si="6"/>
        <v>3</v>
      </c>
      <c r="O196" s="587" t="s">
        <v>408</v>
      </c>
      <c r="R196" s="317" t="s">
        <v>463</v>
      </c>
      <c r="S196" s="505">
        <v>2</v>
      </c>
      <c r="T196" s="505">
        <v>1</v>
      </c>
      <c r="U196" s="608" t="str">
        <f t="shared" si="5"/>
        <v>středisko Jitřenka Loket</v>
      </c>
      <c r="W196" s="317"/>
      <c r="X196" s="318"/>
      <c r="Y196" s="318"/>
    </row>
    <row r="197" spans="1:25" ht="15" hidden="1" customHeight="1">
      <c r="A197" s="588" t="s">
        <v>409</v>
      </c>
      <c r="B197" s="599">
        <v>5</v>
      </c>
      <c r="C197" s="600">
        <v>12</v>
      </c>
      <c r="D197" s="600">
        <v>5</v>
      </c>
      <c r="E197" s="600">
        <v>12</v>
      </c>
      <c r="F197" s="600">
        <v>5</v>
      </c>
      <c r="G197" s="600">
        <v>12</v>
      </c>
      <c r="H197" s="600">
        <v>5</v>
      </c>
      <c r="I197" s="600">
        <v>12</v>
      </c>
      <c r="J197" s="601">
        <v>4</v>
      </c>
      <c r="K197" s="601">
        <v>12</v>
      </c>
      <c r="L197" s="601">
        <v>4</v>
      </c>
      <c r="M197" s="614">
        <v>12</v>
      </c>
      <c r="N197" s="612">
        <f t="shared" si="6"/>
        <v>3</v>
      </c>
      <c r="O197" s="587" t="s">
        <v>410</v>
      </c>
      <c r="R197" s="317" t="s">
        <v>486</v>
      </c>
      <c r="S197" s="505">
        <v>2</v>
      </c>
      <c r="T197" s="505">
        <v>6</v>
      </c>
      <c r="U197" s="608" t="str">
        <f t="shared" si="5"/>
        <v>středisko Úsvit Děčín</v>
      </c>
      <c r="W197" s="317"/>
      <c r="X197" s="318"/>
      <c r="Y197" s="318"/>
    </row>
    <row r="198" spans="1:25" ht="15" hidden="1" customHeight="1">
      <c r="A198" s="588" t="s">
        <v>411</v>
      </c>
      <c r="B198" s="599">
        <v>6</v>
      </c>
      <c r="C198" s="600">
        <v>14</v>
      </c>
      <c r="D198" s="600">
        <v>6</v>
      </c>
      <c r="E198" s="600">
        <v>16</v>
      </c>
      <c r="F198" s="600">
        <v>6</v>
      </c>
      <c r="G198" s="600">
        <v>17</v>
      </c>
      <c r="H198" s="600">
        <v>6</v>
      </c>
      <c r="I198" s="600">
        <v>16</v>
      </c>
      <c r="J198" s="601">
        <v>6</v>
      </c>
      <c r="K198" s="601">
        <v>17</v>
      </c>
      <c r="L198" s="601">
        <v>6</v>
      </c>
      <c r="M198" s="614">
        <v>18</v>
      </c>
      <c r="N198" s="612">
        <f t="shared" si="6"/>
        <v>3</v>
      </c>
      <c r="O198" s="587" t="s">
        <v>412</v>
      </c>
      <c r="R198" s="317" t="s">
        <v>488</v>
      </c>
      <c r="S198" s="505">
        <v>3</v>
      </c>
      <c r="T198" s="505">
        <v>4</v>
      </c>
      <c r="U198" s="608" t="str">
        <f t="shared" ref="U198:U261" si="7">VLOOKUP(R198,A:O,15,0)</f>
        <v>středisko Lužan Varnsdorf</v>
      </c>
      <c r="W198" s="317"/>
      <c r="X198" s="318"/>
      <c r="Y198" s="318"/>
    </row>
    <row r="199" spans="1:25" ht="15" hidden="1" customHeight="1">
      <c r="A199" s="588" t="s">
        <v>413</v>
      </c>
      <c r="B199" s="599">
        <v>2</v>
      </c>
      <c r="C199" s="600">
        <v>6</v>
      </c>
      <c r="D199" s="600">
        <v>2</v>
      </c>
      <c r="E199" s="600">
        <v>6</v>
      </c>
      <c r="F199" s="600">
        <v>2</v>
      </c>
      <c r="G199" s="600">
        <v>6</v>
      </c>
      <c r="H199" s="600">
        <v>2</v>
      </c>
      <c r="I199" s="600">
        <v>6</v>
      </c>
      <c r="J199" s="601">
        <v>2</v>
      </c>
      <c r="K199" s="601">
        <v>6</v>
      </c>
      <c r="L199" s="601">
        <v>2</v>
      </c>
      <c r="M199" s="614">
        <v>6</v>
      </c>
      <c r="N199" s="612">
        <f t="shared" si="6"/>
        <v>3</v>
      </c>
      <c r="O199" s="587" t="s">
        <v>414</v>
      </c>
      <c r="R199" s="317" t="s">
        <v>490</v>
      </c>
      <c r="S199" s="505">
        <v>2</v>
      </c>
      <c r="T199" s="505">
        <v>2</v>
      </c>
      <c r="U199" s="608" t="str">
        <f t="shared" si="7"/>
        <v>středisko Rumburk</v>
      </c>
      <c r="W199" s="317"/>
      <c r="X199" s="318"/>
      <c r="Y199" s="318"/>
    </row>
    <row r="200" spans="1:25" ht="15" hidden="1" customHeight="1">
      <c r="A200" s="588" t="s">
        <v>415</v>
      </c>
      <c r="B200" s="599">
        <v>2</v>
      </c>
      <c r="C200" s="600">
        <v>4</v>
      </c>
      <c r="D200" s="600">
        <v>2</v>
      </c>
      <c r="E200" s="600">
        <v>5</v>
      </c>
      <c r="F200" s="600">
        <v>2</v>
      </c>
      <c r="G200" s="600">
        <v>6</v>
      </c>
      <c r="H200" s="600">
        <v>2</v>
      </c>
      <c r="I200" s="600">
        <v>6</v>
      </c>
      <c r="J200" s="601">
        <v>2</v>
      </c>
      <c r="K200" s="601">
        <v>6</v>
      </c>
      <c r="L200" s="601">
        <v>2</v>
      </c>
      <c r="M200" s="614">
        <v>6</v>
      </c>
      <c r="N200" s="612">
        <f t="shared" si="6"/>
        <v>3</v>
      </c>
      <c r="O200" s="587" t="s">
        <v>416</v>
      </c>
      <c r="R200" s="317" t="s">
        <v>492</v>
      </c>
      <c r="S200" s="505">
        <v>2</v>
      </c>
      <c r="T200" s="505">
        <v>3</v>
      </c>
      <c r="U200" s="608" t="str">
        <f t="shared" si="7"/>
        <v>středisko Sojčáci Děčín</v>
      </c>
      <c r="W200" s="317"/>
      <c r="X200" s="318"/>
      <c r="Y200" s="318"/>
    </row>
    <row r="201" spans="1:25" ht="15" hidden="1" customHeight="1">
      <c r="A201" s="588" t="s">
        <v>417</v>
      </c>
      <c r="B201" s="599">
        <v>1</v>
      </c>
      <c r="C201" s="600">
        <v>2</v>
      </c>
      <c r="D201" s="600">
        <v>1</v>
      </c>
      <c r="E201" s="600">
        <v>2</v>
      </c>
      <c r="F201" s="600">
        <v>1</v>
      </c>
      <c r="G201" s="600">
        <v>2</v>
      </c>
      <c r="H201" s="600">
        <v>1</v>
      </c>
      <c r="I201" s="600">
        <v>3</v>
      </c>
      <c r="J201" s="601">
        <v>1</v>
      </c>
      <c r="K201" s="601">
        <v>3</v>
      </c>
      <c r="L201" s="601">
        <v>1</v>
      </c>
      <c r="M201" s="614">
        <v>3</v>
      </c>
      <c r="N201" s="612">
        <f t="shared" si="6"/>
        <v>3</v>
      </c>
      <c r="O201" s="587" t="s">
        <v>418</v>
      </c>
      <c r="R201" s="317" t="s">
        <v>494</v>
      </c>
      <c r="S201" s="505">
        <v>1</v>
      </c>
      <c r="T201" s="505">
        <v>1</v>
      </c>
      <c r="U201" s="608" t="str">
        <f t="shared" si="7"/>
        <v>středisko Seveřan Šluknov</v>
      </c>
      <c r="W201" s="317"/>
      <c r="X201" s="318"/>
      <c r="Y201" s="318"/>
    </row>
    <row r="202" spans="1:25" ht="15" hidden="1" customHeight="1">
      <c r="A202" s="588" t="s">
        <v>419</v>
      </c>
      <c r="B202" s="599">
        <v>5</v>
      </c>
      <c r="C202" s="600">
        <v>9</v>
      </c>
      <c r="D202" s="600">
        <v>5</v>
      </c>
      <c r="E202" s="600">
        <v>10</v>
      </c>
      <c r="F202" s="600">
        <v>5</v>
      </c>
      <c r="G202" s="600">
        <v>10</v>
      </c>
      <c r="H202" s="600">
        <v>5</v>
      </c>
      <c r="I202" s="600">
        <v>10</v>
      </c>
      <c r="J202" s="601">
        <v>4</v>
      </c>
      <c r="K202" s="601">
        <v>9</v>
      </c>
      <c r="L202" s="601">
        <v>4</v>
      </c>
      <c r="M202" s="614">
        <v>10</v>
      </c>
      <c r="N202" s="612">
        <f t="shared" si="6"/>
        <v>2.5</v>
      </c>
      <c r="O202" s="587" t="s">
        <v>420</v>
      </c>
      <c r="R202" s="317" t="s">
        <v>497</v>
      </c>
      <c r="S202" s="505">
        <v>3</v>
      </c>
      <c r="T202" s="505">
        <v>7</v>
      </c>
      <c r="U202" s="608" t="str">
        <f t="shared" si="7"/>
        <v>středisko Český lev Chomutov</v>
      </c>
      <c r="W202" s="317"/>
      <c r="X202" s="318"/>
      <c r="Y202" s="318"/>
    </row>
    <row r="203" spans="1:25" ht="15" customHeight="1">
      <c r="A203" s="588">
        <v>324</v>
      </c>
      <c r="B203" s="599">
        <v>14</v>
      </c>
      <c r="C203" s="600">
        <v>16</v>
      </c>
      <c r="D203" s="600">
        <v>14</v>
      </c>
      <c r="E203" s="600">
        <v>18</v>
      </c>
      <c r="F203" s="600">
        <v>14</v>
      </c>
      <c r="G203" s="600">
        <v>18</v>
      </c>
      <c r="H203" s="600">
        <v>14</v>
      </c>
      <c r="I203" s="600">
        <v>19</v>
      </c>
      <c r="J203" s="601">
        <v>15</v>
      </c>
      <c r="K203" s="601">
        <v>18</v>
      </c>
      <c r="L203" s="601">
        <v>15</v>
      </c>
      <c r="M203" s="614">
        <v>20</v>
      </c>
      <c r="N203" s="612">
        <f t="shared" si="6"/>
        <v>1.33</v>
      </c>
      <c r="O203" s="587" t="s">
        <v>421</v>
      </c>
      <c r="R203" s="317" t="s">
        <v>499</v>
      </c>
      <c r="S203" s="505">
        <v>2</v>
      </c>
      <c r="T203" s="505">
        <v>1</v>
      </c>
      <c r="U203" s="608" t="str">
        <f t="shared" si="7"/>
        <v>středisko Br. Zubra Klášterec nad Ohří</v>
      </c>
      <c r="W203" s="317"/>
      <c r="X203" s="318"/>
      <c r="Y203" s="318"/>
    </row>
    <row r="204" spans="1:25" ht="15" hidden="1" customHeight="1">
      <c r="A204" s="588" t="s">
        <v>422</v>
      </c>
      <c r="B204" s="599">
        <v>4</v>
      </c>
      <c r="C204" s="600">
        <v>2</v>
      </c>
      <c r="D204" s="600">
        <v>4</v>
      </c>
      <c r="E204" s="600">
        <v>5</v>
      </c>
      <c r="F204" s="600">
        <v>4</v>
      </c>
      <c r="G204" s="600">
        <v>5</v>
      </c>
      <c r="H204" s="600">
        <v>4</v>
      </c>
      <c r="I204" s="600">
        <v>4</v>
      </c>
      <c r="J204" s="601">
        <v>5</v>
      </c>
      <c r="K204" s="601">
        <v>3</v>
      </c>
      <c r="L204" s="601">
        <v>5</v>
      </c>
      <c r="M204" s="614">
        <v>4</v>
      </c>
      <c r="N204" s="612">
        <f t="shared" si="6"/>
        <v>0.8</v>
      </c>
      <c r="O204" s="587" t="s">
        <v>423</v>
      </c>
      <c r="R204" s="317" t="s">
        <v>501</v>
      </c>
      <c r="S204" s="505">
        <v>3</v>
      </c>
      <c r="T204" s="505">
        <v>6</v>
      </c>
      <c r="U204" s="608" t="str">
        <f t="shared" si="7"/>
        <v>středisko Hraničář Jirkov</v>
      </c>
      <c r="W204" s="317"/>
      <c r="X204" s="318"/>
      <c r="Y204" s="318"/>
    </row>
    <row r="205" spans="1:25" ht="15" hidden="1" customHeight="1">
      <c r="A205" s="588" t="s">
        <v>424</v>
      </c>
      <c r="B205" s="599">
        <v>2</v>
      </c>
      <c r="C205" s="600">
        <v>0</v>
      </c>
      <c r="D205" s="600">
        <v>2</v>
      </c>
      <c r="E205" s="600">
        <v>1</v>
      </c>
      <c r="F205" s="600">
        <v>2</v>
      </c>
      <c r="G205" s="600">
        <v>0</v>
      </c>
      <c r="H205" s="600">
        <v>2</v>
      </c>
      <c r="I205" s="600">
        <v>2</v>
      </c>
      <c r="J205" s="601">
        <v>2</v>
      </c>
      <c r="K205" s="601">
        <v>2</v>
      </c>
      <c r="L205" s="601">
        <v>2</v>
      </c>
      <c r="M205" s="614">
        <v>2</v>
      </c>
      <c r="N205" s="612">
        <f t="shared" si="6"/>
        <v>1</v>
      </c>
      <c r="O205" s="587" t="s">
        <v>425</v>
      </c>
      <c r="R205" s="317" t="s">
        <v>503</v>
      </c>
      <c r="S205" s="505">
        <v>4</v>
      </c>
      <c r="T205" s="505">
        <v>5</v>
      </c>
      <c r="U205" s="608" t="str">
        <f t="shared" si="7"/>
        <v>středisko Úhošť Kadaň</v>
      </c>
      <c r="W205" s="317"/>
      <c r="X205" s="318"/>
      <c r="Y205" s="318"/>
    </row>
    <row r="206" spans="1:25" ht="15" hidden="1" customHeight="1">
      <c r="A206" s="588" t="s">
        <v>426</v>
      </c>
      <c r="B206" s="599">
        <v>4</v>
      </c>
      <c r="C206" s="600">
        <v>7</v>
      </c>
      <c r="D206" s="600">
        <v>4</v>
      </c>
      <c r="E206" s="600">
        <v>6</v>
      </c>
      <c r="F206" s="600">
        <v>4</v>
      </c>
      <c r="G206" s="600">
        <v>6</v>
      </c>
      <c r="H206" s="600">
        <v>4</v>
      </c>
      <c r="I206" s="600">
        <v>6</v>
      </c>
      <c r="J206" s="601">
        <v>4</v>
      </c>
      <c r="K206" s="601">
        <v>5</v>
      </c>
      <c r="L206" s="601">
        <v>4</v>
      </c>
      <c r="M206" s="614">
        <v>5</v>
      </c>
      <c r="N206" s="612">
        <f t="shared" si="6"/>
        <v>1.25</v>
      </c>
      <c r="O206" s="587" t="s">
        <v>427</v>
      </c>
      <c r="R206" s="317" t="s">
        <v>505</v>
      </c>
      <c r="S206" s="505">
        <v>3</v>
      </c>
      <c r="T206" s="505">
        <v>6</v>
      </c>
      <c r="U206" s="608" t="str">
        <f t="shared" si="7"/>
        <v>středisko Žatec</v>
      </c>
      <c r="W206" s="317"/>
      <c r="X206" s="318"/>
      <c r="Y206" s="318"/>
    </row>
    <row r="207" spans="1:25" ht="15" hidden="1" customHeight="1">
      <c r="A207" s="588" t="s">
        <v>428</v>
      </c>
      <c r="B207" s="599">
        <v>2</v>
      </c>
      <c r="C207" s="600">
        <v>6</v>
      </c>
      <c r="D207" s="600">
        <v>2</v>
      </c>
      <c r="E207" s="600">
        <v>6</v>
      </c>
      <c r="F207" s="600">
        <v>2</v>
      </c>
      <c r="G207" s="600">
        <v>6</v>
      </c>
      <c r="H207" s="600">
        <v>2</v>
      </c>
      <c r="I207" s="600">
        <v>6</v>
      </c>
      <c r="J207" s="601">
        <v>2</v>
      </c>
      <c r="K207" s="601">
        <v>6</v>
      </c>
      <c r="L207" s="601">
        <v>2</v>
      </c>
      <c r="M207" s="614">
        <v>6</v>
      </c>
      <c r="N207" s="612">
        <f t="shared" si="6"/>
        <v>3</v>
      </c>
      <c r="O207" s="587" t="s">
        <v>429</v>
      </c>
      <c r="R207" s="317" t="s">
        <v>465</v>
      </c>
      <c r="S207" s="505">
        <v>2</v>
      </c>
      <c r="T207" s="505">
        <v>1</v>
      </c>
      <c r="U207" s="608" t="str">
        <f t="shared" si="7"/>
        <v>středisko Nereus Terezín</v>
      </c>
      <c r="W207" s="317"/>
      <c r="X207" s="318"/>
      <c r="Y207" s="318"/>
    </row>
    <row r="208" spans="1:25" ht="15" hidden="1" customHeight="1">
      <c r="A208" s="588" t="s">
        <v>430</v>
      </c>
      <c r="B208" s="599">
        <v>2</v>
      </c>
      <c r="C208" s="600">
        <v>1</v>
      </c>
      <c r="D208" s="600">
        <v>2</v>
      </c>
      <c r="E208" s="600">
        <v>0</v>
      </c>
      <c r="F208" s="600">
        <v>2</v>
      </c>
      <c r="G208" s="600">
        <v>1</v>
      </c>
      <c r="H208" s="600">
        <v>2</v>
      </c>
      <c r="I208" s="600">
        <v>1</v>
      </c>
      <c r="J208" s="601">
        <v>2</v>
      </c>
      <c r="K208" s="601">
        <v>2</v>
      </c>
      <c r="L208" s="601">
        <v>2</v>
      </c>
      <c r="M208" s="614">
        <v>3</v>
      </c>
      <c r="N208" s="612">
        <f t="shared" ref="N208:N254" si="8">IF(L208&gt;0,ROUND((M208/L208),2),0)</f>
        <v>1.5</v>
      </c>
      <c r="O208" s="587" t="s">
        <v>431</v>
      </c>
      <c r="R208" s="317" t="s">
        <v>467</v>
      </c>
      <c r="S208" s="505">
        <v>4</v>
      </c>
      <c r="T208" s="505">
        <v>7</v>
      </c>
      <c r="U208" s="608" t="str">
        <f t="shared" si="7"/>
        <v>středisko Říp Roudnice nad Labem</v>
      </c>
      <c r="W208" s="317"/>
      <c r="X208" s="318"/>
      <c r="Y208" s="318"/>
    </row>
    <row r="209" spans="1:25" ht="15" customHeight="1">
      <c r="A209" s="588">
        <v>326</v>
      </c>
      <c r="B209" s="599">
        <v>6</v>
      </c>
      <c r="C209" s="600">
        <v>16</v>
      </c>
      <c r="D209" s="600">
        <v>8</v>
      </c>
      <c r="E209" s="600">
        <v>21</v>
      </c>
      <c r="F209" s="600">
        <v>8</v>
      </c>
      <c r="G209" s="600">
        <v>23</v>
      </c>
      <c r="H209" s="600">
        <v>9</v>
      </c>
      <c r="I209" s="600">
        <v>24</v>
      </c>
      <c r="J209" s="601">
        <v>9</v>
      </c>
      <c r="K209" s="601">
        <v>24</v>
      </c>
      <c r="L209" s="601">
        <v>9</v>
      </c>
      <c r="M209" s="614">
        <v>26</v>
      </c>
      <c r="N209" s="612">
        <f t="shared" si="8"/>
        <v>2.89</v>
      </c>
      <c r="O209" s="587" t="s">
        <v>432</v>
      </c>
      <c r="R209" s="317" t="s">
        <v>469</v>
      </c>
      <c r="S209" s="505">
        <v>2</v>
      </c>
      <c r="T209" s="505">
        <v>3</v>
      </c>
      <c r="U209" s="608" t="str">
        <f t="shared" si="7"/>
        <v>středisko Brána Lovosice</v>
      </c>
      <c r="W209" s="317"/>
      <c r="X209" s="318"/>
      <c r="Y209" s="318"/>
    </row>
    <row r="210" spans="1:25" ht="15" hidden="1" customHeight="1">
      <c r="A210" s="588" t="s">
        <v>433</v>
      </c>
      <c r="B210" s="599">
        <v>2</v>
      </c>
      <c r="C210" s="600">
        <v>6</v>
      </c>
      <c r="D210" s="600">
        <v>4</v>
      </c>
      <c r="E210" s="600">
        <v>11</v>
      </c>
      <c r="F210" s="600">
        <v>4</v>
      </c>
      <c r="G210" s="600">
        <v>11</v>
      </c>
      <c r="H210" s="600">
        <v>5</v>
      </c>
      <c r="I210" s="600">
        <v>13</v>
      </c>
      <c r="J210" s="601">
        <v>5</v>
      </c>
      <c r="K210" s="601">
        <v>12</v>
      </c>
      <c r="L210" s="601">
        <v>5</v>
      </c>
      <c r="M210" s="614">
        <v>14</v>
      </c>
      <c r="N210" s="612">
        <f t="shared" si="8"/>
        <v>2.8</v>
      </c>
      <c r="O210" s="587" t="s">
        <v>434</v>
      </c>
      <c r="R210" s="317" t="s">
        <v>471</v>
      </c>
      <c r="S210" s="505">
        <v>1</v>
      </c>
      <c r="T210" s="505">
        <v>2</v>
      </c>
      <c r="U210" s="608" t="str">
        <f t="shared" si="7"/>
        <v>středisko Libochovice</v>
      </c>
      <c r="W210" s="317"/>
      <c r="X210" s="318"/>
      <c r="Y210" s="318"/>
    </row>
    <row r="211" spans="1:25" ht="15" hidden="1" customHeight="1">
      <c r="A211" s="588" t="s">
        <v>435</v>
      </c>
      <c r="B211" s="599">
        <v>2</v>
      </c>
      <c r="C211" s="600">
        <v>5</v>
      </c>
      <c r="D211" s="600">
        <v>2</v>
      </c>
      <c r="E211" s="600">
        <v>4</v>
      </c>
      <c r="F211" s="600">
        <v>2</v>
      </c>
      <c r="G211" s="600">
        <v>6</v>
      </c>
      <c r="H211" s="600">
        <v>2</v>
      </c>
      <c r="I211" s="600">
        <v>6</v>
      </c>
      <c r="J211" s="601">
        <v>2</v>
      </c>
      <c r="K211" s="601">
        <v>6</v>
      </c>
      <c r="L211" s="601">
        <v>2</v>
      </c>
      <c r="M211" s="614">
        <v>6</v>
      </c>
      <c r="N211" s="612">
        <f t="shared" si="8"/>
        <v>3</v>
      </c>
      <c r="O211" s="587" t="s">
        <v>436</v>
      </c>
      <c r="R211" s="317" t="s">
        <v>473</v>
      </c>
      <c r="S211" s="505">
        <v>2</v>
      </c>
      <c r="T211" s="505">
        <v>0</v>
      </c>
      <c r="U211" s="608" t="str">
        <f t="shared" si="7"/>
        <v>středisko Štětí</v>
      </c>
      <c r="W211" s="317"/>
      <c r="X211" s="318"/>
      <c r="Y211" s="318"/>
    </row>
    <row r="212" spans="1:25" ht="15" hidden="1" customHeight="1">
      <c r="A212" s="588" t="s">
        <v>437</v>
      </c>
      <c r="B212" s="599">
        <v>2</v>
      </c>
      <c r="C212" s="600">
        <v>5</v>
      </c>
      <c r="D212" s="600">
        <v>2</v>
      </c>
      <c r="E212" s="600">
        <v>6</v>
      </c>
      <c r="F212" s="600">
        <v>2</v>
      </c>
      <c r="G212" s="600">
        <v>6</v>
      </c>
      <c r="H212" s="600">
        <v>2</v>
      </c>
      <c r="I212" s="600">
        <v>5</v>
      </c>
      <c r="J212" s="601">
        <v>2</v>
      </c>
      <c r="K212" s="601">
        <v>6</v>
      </c>
      <c r="L212" s="601">
        <v>2</v>
      </c>
      <c r="M212" s="614">
        <v>6</v>
      </c>
      <c r="N212" s="612">
        <f t="shared" si="8"/>
        <v>3</v>
      </c>
      <c r="O212" s="587" t="s">
        <v>438</v>
      </c>
      <c r="R212" s="317" t="s">
        <v>475</v>
      </c>
      <c r="S212" s="505">
        <v>7</v>
      </c>
      <c r="T212" s="505">
        <v>18</v>
      </c>
      <c r="U212" s="608" t="str">
        <f t="shared" si="7"/>
        <v>středisko Radobýl Litoměřice</v>
      </c>
      <c r="W212" s="317"/>
      <c r="X212" s="318"/>
      <c r="Y212" s="318"/>
    </row>
    <row r="213" spans="1:25" ht="15" hidden="1" customHeight="1">
      <c r="A213" s="588">
        <v>410</v>
      </c>
      <c r="B213" s="599">
        <v>26</v>
      </c>
      <c r="C213" s="600">
        <v>32</v>
      </c>
      <c r="D213" s="600">
        <v>27</v>
      </c>
      <c r="E213" s="600">
        <v>36</v>
      </c>
      <c r="F213" s="600">
        <v>29</v>
      </c>
      <c r="G213" s="600">
        <v>36</v>
      </c>
      <c r="H213" s="600">
        <v>31</v>
      </c>
      <c r="I213" s="600">
        <v>34</v>
      </c>
      <c r="J213" s="601">
        <v>27</v>
      </c>
      <c r="K213" s="601">
        <v>38</v>
      </c>
      <c r="L213" s="601">
        <v>26</v>
      </c>
      <c r="M213" s="614">
        <v>38</v>
      </c>
      <c r="N213" s="612">
        <f t="shared" si="8"/>
        <v>1.46</v>
      </c>
      <c r="O213" s="587" t="s">
        <v>37</v>
      </c>
      <c r="R213" s="317" t="s">
        <v>508</v>
      </c>
      <c r="S213" s="505">
        <v>6</v>
      </c>
      <c r="T213" s="505">
        <v>14</v>
      </c>
      <c r="U213" s="608" t="str">
        <f t="shared" si="7"/>
        <v>středisko Oheň Most</v>
      </c>
      <c r="W213" s="317"/>
      <c r="X213" s="318"/>
      <c r="Y213" s="318"/>
    </row>
    <row r="214" spans="1:25" ht="15" hidden="1" customHeight="1">
      <c r="A214" s="588" t="s">
        <v>439</v>
      </c>
      <c r="B214" s="599">
        <v>1</v>
      </c>
      <c r="C214" s="600">
        <v>0</v>
      </c>
      <c r="D214" s="600">
        <v>1</v>
      </c>
      <c r="E214" s="600">
        <v>0</v>
      </c>
      <c r="F214" s="600">
        <v>1</v>
      </c>
      <c r="G214" s="600">
        <v>0</v>
      </c>
      <c r="H214" s="600">
        <v>1</v>
      </c>
      <c r="I214" s="600">
        <v>0</v>
      </c>
      <c r="J214" s="601">
        <v>1</v>
      </c>
      <c r="K214" s="601">
        <v>0</v>
      </c>
      <c r="L214" s="601">
        <v>2</v>
      </c>
      <c r="M214" s="614">
        <v>0</v>
      </c>
      <c r="N214" s="612">
        <f t="shared" si="8"/>
        <v>0</v>
      </c>
      <c r="O214" s="587" t="s">
        <v>440</v>
      </c>
      <c r="R214" s="317" t="s">
        <v>510</v>
      </c>
      <c r="S214" s="505">
        <v>3</v>
      </c>
      <c r="T214" s="505">
        <v>6</v>
      </c>
      <c r="U214" s="608" t="str">
        <f t="shared" si="7"/>
        <v>středisko Perun Litvínov</v>
      </c>
      <c r="W214" s="317"/>
      <c r="X214" s="318"/>
      <c r="Y214" s="318"/>
    </row>
    <row r="215" spans="1:25" ht="15" hidden="1" customHeight="1">
      <c r="A215" s="588" t="s">
        <v>441</v>
      </c>
      <c r="B215" s="599">
        <v>2</v>
      </c>
      <c r="C215" s="600">
        <v>2</v>
      </c>
      <c r="D215" s="600">
        <v>2</v>
      </c>
      <c r="E215" s="600">
        <v>5</v>
      </c>
      <c r="F215" s="600">
        <v>4</v>
      </c>
      <c r="G215" s="600">
        <v>6</v>
      </c>
      <c r="H215" s="600">
        <v>5</v>
      </c>
      <c r="I215" s="600">
        <v>2</v>
      </c>
      <c r="J215" s="601">
        <v>5</v>
      </c>
      <c r="K215" s="601">
        <v>1</v>
      </c>
      <c r="L215" s="601">
        <v>4</v>
      </c>
      <c r="M215" s="614">
        <v>3</v>
      </c>
      <c r="N215" s="612">
        <f t="shared" si="8"/>
        <v>0.75</v>
      </c>
      <c r="O215" s="587" t="s">
        <v>442</v>
      </c>
      <c r="R215" s="317" t="s">
        <v>512</v>
      </c>
      <c r="S215" s="505">
        <v>3</v>
      </c>
      <c r="T215" s="505">
        <v>7</v>
      </c>
      <c r="U215" s="608" t="str">
        <f t="shared" si="7"/>
        <v>středisko Louny</v>
      </c>
      <c r="W215" s="317"/>
      <c r="X215" s="318"/>
      <c r="Y215" s="318"/>
    </row>
    <row r="216" spans="1:25" ht="15" hidden="1" customHeight="1">
      <c r="A216" s="588" t="s">
        <v>443</v>
      </c>
      <c r="B216" s="599">
        <v>2</v>
      </c>
      <c r="C216" s="600">
        <v>6</v>
      </c>
      <c r="D216" s="600">
        <v>2</v>
      </c>
      <c r="E216" s="600">
        <v>6</v>
      </c>
      <c r="F216" s="600">
        <v>2</v>
      </c>
      <c r="G216" s="600">
        <v>6</v>
      </c>
      <c r="H216" s="600">
        <v>2</v>
      </c>
      <c r="I216" s="600">
        <v>6</v>
      </c>
      <c r="J216" s="601">
        <v>2</v>
      </c>
      <c r="K216" s="601">
        <v>6</v>
      </c>
      <c r="L216" s="601">
        <v>2</v>
      </c>
      <c r="M216" s="614">
        <v>6</v>
      </c>
      <c r="N216" s="612">
        <f t="shared" si="8"/>
        <v>3</v>
      </c>
      <c r="O216" s="587" t="s">
        <v>444</v>
      </c>
      <c r="R216" s="317" t="s">
        <v>477</v>
      </c>
      <c r="S216" s="505">
        <v>2</v>
      </c>
      <c r="T216" s="505">
        <v>1</v>
      </c>
      <c r="U216" s="608" t="str">
        <f t="shared" si="7"/>
        <v>středisko Doubravka Teplice</v>
      </c>
      <c r="W216" s="317"/>
      <c r="X216" s="318"/>
      <c r="Y216" s="318"/>
    </row>
    <row r="217" spans="1:25" ht="15" hidden="1" customHeight="1">
      <c r="A217" s="588" t="s">
        <v>445</v>
      </c>
      <c r="B217" s="599">
        <v>2</v>
      </c>
      <c r="C217" s="600">
        <v>4</v>
      </c>
      <c r="D217" s="600">
        <v>3</v>
      </c>
      <c r="E217" s="600">
        <v>4</v>
      </c>
      <c r="F217" s="600">
        <v>3</v>
      </c>
      <c r="G217" s="600">
        <v>4</v>
      </c>
      <c r="H217" s="600">
        <v>3</v>
      </c>
      <c r="I217" s="600">
        <v>4</v>
      </c>
      <c r="J217" s="601">
        <v>2</v>
      </c>
      <c r="K217" s="601">
        <v>5</v>
      </c>
      <c r="L217" s="601">
        <v>2</v>
      </c>
      <c r="M217" s="614">
        <v>5</v>
      </c>
      <c r="N217" s="612">
        <f t="shared" si="8"/>
        <v>2.5</v>
      </c>
      <c r="O217" s="587" t="s">
        <v>446</v>
      </c>
      <c r="R217" s="317" t="s">
        <v>479</v>
      </c>
      <c r="S217" s="505">
        <v>5</v>
      </c>
      <c r="T217" s="505">
        <v>12</v>
      </c>
      <c r="U217" s="608" t="str">
        <f t="shared" si="7"/>
        <v>středisko Dvojka Teplice</v>
      </c>
      <c r="W217" s="317"/>
      <c r="X217" s="318"/>
      <c r="Y217" s="318"/>
    </row>
    <row r="218" spans="1:25" ht="15" hidden="1" customHeight="1">
      <c r="A218" s="588" t="s">
        <v>447</v>
      </c>
      <c r="B218" s="599">
        <v>2</v>
      </c>
      <c r="C218" s="600">
        <v>0</v>
      </c>
      <c r="D218" s="600">
        <v>2</v>
      </c>
      <c r="E218" s="600">
        <v>0</v>
      </c>
      <c r="F218" s="600">
        <v>2</v>
      </c>
      <c r="G218" s="600">
        <v>2</v>
      </c>
      <c r="H218" s="600">
        <v>2</v>
      </c>
      <c r="I218" s="600">
        <v>2</v>
      </c>
      <c r="J218" s="601">
        <v>1</v>
      </c>
      <c r="K218" s="601">
        <v>2</v>
      </c>
      <c r="L218" s="601">
        <v>1</v>
      </c>
      <c r="M218" s="614">
        <v>2</v>
      </c>
      <c r="N218" s="612">
        <f t="shared" si="8"/>
        <v>2</v>
      </c>
      <c r="O218" s="587" t="s">
        <v>448</v>
      </c>
      <c r="R218" s="317" t="s">
        <v>481</v>
      </c>
      <c r="S218" s="505">
        <v>2</v>
      </c>
      <c r="T218" s="505">
        <v>5</v>
      </c>
      <c r="U218" s="608" t="str">
        <f t="shared" si="7"/>
        <v>středisko Ústí nad Labem</v>
      </c>
      <c r="W218" s="317"/>
      <c r="X218" s="318"/>
      <c r="Y218" s="318"/>
    </row>
    <row r="219" spans="1:25" ht="15" hidden="1" customHeight="1">
      <c r="A219" s="588" t="s">
        <v>449</v>
      </c>
      <c r="B219" s="599">
        <v>1</v>
      </c>
      <c r="C219" s="600">
        <v>0</v>
      </c>
      <c r="D219" s="600">
        <v>1</v>
      </c>
      <c r="E219" s="600">
        <v>0</v>
      </c>
      <c r="F219" s="600">
        <v>1</v>
      </c>
      <c r="G219" s="600">
        <v>0</v>
      </c>
      <c r="H219" s="600">
        <v>1</v>
      </c>
      <c r="I219" s="600">
        <v>0</v>
      </c>
      <c r="J219" s="601">
        <v>1</v>
      </c>
      <c r="K219" s="601">
        <v>0</v>
      </c>
      <c r="L219" s="601">
        <v>1</v>
      </c>
      <c r="M219" s="614">
        <v>1</v>
      </c>
      <c r="N219" s="612">
        <f t="shared" si="8"/>
        <v>1</v>
      </c>
      <c r="O219" s="587" t="s">
        <v>450</v>
      </c>
      <c r="R219" s="317" t="s">
        <v>483</v>
      </c>
      <c r="S219" s="505">
        <v>4</v>
      </c>
      <c r="T219" s="505">
        <v>7</v>
      </c>
      <c r="U219" s="608" t="str">
        <f t="shared" si="7"/>
        <v>středisko Šíp Neštěmice</v>
      </c>
      <c r="W219" s="317"/>
      <c r="X219" s="318"/>
      <c r="Y219" s="318"/>
    </row>
    <row r="220" spans="1:25" ht="15" hidden="1" customHeight="1">
      <c r="A220" s="588" t="s">
        <v>451</v>
      </c>
      <c r="B220" s="599">
        <v>2</v>
      </c>
      <c r="C220" s="600">
        <v>1</v>
      </c>
      <c r="D220" s="600">
        <v>2</v>
      </c>
      <c r="E220" s="600">
        <v>1</v>
      </c>
      <c r="F220" s="600">
        <v>2</v>
      </c>
      <c r="G220" s="600">
        <v>0</v>
      </c>
      <c r="H220" s="600">
        <v>2</v>
      </c>
      <c r="I220" s="600">
        <v>0</v>
      </c>
      <c r="J220" s="601">
        <v>1</v>
      </c>
      <c r="K220" s="601">
        <v>0</v>
      </c>
      <c r="L220" s="601">
        <v>1</v>
      </c>
      <c r="M220" s="614">
        <v>0</v>
      </c>
      <c r="N220" s="612">
        <f t="shared" si="8"/>
        <v>0</v>
      </c>
      <c r="O220" s="587" t="s">
        <v>452</v>
      </c>
      <c r="R220" s="317" t="s">
        <v>1114</v>
      </c>
      <c r="S220" s="505">
        <v>2</v>
      </c>
      <c r="T220" s="505">
        <v>6</v>
      </c>
      <c r="U220" s="608" t="str">
        <f t="shared" si="7"/>
        <v>středisko Lomnice nad Popelkou</v>
      </c>
      <c r="W220" s="317"/>
      <c r="X220" s="318"/>
      <c r="Y220" s="318"/>
    </row>
    <row r="221" spans="1:25" ht="15" hidden="1" customHeight="1">
      <c r="A221" s="588" t="s">
        <v>453</v>
      </c>
      <c r="B221" s="599">
        <v>4</v>
      </c>
      <c r="C221" s="600">
        <v>11</v>
      </c>
      <c r="D221" s="600">
        <v>4</v>
      </c>
      <c r="E221" s="600">
        <v>10</v>
      </c>
      <c r="F221" s="600">
        <v>4</v>
      </c>
      <c r="G221" s="600">
        <v>10</v>
      </c>
      <c r="H221" s="600">
        <v>4</v>
      </c>
      <c r="I221" s="600">
        <v>10</v>
      </c>
      <c r="J221" s="601">
        <v>4</v>
      </c>
      <c r="K221" s="601">
        <v>9</v>
      </c>
      <c r="L221" s="601">
        <v>3</v>
      </c>
      <c r="M221" s="614">
        <v>8</v>
      </c>
      <c r="N221" s="612">
        <f t="shared" si="8"/>
        <v>2.67</v>
      </c>
      <c r="O221" s="587" t="s">
        <v>454</v>
      </c>
      <c r="R221" s="317" t="s">
        <v>514</v>
      </c>
      <c r="S221" s="505">
        <v>3</v>
      </c>
      <c r="T221" s="505">
        <v>5</v>
      </c>
      <c r="U221" s="608" t="str">
        <f t="shared" si="7"/>
        <v>středisko Řetěz Česká Lípa</v>
      </c>
      <c r="W221" s="317"/>
      <c r="X221" s="318"/>
      <c r="Y221" s="318"/>
    </row>
    <row r="222" spans="1:25" ht="15" hidden="1" customHeight="1">
      <c r="A222" s="588" t="s">
        <v>455</v>
      </c>
      <c r="B222" s="599">
        <v>2</v>
      </c>
      <c r="C222" s="600">
        <v>2</v>
      </c>
      <c r="D222" s="600">
        <v>2</v>
      </c>
      <c r="E222" s="600">
        <v>2</v>
      </c>
      <c r="F222" s="600">
        <v>2</v>
      </c>
      <c r="G222" s="600">
        <v>4</v>
      </c>
      <c r="H222" s="600">
        <v>2</v>
      </c>
      <c r="I222" s="600">
        <v>2</v>
      </c>
      <c r="J222" s="601">
        <v>2</v>
      </c>
      <c r="K222" s="601">
        <v>2</v>
      </c>
      <c r="L222" s="601">
        <v>2</v>
      </c>
      <c r="M222" s="614">
        <v>1</v>
      </c>
      <c r="N222" s="612">
        <f t="shared" si="8"/>
        <v>0.5</v>
      </c>
      <c r="O222" s="587" t="s">
        <v>456</v>
      </c>
      <c r="R222" s="317" t="s">
        <v>516</v>
      </c>
      <c r="S222" s="505">
        <v>4</v>
      </c>
      <c r="T222" s="505">
        <v>9</v>
      </c>
      <c r="U222" s="608" t="str">
        <f t="shared" si="7"/>
        <v>středisko Klíč Nový Bor</v>
      </c>
      <c r="W222" s="317"/>
      <c r="X222" s="318"/>
      <c r="Y222" s="318"/>
    </row>
    <row r="223" spans="1:25" ht="15" hidden="1" customHeight="1">
      <c r="A223" s="588" t="s">
        <v>457</v>
      </c>
      <c r="B223" s="599">
        <v>1</v>
      </c>
      <c r="C223" s="600">
        <v>2</v>
      </c>
      <c r="D223" s="600">
        <v>1</v>
      </c>
      <c r="E223" s="600">
        <v>3</v>
      </c>
      <c r="F223" s="600">
        <v>1</v>
      </c>
      <c r="G223" s="600">
        <v>1</v>
      </c>
      <c r="H223" s="600">
        <v>1</v>
      </c>
      <c r="I223" s="600">
        <v>1</v>
      </c>
      <c r="J223" s="601">
        <v>1</v>
      </c>
      <c r="K223" s="601">
        <v>1</v>
      </c>
      <c r="L223" s="601">
        <v>1</v>
      </c>
      <c r="M223" s="614">
        <v>1</v>
      </c>
      <c r="N223" s="612">
        <f t="shared" si="8"/>
        <v>1</v>
      </c>
      <c r="O223" s="587" t="s">
        <v>458</v>
      </c>
      <c r="R223" s="317" t="s">
        <v>518</v>
      </c>
      <c r="S223" s="505">
        <v>3</v>
      </c>
      <c r="T223" s="505">
        <v>6</v>
      </c>
      <c r="U223" s="608" t="str">
        <f t="shared" si="7"/>
        <v>středisko Doksy</v>
      </c>
      <c r="W223" s="317"/>
      <c r="X223" s="318"/>
      <c r="Y223" s="318"/>
    </row>
    <row r="224" spans="1:25" ht="15" hidden="1" customHeight="1">
      <c r="A224" s="588" t="s">
        <v>459</v>
      </c>
      <c r="B224" s="599">
        <v>3</v>
      </c>
      <c r="C224" s="600">
        <v>2</v>
      </c>
      <c r="D224" s="600">
        <v>3</v>
      </c>
      <c r="E224" s="600">
        <v>1</v>
      </c>
      <c r="F224" s="600">
        <v>3</v>
      </c>
      <c r="G224" s="600">
        <v>1</v>
      </c>
      <c r="H224" s="600">
        <v>4</v>
      </c>
      <c r="I224" s="600">
        <v>3</v>
      </c>
      <c r="J224" s="601">
        <v>3</v>
      </c>
      <c r="K224" s="601">
        <v>7</v>
      </c>
      <c r="L224" s="601">
        <v>3</v>
      </c>
      <c r="M224" s="614">
        <v>6</v>
      </c>
      <c r="N224" s="612">
        <f t="shared" si="8"/>
        <v>2</v>
      </c>
      <c r="O224" s="587" t="s">
        <v>460</v>
      </c>
      <c r="R224" s="317" t="s">
        <v>520</v>
      </c>
      <c r="S224" s="505">
        <v>4</v>
      </c>
      <c r="T224" s="505">
        <v>5</v>
      </c>
      <c r="U224" s="608" t="str">
        <f t="shared" si="7"/>
        <v>přístav Ralsko Mimoň</v>
      </c>
      <c r="W224" s="317"/>
      <c r="X224" s="318"/>
      <c r="Y224" s="318"/>
    </row>
    <row r="225" spans="1:25" ht="15" hidden="1" customHeight="1">
      <c r="A225" s="588" t="s">
        <v>461</v>
      </c>
      <c r="B225" s="599">
        <v>2</v>
      </c>
      <c r="C225" s="600">
        <v>2</v>
      </c>
      <c r="D225" s="600">
        <v>2</v>
      </c>
      <c r="E225" s="600">
        <v>3</v>
      </c>
      <c r="F225" s="600">
        <v>2</v>
      </c>
      <c r="G225" s="600">
        <v>2</v>
      </c>
      <c r="H225" s="600">
        <v>2</v>
      </c>
      <c r="I225" s="600">
        <v>4</v>
      </c>
      <c r="J225" s="601">
        <v>2</v>
      </c>
      <c r="K225" s="601">
        <v>4</v>
      </c>
      <c r="L225" s="601">
        <v>2</v>
      </c>
      <c r="M225" s="614">
        <v>4</v>
      </c>
      <c r="N225" s="612">
        <f t="shared" si="8"/>
        <v>2</v>
      </c>
      <c r="O225" s="587" t="s">
        <v>462</v>
      </c>
      <c r="R225" s="317" t="s">
        <v>522</v>
      </c>
      <c r="S225" s="505">
        <v>8</v>
      </c>
      <c r="T225" s="505">
        <v>18</v>
      </c>
      <c r="U225" s="608" t="str">
        <f t="shared" si="7"/>
        <v>středisko Jablonec nad Nisou</v>
      </c>
      <c r="W225" s="317"/>
      <c r="X225" s="318"/>
      <c r="Y225" s="318"/>
    </row>
    <row r="226" spans="1:25" ht="15" hidden="1" customHeight="1">
      <c r="A226" s="588" t="s">
        <v>463</v>
      </c>
      <c r="B226" s="599">
        <v>2</v>
      </c>
      <c r="C226" s="600">
        <v>0</v>
      </c>
      <c r="D226" s="600">
        <v>2</v>
      </c>
      <c r="E226" s="600">
        <v>1</v>
      </c>
      <c r="F226" s="600">
        <v>2</v>
      </c>
      <c r="G226" s="600">
        <v>0</v>
      </c>
      <c r="H226" s="600">
        <v>2</v>
      </c>
      <c r="I226" s="600">
        <v>0</v>
      </c>
      <c r="J226" s="601">
        <v>2</v>
      </c>
      <c r="K226" s="601">
        <v>1</v>
      </c>
      <c r="L226" s="601">
        <v>2</v>
      </c>
      <c r="M226" s="614">
        <v>1</v>
      </c>
      <c r="N226" s="612">
        <f t="shared" si="8"/>
        <v>0.5</v>
      </c>
      <c r="O226" s="587" t="s">
        <v>464</v>
      </c>
      <c r="R226" s="317" t="s">
        <v>524</v>
      </c>
      <c r="S226" s="505">
        <v>3</v>
      </c>
      <c r="T226" s="505">
        <v>3</v>
      </c>
      <c r="U226" s="608" t="str">
        <f t="shared" si="7"/>
        <v>středisko Ještěd Liberec</v>
      </c>
      <c r="W226" s="317"/>
      <c r="X226" s="318"/>
      <c r="Y226" s="318"/>
    </row>
    <row r="227" spans="1:25" ht="15" hidden="1" customHeight="1">
      <c r="A227" s="588">
        <v>420</v>
      </c>
      <c r="B227" s="599">
        <v>61</v>
      </c>
      <c r="C227" s="600">
        <v>102</v>
      </c>
      <c r="D227" s="600">
        <v>62</v>
      </c>
      <c r="E227" s="600">
        <v>110</v>
      </c>
      <c r="F227" s="600">
        <v>65</v>
      </c>
      <c r="G227" s="600">
        <v>114</v>
      </c>
      <c r="H227" s="600">
        <v>66</v>
      </c>
      <c r="I227" s="600">
        <v>103</v>
      </c>
      <c r="J227" s="601">
        <v>67</v>
      </c>
      <c r="K227" s="601">
        <v>118</v>
      </c>
      <c r="L227" s="601">
        <v>68</v>
      </c>
      <c r="M227" s="614">
        <v>124</v>
      </c>
      <c r="N227" s="612">
        <f t="shared" si="8"/>
        <v>1.82</v>
      </c>
      <c r="O227" s="587" t="s">
        <v>38</v>
      </c>
      <c r="R227" s="317" t="s">
        <v>526</v>
      </c>
      <c r="S227" s="505">
        <v>5</v>
      </c>
      <c r="T227" s="505">
        <v>13</v>
      </c>
      <c r="U227" s="608" t="str">
        <f t="shared" si="7"/>
        <v>středisko Stopa Liberec</v>
      </c>
      <c r="W227" s="317"/>
      <c r="X227" s="318"/>
      <c r="Y227" s="318"/>
    </row>
    <row r="228" spans="1:25" ht="15" hidden="1" customHeight="1">
      <c r="A228" s="588" t="s">
        <v>465</v>
      </c>
      <c r="B228" s="599">
        <v>2</v>
      </c>
      <c r="C228" s="600">
        <v>2</v>
      </c>
      <c r="D228" s="600">
        <v>2</v>
      </c>
      <c r="E228" s="600">
        <v>2</v>
      </c>
      <c r="F228" s="600">
        <v>2</v>
      </c>
      <c r="G228" s="600">
        <v>2</v>
      </c>
      <c r="H228" s="600">
        <v>2</v>
      </c>
      <c r="I228" s="600">
        <v>1</v>
      </c>
      <c r="J228" s="601">
        <v>2</v>
      </c>
      <c r="K228" s="601">
        <v>1</v>
      </c>
      <c r="L228" s="601">
        <v>2</v>
      </c>
      <c r="M228" s="614">
        <v>1</v>
      </c>
      <c r="N228" s="612">
        <f t="shared" si="8"/>
        <v>0.5</v>
      </c>
      <c r="O228" s="587" t="s">
        <v>466</v>
      </c>
      <c r="R228" s="317" t="s">
        <v>528</v>
      </c>
      <c r="S228" s="505">
        <v>5</v>
      </c>
      <c r="T228" s="505">
        <v>13</v>
      </c>
      <c r="U228" s="608" t="str">
        <f t="shared" si="7"/>
        <v>středisko Mustang Liberec</v>
      </c>
      <c r="W228" s="317"/>
      <c r="X228" s="318"/>
      <c r="Y228" s="318"/>
    </row>
    <row r="229" spans="1:25" ht="15" hidden="1" customHeight="1">
      <c r="A229" s="588" t="s">
        <v>467</v>
      </c>
      <c r="B229" s="599">
        <v>4</v>
      </c>
      <c r="C229" s="600">
        <v>9</v>
      </c>
      <c r="D229" s="600">
        <v>4</v>
      </c>
      <c r="E229" s="600">
        <v>9</v>
      </c>
      <c r="F229" s="600">
        <v>4</v>
      </c>
      <c r="G229" s="600">
        <v>8</v>
      </c>
      <c r="H229" s="600">
        <v>4</v>
      </c>
      <c r="I229" s="600">
        <v>7</v>
      </c>
      <c r="J229" s="601">
        <v>4</v>
      </c>
      <c r="K229" s="601">
        <v>7</v>
      </c>
      <c r="L229" s="601">
        <v>4</v>
      </c>
      <c r="M229" s="614">
        <v>7</v>
      </c>
      <c r="N229" s="612">
        <f t="shared" si="8"/>
        <v>1.75</v>
      </c>
      <c r="O229" s="587" t="s">
        <v>468</v>
      </c>
      <c r="R229" s="317" t="s">
        <v>530</v>
      </c>
      <c r="S229" s="505">
        <v>2</v>
      </c>
      <c r="T229" s="505">
        <v>2</v>
      </c>
      <c r="U229" s="608" t="str">
        <f t="shared" si="7"/>
        <v>přístav Flotila Liberec</v>
      </c>
      <c r="W229" s="317"/>
      <c r="X229" s="318"/>
      <c r="Y229" s="318"/>
    </row>
    <row r="230" spans="1:25" ht="15" hidden="1" customHeight="1">
      <c r="A230" s="588" t="s">
        <v>469</v>
      </c>
      <c r="B230" s="599">
        <v>2</v>
      </c>
      <c r="C230" s="600">
        <v>4</v>
      </c>
      <c r="D230" s="600">
        <v>2</v>
      </c>
      <c r="E230" s="600">
        <v>4</v>
      </c>
      <c r="F230" s="600">
        <v>2</v>
      </c>
      <c r="G230" s="600">
        <v>5</v>
      </c>
      <c r="H230" s="600">
        <v>2</v>
      </c>
      <c r="I230" s="600">
        <v>4</v>
      </c>
      <c r="J230" s="601">
        <v>2</v>
      </c>
      <c r="K230" s="601">
        <v>3</v>
      </c>
      <c r="L230" s="601">
        <v>2</v>
      </c>
      <c r="M230" s="614">
        <v>3</v>
      </c>
      <c r="N230" s="612">
        <f t="shared" si="8"/>
        <v>1.5</v>
      </c>
      <c r="O230" s="587" t="s">
        <v>470</v>
      </c>
      <c r="R230" s="317" t="s">
        <v>532</v>
      </c>
      <c r="S230" s="505">
        <v>3</v>
      </c>
      <c r="T230" s="505">
        <v>9</v>
      </c>
      <c r="U230" s="608" t="str">
        <f t="shared" si="7"/>
        <v>středisko Šurean Liberec</v>
      </c>
      <c r="W230" s="317"/>
      <c r="X230" s="318"/>
      <c r="Y230" s="318"/>
    </row>
    <row r="231" spans="1:25" ht="15" hidden="1" customHeight="1">
      <c r="A231" s="588" t="s">
        <v>471</v>
      </c>
      <c r="B231" s="599">
        <v>1</v>
      </c>
      <c r="C231" s="600">
        <v>2</v>
      </c>
      <c r="D231" s="600">
        <v>1</v>
      </c>
      <c r="E231" s="600">
        <v>2</v>
      </c>
      <c r="F231" s="600">
        <v>1</v>
      </c>
      <c r="G231" s="600">
        <v>2</v>
      </c>
      <c r="H231" s="600">
        <v>1</v>
      </c>
      <c r="I231" s="600">
        <v>2</v>
      </c>
      <c r="J231" s="601">
        <v>1</v>
      </c>
      <c r="K231" s="601">
        <v>2</v>
      </c>
      <c r="L231" s="601">
        <v>1</v>
      </c>
      <c r="M231" s="614">
        <v>2</v>
      </c>
      <c r="N231" s="612">
        <f t="shared" si="8"/>
        <v>2</v>
      </c>
      <c r="O231" s="587" t="s">
        <v>472</v>
      </c>
      <c r="R231" s="317" t="s">
        <v>534</v>
      </c>
      <c r="S231" s="505">
        <v>3</v>
      </c>
      <c r="T231" s="505">
        <v>5</v>
      </c>
      <c r="U231" s="608" t="str">
        <f t="shared" si="7"/>
        <v>přístav Maják Liberec</v>
      </c>
      <c r="W231" s="317"/>
      <c r="X231" s="318"/>
      <c r="Y231" s="318"/>
    </row>
    <row r="232" spans="1:25" ht="15" hidden="1" customHeight="1">
      <c r="A232" s="588" t="s">
        <v>473</v>
      </c>
      <c r="B232" s="599">
        <v>2</v>
      </c>
      <c r="C232" s="600">
        <v>0</v>
      </c>
      <c r="D232" s="600">
        <v>2</v>
      </c>
      <c r="E232" s="600">
        <v>0</v>
      </c>
      <c r="F232" s="600">
        <v>2</v>
      </c>
      <c r="G232" s="600">
        <v>0</v>
      </c>
      <c r="H232" s="600">
        <v>2</v>
      </c>
      <c r="I232" s="600">
        <v>1</v>
      </c>
      <c r="J232" s="601">
        <v>2</v>
      </c>
      <c r="K232" s="601">
        <v>1</v>
      </c>
      <c r="L232" s="601">
        <v>2</v>
      </c>
      <c r="M232" s="614">
        <v>0</v>
      </c>
      <c r="N232" s="612">
        <f t="shared" si="8"/>
        <v>0</v>
      </c>
      <c r="O232" s="587" t="s">
        <v>474</v>
      </c>
      <c r="R232" s="317" t="s">
        <v>536</v>
      </c>
      <c r="S232" s="505">
        <v>2</v>
      </c>
      <c r="T232" s="505">
        <v>2</v>
      </c>
      <c r="U232" s="608" t="str">
        <f t="shared" si="7"/>
        <v>středisko Chotyně</v>
      </c>
      <c r="W232" s="317"/>
      <c r="X232" s="318"/>
      <c r="Y232" s="318"/>
    </row>
    <row r="233" spans="1:25" ht="15" hidden="1" customHeight="1">
      <c r="A233" s="588" t="s">
        <v>475</v>
      </c>
      <c r="B233" s="599">
        <v>5</v>
      </c>
      <c r="C233" s="600">
        <v>12</v>
      </c>
      <c r="D233" s="600">
        <v>5</v>
      </c>
      <c r="E233" s="600">
        <v>12</v>
      </c>
      <c r="F233" s="600">
        <v>5</v>
      </c>
      <c r="G233" s="600">
        <v>13</v>
      </c>
      <c r="H233" s="600">
        <v>5</v>
      </c>
      <c r="I233" s="600">
        <v>13</v>
      </c>
      <c r="J233" s="601">
        <v>6</v>
      </c>
      <c r="K233" s="601">
        <v>16</v>
      </c>
      <c r="L233" s="601">
        <v>7</v>
      </c>
      <c r="M233" s="614">
        <v>18</v>
      </c>
      <c r="N233" s="612">
        <f t="shared" si="8"/>
        <v>2.57</v>
      </c>
      <c r="O233" s="587" t="s">
        <v>476</v>
      </c>
      <c r="R233" s="317" t="s">
        <v>537</v>
      </c>
      <c r="S233" s="505">
        <v>2</v>
      </c>
      <c r="T233" s="505">
        <v>6</v>
      </c>
      <c r="U233" s="608" t="str">
        <f t="shared" si="7"/>
        <v>středisko Dub Český Dub</v>
      </c>
      <c r="W233" s="317"/>
      <c r="X233" s="318"/>
      <c r="Y233" s="318"/>
    </row>
    <row r="234" spans="1:25" ht="15" hidden="1" customHeight="1">
      <c r="A234" s="588" t="s">
        <v>477</v>
      </c>
      <c r="B234" s="599">
        <v>2</v>
      </c>
      <c r="C234" s="600">
        <v>1</v>
      </c>
      <c r="D234" s="600">
        <v>2</v>
      </c>
      <c r="E234" s="600">
        <v>2</v>
      </c>
      <c r="F234" s="600">
        <v>2</v>
      </c>
      <c r="G234" s="600">
        <v>0</v>
      </c>
      <c r="H234" s="600">
        <v>2</v>
      </c>
      <c r="I234" s="600">
        <v>0</v>
      </c>
      <c r="J234" s="601">
        <v>2</v>
      </c>
      <c r="K234" s="601">
        <v>1</v>
      </c>
      <c r="L234" s="601">
        <v>2</v>
      </c>
      <c r="M234" s="614">
        <v>1</v>
      </c>
      <c r="N234" s="612">
        <f t="shared" si="8"/>
        <v>0.5</v>
      </c>
      <c r="O234" s="587" t="s">
        <v>478</v>
      </c>
      <c r="R234" s="317" t="s">
        <v>539</v>
      </c>
      <c r="S234" s="505">
        <v>5</v>
      </c>
      <c r="T234" s="505">
        <v>9</v>
      </c>
      <c r="U234" s="608" t="str">
        <f t="shared" si="7"/>
        <v>středisko Varta Semily</v>
      </c>
      <c r="W234" s="317"/>
      <c r="X234" s="318"/>
      <c r="Y234" s="318"/>
    </row>
    <row r="235" spans="1:25" ht="15" hidden="1" customHeight="1">
      <c r="A235" s="588" t="s">
        <v>479</v>
      </c>
      <c r="B235" s="599">
        <v>5</v>
      </c>
      <c r="C235" s="600">
        <v>11</v>
      </c>
      <c r="D235" s="600">
        <v>5</v>
      </c>
      <c r="E235" s="600">
        <v>12</v>
      </c>
      <c r="F235" s="600">
        <v>5</v>
      </c>
      <c r="G235" s="600">
        <v>14</v>
      </c>
      <c r="H235" s="600">
        <v>5</v>
      </c>
      <c r="I235" s="600">
        <v>14</v>
      </c>
      <c r="J235" s="601">
        <v>5</v>
      </c>
      <c r="K235" s="601">
        <v>15</v>
      </c>
      <c r="L235" s="601">
        <v>5</v>
      </c>
      <c r="M235" s="614">
        <v>12</v>
      </c>
      <c r="N235" s="612">
        <f t="shared" si="8"/>
        <v>2.4</v>
      </c>
      <c r="O235" s="587" t="s">
        <v>480</v>
      </c>
      <c r="R235" s="317" t="s">
        <v>541</v>
      </c>
      <c r="S235" s="505">
        <v>8</v>
      </c>
      <c r="T235" s="505">
        <v>22</v>
      </c>
      <c r="U235" s="608" t="str">
        <f t="shared" si="7"/>
        <v>středisko Štika Turnov</v>
      </c>
      <c r="W235" s="317"/>
      <c r="X235" s="318"/>
      <c r="Y235" s="318"/>
    </row>
    <row r="236" spans="1:25" ht="15" hidden="1" customHeight="1">
      <c r="A236" s="588" t="s">
        <v>481</v>
      </c>
      <c r="B236" s="599">
        <v>3</v>
      </c>
      <c r="C236" s="600">
        <v>5</v>
      </c>
      <c r="D236" s="600">
        <v>2</v>
      </c>
      <c r="E236" s="600">
        <v>5</v>
      </c>
      <c r="F236" s="600">
        <v>2</v>
      </c>
      <c r="G236" s="600">
        <v>5</v>
      </c>
      <c r="H236" s="600">
        <v>2</v>
      </c>
      <c r="I236" s="600">
        <v>3</v>
      </c>
      <c r="J236" s="601">
        <v>2</v>
      </c>
      <c r="K236" s="601">
        <v>3</v>
      </c>
      <c r="L236" s="601">
        <v>2</v>
      </c>
      <c r="M236" s="614">
        <v>5</v>
      </c>
      <c r="N236" s="612">
        <f t="shared" si="8"/>
        <v>2.5</v>
      </c>
      <c r="O236" s="587" t="s">
        <v>482</v>
      </c>
      <c r="R236" s="317" t="s">
        <v>543</v>
      </c>
      <c r="S236" s="505">
        <v>5</v>
      </c>
      <c r="T236" s="505">
        <v>14</v>
      </c>
      <c r="U236" s="608" t="str">
        <f t="shared" si="7"/>
        <v>středisko Jilm Jilemnice</v>
      </c>
      <c r="W236" s="317"/>
      <c r="X236" s="318"/>
      <c r="Y236" s="318"/>
    </row>
    <row r="237" spans="1:25" ht="15" hidden="1" customHeight="1">
      <c r="A237" s="588" t="s">
        <v>483</v>
      </c>
      <c r="B237" s="599">
        <v>4</v>
      </c>
      <c r="C237" s="600">
        <v>4</v>
      </c>
      <c r="D237" s="600">
        <v>4</v>
      </c>
      <c r="E237" s="600">
        <v>5</v>
      </c>
      <c r="F237" s="600">
        <v>4</v>
      </c>
      <c r="G237" s="600">
        <v>4</v>
      </c>
      <c r="H237" s="600">
        <v>4</v>
      </c>
      <c r="I237" s="600">
        <v>3</v>
      </c>
      <c r="J237" s="601">
        <v>4</v>
      </c>
      <c r="K237" s="601">
        <v>4</v>
      </c>
      <c r="L237" s="601">
        <v>4</v>
      </c>
      <c r="M237" s="614">
        <v>7</v>
      </c>
      <c r="N237" s="612">
        <f t="shared" si="8"/>
        <v>1.75</v>
      </c>
      <c r="O237" s="587" t="s">
        <v>484</v>
      </c>
      <c r="R237" s="317" t="s">
        <v>545</v>
      </c>
      <c r="S237" s="505">
        <v>3</v>
      </c>
      <c r="T237" s="505">
        <v>2</v>
      </c>
      <c r="U237" s="608" t="str">
        <f t="shared" si="7"/>
        <v>středisko Údolí Železný Brod</v>
      </c>
      <c r="W237" s="317"/>
      <c r="X237" s="318"/>
      <c r="Y237" s="318"/>
    </row>
    <row r="238" spans="1:25" ht="15" customHeight="1">
      <c r="A238" s="588">
        <v>421</v>
      </c>
      <c r="B238" s="599">
        <v>10</v>
      </c>
      <c r="C238" s="600">
        <v>14</v>
      </c>
      <c r="D238" s="600">
        <v>10</v>
      </c>
      <c r="E238" s="600">
        <v>13</v>
      </c>
      <c r="F238" s="600">
        <v>10</v>
      </c>
      <c r="G238" s="600">
        <v>14</v>
      </c>
      <c r="H238" s="600">
        <v>10</v>
      </c>
      <c r="I238" s="600">
        <v>12</v>
      </c>
      <c r="J238" s="601">
        <v>10</v>
      </c>
      <c r="K238" s="601">
        <v>18</v>
      </c>
      <c r="L238" s="601">
        <v>10</v>
      </c>
      <c r="M238" s="614">
        <v>16</v>
      </c>
      <c r="N238" s="612">
        <f t="shared" si="8"/>
        <v>1.6</v>
      </c>
      <c r="O238" s="587" t="s">
        <v>485</v>
      </c>
      <c r="R238" s="317" t="s">
        <v>547</v>
      </c>
      <c r="S238" s="505">
        <v>2</v>
      </c>
      <c r="T238" s="505">
        <v>2</v>
      </c>
      <c r="U238" s="608" t="str">
        <f t="shared" si="7"/>
        <v>středisko Lípa Tatobity</v>
      </c>
      <c r="W238" s="317"/>
      <c r="X238" s="318"/>
      <c r="Y238" s="318"/>
    </row>
    <row r="239" spans="1:25" ht="15" hidden="1" customHeight="1">
      <c r="A239" s="588" t="s">
        <v>486</v>
      </c>
      <c r="B239" s="599">
        <v>2</v>
      </c>
      <c r="C239" s="600">
        <v>3</v>
      </c>
      <c r="D239" s="600">
        <v>2</v>
      </c>
      <c r="E239" s="600">
        <v>4</v>
      </c>
      <c r="F239" s="600">
        <v>2</v>
      </c>
      <c r="G239" s="600">
        <v>4</v>
      </c>
      <c r="H239" s="600">
        <v>2</v>
      </c>
      <c r="I239" s="600">
        <v>4</v>
      </c>
      <c r="J239" s="601">
        <v>2</v>
      </c>
      <c r="K239" s="601">
        <v>6</v>
      </c>
      <c r="L239" s="601">
        <v>2</v>
      </c>
      <c r="M239" s="614">
        <v>6</v>
      </c>
      <c r="N239" s="612">
        <f t="shared" si="8"/>
        <v>3</v>
      </c>
      <c r="O239" s="587" t="s">
        <v>487</v>
      </c>
      <c r="R239" s="317" t="s">
        <v>549</v>
      </c>
      <c r="S239" s="505">
        <v>1</v>
      </c>
      <c r="T239" s="505">
        <v>3</v>
      </c>
      <c r="U239" s="608" t="str">
        <f t="shared" si="7"/>
        <v>středisko Jestřáb Jilemnice</v>
      </c>
      <c r="W239" s="317"/>
      <c r="X239" s="318"/>
      <c r="Y239" s="318"/>
    </row>
    <row r="240" spans="1:25" ht="15" hidden="1" customHeight="1">
      <c r="A240" s="588" t="s">
        <v>488</v>
      </c>
      <c r="B240" s="599">
        <v>2</v>
      </c>
      <c r="C240" s="600">
        <v>4</v>
      </c>
      <c r="D240" s="600">
        <v>2</v>
      </c>
      <c r="E240" s="600">
        <v>4</v>
      </c>
      <c r="F240" s="600">
        <v>3</v>
      </c>
      <c r="G240" s="600">
        <v>4</v>
      </c>
      <c r="H240" s="600">
        <v>3</v>
      </c>
      <c r="I240" s="600">
        <v>3</v>
      </c>
      <c r="J240" s="601">
        <v>3</v>
      </c>
      <c r="K240" s="601">
        <v>4</v>
      </c>
      <c r="L240" s="601">
        <v>3</v>
      </c>
      <c r="M240" s="614">
        <v>4</v>
      </c>
      <c r="N240" s="612">
        <f t="shared" si="8"/>
        <v>1.33</v>
      </c>
      <c r="O240" s="587" t="s">
        <v>489</v>
      </c>
      <c r="R240" s="317" t="s">
        <v>580</v>
      </c>
      <c r="S240" s="505">
        <v>4</v>
      </c>
      <c r="T240" s="505">
        <v>9</v>
      </c>
      <c r="U240" s="608" t="str">
        <f t="shared" si="7"/>
        <v>středisko Františka Barvíře Třebechovice pod Orebem</v>
      </c>
      <c r="W240" s="317"/>
      <c r="X240" s="318"/>
      <c r="Y240" s="318"/>
    </row>
    <row r="241" spans="1:25" ht="15" hidden="1" customHeight="1">
      <c r="A241" s="588" t="s">
        <v>490</v>
      </c>
      <c r="B241" s="599">
        <v>2</v>
      </c>
      <c r="C241" s="600">
        <v>0</v>
      </c>
      <c r="D241" s="600">
        <v>2</v>
      </c>
      <c r="E241" s="600">
        <v>0</v>
      </c>
      <c r="F241" s="600">
        <v>2</v>
      </c>
      <c r="G241" s="600">
        <v>0</v>
      </c>
      <c r="H241" s="600">
        <v>2</v>
      </c>
      <c r="I241" s="600">
        <v>1</v>
      </c>
      <c r="J241" s="601">
        <v>2</v>
      </c>
      <c r="K241" s="601">
        <v>3</v>
      </c>
      <c r="L241" s="601">
        <v>2</v>
      </c>
      <c r="M241" s="614">
        <v>2</v>
      </c>
      <c r="N241" s="612">
        <f t="shared" si="8"/>
        <v>1</v>
      </c>
      <c r="O241" s="587" t="s">
        <v>491</v>
      </c>
      <c r="R241" s="317" t="s">
        <v>582</v>
      </c>
      <c r="S241" s="505">
        <v>1</v>
      </c>
      <c r="T241" s="505">
        <v>3</v>
      </c>
      <c r="U241" s="608" t="str">
        <f t="shared" si="7"/>
        <v>středisko Střela Stěžery</v>
      </c>
      <c r="W241" s="317"/>
      <c r="X241" s="318"/>
      <c r="Y241" s="318"/>
    </row>
    <row r="242" spans="1:25" ht="15" hidden="1" customHeight="1">
      <c r="A242" s="588" t="s">
        <v>492</v>
      </c>
      <c r="B242" s="599">
        <v>3</v>
      </c>
      <c r="C242" s="600">
        <v>7</v>
      </c>
      <c r="D242" s="600">
        <v>3</v>
      </c>
      <c r="E242" s="600">
        <v>5</v>
      </c>
      <c r="F242" s="600">
        <v>2</v>
      </c>
      <c r="G242" s="600">
        <v>5</v>
      </c>
      <c r="H242" s="600">
        <v>2</v>
      </c>
      <c r="I242" s="600">
        <v>4</v>
      </c>
      <c r="J242" s="601">
        <v>2</v>
      </c>
      <c r="K242" s="601">
        <v>4</v>
      </c>
      <c r="L242" s="601">
        <v>2</v>
      </c>
      <c r="M242" s="614">
        <v>3</v>
      </c>
      <c r="N242" s="612">
        <f t="shared" si="8"/>
        <v>1.5</v>
      </c>
      <c r="O242" s="587" t="s">
        <v>493</v>
      </c>
      <c r="R242" s="317" t="s">
        <v>584</v>
      </c>
      <c r="S242" s="505">
        <v>3</v>
      </c>
      <c r="T242" s="505">
        <v>4</v>
      </c>
      <c r="U242" s="608" t="str">
        <f t="shared" si="7"/>
        <v>středisko Černého havrana Chlumec nad Cidlinou</v>
      </c>
      <c r="W242" s="317"/>
      <c r="X242" s="318"/>
      <c r="Y242" s="318"/>
    </row>
    <row r="243" spans="1:25" ht="15" hidden="1" customHeight="1">
      <c r="A243" s="588" t="s">
        <v>494</v>
      </c>
      <c r="B243" s="599">
        <v>1</v>
      </c>
      <c r="C243" s="600">
        <v>0</v>
      </c>
      <c r="D243" s="600">
        <v>1</v>
      </c>
      <c r="E243" s="600">
        <v>0</v>
      </c>
      <c r="F243" s="600">
        <v>1</v>
      </c>
      <c r="G243" s="600">
        <v>1</v>
      </c>
      <c r="H243" s="600">
        <v>1</v>
      </c>
      <c r="I243" s="600">
        <v>0</v>
      </c>
      <c r="J243" s="601">
        <v>1</v>
      </c>
      <c r="K243" s="601">
        <v>1</v>
      </c>
      <c r="L243" s="601">
        <v>1</v>
      </c>
      <c r="M243" s="614">
        <v>1</v>
      </c>
      <c r="N243" s="612">
        <f t="shared" si="8"/>
        <v>1</v>
      </c>
      <c r="O243" s="587" t="s">
        <v>495</v>
      </c>
      <c r="R243" s="317" t="s">
        <v>587</v>
      </c>
      <c r="S243" s="505">
        <v>4</v>
      </c>
      <c r="T243" s="505">
        <v>4</v>
      </c>
      <c r="U243" s="608" t="str">
        <f t="shared" si="7"/>
        <v>středisko Brána Jičín</v>
      </c>
      <c r="W243" s="317"/>
      <c r="X243" s="318"/>
      <c r="Y243" s="318"/>
    </row>
    <row r="244" spans="1:25" ht="15" customHeight="1">
      <c r="A244" s="588">
        <v>422</v>
      </c>
      <c r="B244" s="599">
        <v>11</v>
      </c>
      <c r="C244" s="600">
        <v>22</v>
      </c>
      <c r="D244" s="600">
        <v>11</v>
      </c>
      <c r="E244" s="600">
        <v>22</v>
      </c>
      <c r="F244" s="600">
        <v>14</v>
      </c>
      <c r="G244" s="600">
        <v>22</v>
      </c>
      <c r="H244" s="600">
        <v>14</v>
      </c>
      <c r="I244" s="600">
        <v>17</v>
      </c>
      <c r="J244" s="601">
        <v>14</v>
      </c>
      <c r="K244" s="601">
        <v>19</v>
      </c>
      <c r="L244" s="601">
        <v>15</v>
      </c>
      <c r="M244" s="614">
        <v>25</v>
      </c>
      <c r="N244" s="612">
        <f t="shared" si="8"/>
        <v>1.67</v>
      </c>
      <c r="O244" s="587" t="s">
        <v>496</v>
      </c>
      <c r="R244" s="317" t="s">
        <v>589</v>
      </c>
      <c r="S244" s="505">
        <v>3</v>
      </c>
      <c r="T244" s="505">
        <v>9</v>
      </c>
      <c r="U244" s="608" t="str">
        <f t="shared" si="7"/>
        <v>středisko Hořice</v>
      </c>
      <c r="W244" s="317"/>
      <c r="X244" s="318"/>
      <c r="Y244" s="318"/>
    </row>
    <row r="245" spans="1:25" ht="15" hidden="1" customHeight="1">
      <c r="A245" s="588" t="s">
        <v>497</v>
      </c>
      <c r="B245" s="599">
        <v>3</v>
      </c>
      <c r="C245" s="600">
        <v>9</v>
      </c>
      <c r="D245" s="600">
        <v>3</v>
      </c>
      <c r="E245" s="600">
        <v>8</v>
      </c>
      <c r="F245" s="600">
        <v>3</v>
      </c>
      <c r="G245" s="600">
        <v>8</v>
      </c>
      <c r="H245" s="600">
        <v>3</v>
      </c>
      <c r="I245" s="600">
        <v>7</v>
      </c>
      <c r="J245" s="601">
        <v>3</v>
      </c>
      <c r="K245" s="601">
        <v>8</v>
      </c>
      <c r="L245" s="601">
        <v>3</v>
      </c>
      <c r="M245" s="614">
        <v>7</v>
      </c>
      <c r="N245" s="612">
        <f t="shared" si="8"/>
        <v>2.33</v>
      </c>
      <c r="O245" s="587" t="s">
        <v>498</v>
      </c>
      <c r="R245" s="317" t="s">
        <v>591</v>
      </c>
      <c r="S245" s="505">
        <v>2</v>
      </c>
      <c r="T245" s="505">
        <v>6</v>
      </c>
      <c r="U245" s="608" t="str">
        <f t="shared" si="7"/>
        <v>středisko Sopka Nová Paka</v>
      </c>
      <c r="W245" s="317"/>
      <c r="X245" s="318"/>
      <c r="Y245" s="318"/>
    </row>
    <row r="246" spans="1:25" ht="15" hidden="1" customHeight="1">
      <c r="A246" s="588" t="s">
        <v>499</v>
      </c>
      <c r="B246" s="599">
        <v>1</v>
      </c>
      <c r="C246" s="600">
        <v>0</v>
      </c>
      <c r="D246" s="600">
        <v>1</v>
      </c>
      <c r="E246" s="600">
        <v>1</v>
      </c>
      <c r="F246" s="600">
        <v>2</v>
      </c>
      <c r="G246" s="600">
        <v>2</v>
      </c>
      <c r="H246" s="600">
        <v>2</v>
      </c>
      <c r="I246" s="600">
        <v>1</v>
      </c>
      <c r="J246" s="601">
        <v>2</v>
      </c>
      <c r="K246" s="601">
        <v>1</v>
      </c>
      <c r="L246" s="601">
        <v>2</v>
      </c>
      <c r="M246" s="614">
        <v>1</v>
      </c>
      <c r="N246" s="612">
        <f t="shared" si="8"/>
        <v>0.5</v>
      </c>
      <c r="O246" s="587" t="s">
        <v>500</v>
      </c>
      <c r="R246" s="317" t="s">
        <v>593</v>
      </c>
      <c r="S246" s="505">
        <v>2</v>
      </c>
      <c r="T246" s="505">
        <v>5</v>
      </c>
      <c r="U246" s="608" t="str">
        <f t="shared" si="7"/>
        <v>středisko Lázně Bělohrad</v>
      </c>
      <c r="W246" s="317"/>
      <c r="X246" s="318"/>
      <c r="Y246" s="318"/>
    </row>
    <row r="247" spans="1:25" ht="15" hidden="1" customHeight="1">
      <c r="A247" s="588" t="s">
        <v>501</v>
      </c>
      <c r="B247" s="599">
        <v>2</v>
      </c>
      <c r="C247" s="600">
        <v>6</v>
      </c>
      <c r="D247" s="600">
        <v>2</v>
      </c>
      <c r="E247" s="600">
        <v>6</v>
      </c>
      <c r="F247" s="600">
        <v>2</v>
      </c>
      <c r="G247" s="600">
        <v>6</v>
      </c>
      <c r="H247" s="600">
        <v>2</v>
      </c>
      <c r="I247" s="600">
        <v>4</v>
      </c>
      <c r="J247" s="601">
        <v>2</v>
      </c>
      <c r="K247" s="601">
        <v>4</v>
      </c>
      <c r="L247" s="601">
        <v>3</v>
      </c>
      <c r="M247" s="614">
        <v>6</v>
      </c>
      <c r="N247" s="612">
        <f t="shared" si="8"/>
        <v>2</v>
      </c>
      <c r="O247" s="587" t="s">
        <v>502</v>
      </c>
      <c r="R247" s="317" t="s">
        <v>551</v>
      </c>
      <c r="S247" s="505">
        <v>7</v>
      </c>
      <c r="T247" s="505">
        <v>16</v>
      </c>
      <c r="U247" s="608" t="str">
        <f t="shared" si="7"/>
        <v>středisko Náchod</v>
      </c>
      <c r="W247" s="317"/>
      <c r="X247" s="318"/>
      <c r="Y247" s="318"/>
    </row>
    <row r="248" spans="1:25" ht="15" hidden="1" customHeight="1">
      <c r="A248" s="588" t="s">
        <v>503</v>
      </c>
      <c r="B248" s="599">
        <v>3</v>
      </c>
      <c r="C248" s="600">
        <v>3</v>
      </c>
      <c r="D248" s="600">
        <v>3</v>
      </c>
      <c r="E248" s="600">
        <v>3</v>
      </c>
      <c r="F248" s="600">
        <v>4</v>
      </c>
      <c r="G248" s="600">
        <v>2</v>
      </c>
      <c r="H248" s="600">
        <v>4</v>
      </c>
      <c r="I248" s="600">
        <v>2</v>
      </c>
      <c r="J248" s="601">
        <v>4</v>
      </c>
      <c r="K248" s="601">
        <v>3</v>
      </c>
      <c r="L248" s="601">
        <v>4</v>
      </c>
      <c r="M248" s="614">
        <v>5</v>
      </c>
      <c r="N248" s="612">
        <f t="shared" si="8"/>
        <v>1.25</v>
      </c>
      <c r="O248" s="587" t="s">
        <v>504</v>
      </c>
      <c r="R248" s="317" t="s">
        <v>553</v>
      </c>
      <c r="S248" s="505">
        <v>3</v>
      </c>
      <c r="T248" s="505">
        <v>8</v>
      </c>
      <c r="U248" s="608" t="str">
        <f t="shared" si="7"/>
        <v>středisko Skaláci Police nad Metují</v>
      </c>
      <c r="W248" s="317"/>
      <c r="X248" s="318"/>
      <c r="Y248" s="318"/>
    </row>
    <row r="249" spans="1:25" ht="15" hidden="1" customHeight="1">
      <c r="A249" s="588" t="s">
        <v>505</v>
      </c>
      <c r="B249" s="599">
        <v>2</v>
      </c>
      <c r="C249" s="600">
        <v>4</v>
      </c>
      <c r="D249" s="600">
        <v>2</v>
      </c>
      <c r="E249" s="600">
        <v>4</v>
      </c>
      <c r="F249" s="600">
        <v>3</v>
      </c>
      <c r="G249" s="600">
        <v>4</v>
      </c>
      <c r="H249" s="600">
        <v>3</v>
      </c>
      <c r="I249" s="600">
        <v>3</v>
      </c>
      <c r="J249" s="601">
        <v>3</v>
      </c>
      <c r="K249" s="601">
        <v>3</v>
      </c>
      <c r="L249" s="601">
        <v>3</v>
      </c>
      <c r="M249" s="614">
        <v>6</v>
      </c>
      <c r="N249" s="612">
        <f t="shared" si="8"/>
        <v>2</v>
      </c>
      <c r="O249" s="587" t="s">
        <v>506</v>
      </c>
      <c r="R249" s="317" t="s">
        <v>555</v>
      </c>
      <c r="S249" s="505">
        <v>1</v>
      </c>
      <c r="T249" s="505">
        <v>0</v>
      </c>
      <c r="U249" s="608" t="str">
        <f t="shared" si="7"/>
        <v>středisko Šedého vlka Broumov</v>
      </c>
      <c r="W249" s="317"/>
      <c r="X249" s="318"/>
      <c r="Y249" s="318"/>
    </row>
    <row r="250" spans="1:25" ht="15" customHeight="1">
      <c r="A250" s="588">
        <v>425</v>
      </c>
      <c r="B250" s="599">
        <v>10</v>
      </c>
      <c r="C250" s="600">
        <v>16</v>
      </c>
      <c r="D250" s="600">
        <v>12</v>
      </c>
      <c r="E250" s="600">
        <v>22</v>
      </c>
      <c r="F250" s="600">
        <v>12</v>
      </c>
      <c r="G250" s="600">
        <v>25</v>
      </c>
      <c r="H250" s="600">
        <v>13</v>
      </c>
      <c r="I250" s="600">
        <v>26</v>
      </c>
      <c r="J250" s="601">
        <v>13</v>
      </c>
      <c r="K250" s="601">
        <v>28</v>
      </c>
      <c r="L250" s="601">
        <v>12</v>
      </c>
      <c r="M250" s="614">
        <v>27</v>
      </c>
      <c r="N250" s="612">
        <f t="shared" si="8"/>
        <v>2.25</v>
      </c>
      <c r="O250" s="587" t="s">
        <v>507</v>
      </c>
      <c r="R250" s="317" t="s">
        <v>557</v>
      </c>
      <c r="S250" s="505">
        <v>5</v>
      </c>
      <c r="T250" s="505">
        <v>14</v>
      </c>
      <c r="U250" s="608" t="str">
        <f t="shared" si="7"/>
        <v>středisko Červený Kostelec</v>
      </c>
      <c r="W250" s="317"/>
      <c r="X250" s="318"/>
      <c r="Y250" s="318"/>
    </row>
    <row r="251" spans="1:25" ht="15" hidden="1" customHeight="1">
      <c r="A251" s="588" t="s">
        <v>508</v>
      </c>
      <c r="B251" s="599">
        <v>4</v>
      </c>
      <c r="C251" s="600">
        <v>9</v>
      </c>
      <c r="D251" s="600">
        <v>6</v>
      </c>
      <c r="E251" s="600">
        <v>14</v>
      </c>
      <c r="F251" s="600">
        <v>6</v>
      </c>
      <c r="G251" s="600">
        <v>16</v>
      </c>
      <c r="H251" s="600">
        <v>7</v>
      </c>
      <c r="I251" s="600">
        <v>16</v>
      </c>
      <c r="J251" s="601">
        <v>7</v>
      </c>
      <c r="K251" s="601">
        <v>18</v>
      </c>
      <c r="L251" s="601">
        <v>6</v>
      </c>
      <c r="M251" s="614">
        <v>14</v>
      </c>
      <c r="N251" s="612">
        <f t="shared" si="8"/>
        <v>2.33</v>
      </c>
      <c r="O251" s="587" t="s">
        <v>509</v>
      </c>
      <c r="R251" s="317" t="s">
        <v>559</v>
      </c>
      <c r="S251" s="505">
        <v>3</v>
      </c>
      <c r="T251" s="505">
        <v>7</v>
      </c>
      <c r="U251" s="608" t="str">
        <f t="shared" si="7"/>
        <v>středisko Jiřího Šimáně Česká Skalice</v>
      </c>
      <c r="W251" s="317"/>
      <c r="X251" s="318"/>
      <c r="Y251" s="318"/>
    </row>
    <row r="252" spans="1:25" ht="15" hidden="1" customHeight="1">
      <c r="A252" s="588" t="s">
        <v>510</v>
      </c>
      <c r="B252" s="599">
        <v>3</v>
      </c>
      <c r="C252" s="600">
        <v>2</v>
      </c>
      <c r="D252" s="600">
        <v>3</v>
      </c>
      <c r="E252" s="600">
        <v>2</v>
      </c>
      <c r="F252" s="600">
        <v>3</v>
      </c>
      <c r="G252" s="600">
        <v>4</v>
      </c>
      <c r="H252" s="600">
        <v>3</v>
      </c>
      <c r="I252" s="600">
        <v>5</v>
      </c>
      <c r="J252" s="601">
        <v>3</v>
      </c>
      <c r="K252" s="601">
        <v>4</v>
      </c>
      <c r="L252" s="601">
        <v>3</v>
      </c>
      <c r="M252" s="614">
        <v>6</v>
      </c>
      <c r="N252" s="612">
        <f t="shared" si="8"/>
        <v>2</v>
      </c>
      <c r="O252" s="587" t="s">
        <v>511</v>
      </c>
      <c r="R252" s="317" t="s">
        <v>561</v>
      </c>
      <c r="S252" s="505">
        <v>5</v>
      </c>
      <c r="T252" s="505">
        <v>10</v>
      </c>
      <c r="U252" s="608" t="str">
        <f t="shared" si="7"/>
        <v>středisko ÚTA Nové Město nad Metují</v>
      </c>
      <c r="W252" s="317"/>
      <c r="X252" s="318"/>
      <c r="Y252" s="318"/>
    </row>
    <row r="253" spans="1:25" ht="15" hidden="1" customHeight="1">
      <c r="A253" s="588" t="s">
        <v>512</v>
      </c>
      <c r="B253" s="599">
        <v>3</v>
      </c>
      <c r="C253" s="600">
        <v>5</v>
      </c>
      <c r="D253" s="600">
        <v>3</v>
      </c>
      <c r="E253" s="600">
        <v>6</v>
      </c>
      <c r="F253" s="600">
        <v>3</v>
      </c>
      <c r="G253" s="600">
        <v>5</v>
      </c>
      <c r="H253" s="600">
        <v>3</v>
      </c>
      <c r="I253" s="600">
        <v>5</v>
      </c>
      <c r="J253" s="601">
        <v>3</v>
      </c>
      <c r="K253" s="601">
        <v>6</v>
      </c>
      <c r="L253" s="601">
        <v>3</v>
      </c>
      <c r="M253" s="614">
        <v>7</v>
      </c>
      <c r="N253" s="612">
        <f t="shared" si="8"/>
        <v>2.33</v>
      </c>
      <c r="O253" s="587" t="s">
        <v>513</v>
      </c>
      <c r="R253" s="317" t="s">
        <v>563</v>
      </c>
      <c r="S253" s="505">
        <v>4</v>
      </c>
      <c r="T253" s="505">
        <v>8</v>
      </c>
      <c r="U253" s="608" t="str">
        <f t="shared" si="7"/>
        <v>středisko Jaroměř</v>
      </c>
      <c r="W253" s="317"/>
      <c r="X253" s="318"/>
      <c r="Y253" s="318"/>
    </row>
    <row r="254" spans="1:25" ht="15" hidden="1" customHeight="1">
      <c r="A254" s="588">
        <v>510</v>
      </c>
      <c r="B254" s="599">
        <v>67</v>
      </c>
      <c r="C254" s="600">
        <v>127</v>
      </c>
      <c r="D254" s="600">
        <v>67</v>
      </c>
      <c r="E254" s="600">
        <v>144</v>
      </c>
      <c r="F254" s="600">
        <v>69</v>
      </c>
      <c r="G254" s="600">
        <v>145</v>
      </c>
      <c r="H254" s="600">
        <v>73</v>
      </c>
      <c r="I254" s="600">
        <v>148</v>
      </c>
      <c r="J254" s="601">
        <v>74</v>
      </c>
      <c r="K254" s="601">
        <v>154</v>
      </c>
      <c r="L254" s="601">
        <v>73</v>
      </c>
      <c r="M254" s="614">
        <v>154</v>
      </c>
      <c r="N254" s="612">
        <f t="shared" si="8"/>
        <v>2.11</v>
      </c>
      <c r="O254" s="587" t="s">
        <v>39</v>
      </c>
      <c r="R254" s="317" t="s">
        <v>596</v>
      </c>
      <c r="S254" s="505">
        <v>4</v>
      </c>
      <c r="T254" s="505">
        <v>5</v>
      </c>
      <c r="U254" s="608" t="str">
        <f t="shared" si="7"/>
        <v>středisko Stetson Rychnov nad Kněžnou</v>
      </c>
      <c r="W254" s="317"/>
      <c r="X254" s="318"/>
      <c r="Y254" s="318"/>
    </row>
    <row r="255" spans="1:25" s="406" customFormat="1" ht="15" hidden="1" customHeight="1">
      <c r="A255" s="588" t="s">
        <v>1114</v>
      </c>
      <c r="B255" s="599"/>
      <c r="C255" s="600"/>
      <c r="D255" s="600"/>
      <c r="E255" s="600"/>
      <c r="F255" s="600"/>
      <c r="G255" s="600"/>
      <c r="H255" s="602"/>
      <c r="I255" s="602"/>
      <c r="J255" s="601"/>
      <c r="K255" s="601"/>
      <c r="L255" s="601">
        <v>2</v>
      </c>
      <c r="M255" s="614">
        <v>6</v>
      </c>
      <c r="N255" s="612">
        <f>IF(L255&gt;0,ROUND((M255/L255),2),0)</f>
        <v>3</v>
      </c>
      <c r="O255" s="587" t="s">
        <v>1113</v>
      </c>
      <c r="Q255" s="564"/>
      <c r="R255" s="317" t="s">
        <v>598</v>
      </c>
      <c r="S255" s="505">
        <v>2</v>
      </c>
      <c r="T255" s="505">
        <v>6</v>
      </c>
      <c r="U255" s="608" t="str">
        <f t="shared" si="7"/>
        <v>středisko Kostelec nad Orlicí</v>
      </c>
      <c r="W255" s="317"/>
      <c r="X255" s="318"/>
      <c r="Y255" s="318"/>
    </row>
    <row r="256" spans="1:25" ht="15" hidden="1" customHeight="1">
      <c r="A256" s="588" t="s">
        <v>514</v>
      </c>
      <c r="B256" s="599">
        <v>3</v>
      </c>
      <c r="C256" s="600">
        <v>5</v>
      </c>
      <c r="D256" s="600">
        <v>2</v>
      </c>
      <c r="E256" s="600">
        <v>5</v>
      </c>
      <c r="F256" s="600">
        <v>3</v>
      </c>
      <c r="G256" s="600">
        <v>6</v>
      </c>
      <c r="H256" s="600">
        <v>4</v>
      </c>
      <c r="I256" s="600">
        <v>6</v>
      </c>
      <c r="J256" s="601">
        <v>4</v>
      </c>
      <c r="K256" s="601">
        <v>6</v>
      </c>
      <c r="L256" s="601">
        <v>3</v>
      </c>
      <c r="M256" s="614">
        <v>5</v>
      </c>
      <c r="N256" s="612">
        <f>IF(L256&gt;0,ROUND((M256/L256),2),0)</f>
        <v>1.67</v>
      </c>
      <c r="O256" s="587" t="s">
        <v>515</v>
      </c>
      <c r="R256" s="317" t="s">
        <v>600</v>
      </c>
      <c r="S256" s="505">
        <v>2</v>
      </c>
      <c r="T256" s="505">
        <v>6</v>
      </c>
      <c r="U256" s="608" t="str">
        <f t="shared" si="7"/>
        <v>středisko Opočno</v>
      </c>
      <c r="W256" s="317"/>
      <c r="X256" s="318"/>
      <c r="Y256" s="318"/>
    </row>
    <row r="257" spans="1:25" ht="15" hidden="1" customHeight="1">
      <c r="A257" s="588" t="s">
        <v>516</v>
      </c>
      <c r="B257" s="599">
        <v>4</v>
      </c>
      <c r="C257" s="600">
        <v>6</v>
      </c>
      <c r="D257" s="600">
        <v>4</v>
      </c>
      <c r="E257" s="600">
        <v>8</v>
      </c>
      <c r="F257" s="600">
        <v>4</v>
      </c>
      <c r="G257" s="600">
        <v>8</v>
      </c>
      <c r="H257" s="600">
        <v>4</v>
      </c>
      <c r="I257" s="600">
        <v>8</v>
      </c>
      <c r="J257" s="601">
        <v>4</v>
      </c>
      <c r="K257" s="601">
        <v>8</v>
      </c>
      <c r="L257" s="601">
        <v>4</v>
      </c>
      <c r="M257" s="614">
        <v>9</v>
      </c>
      <c r="N257" s="612">
        <f t="shared" ref="N257:N320" si="9">IF(L257&gt;0,ROUND((M257/L257),2),0)</f>
        <v>2.25</v>
      </c>
      <c r="O257" s="587" t="s">
        <v>517</v>
      </c>
      <c r="R257" s="317" t="s">
        <v>602</v>
      </c>
      <c r="S257" s="505">
        <v>5</v>
      </c>
      <c r="T257" s="505">
        <v>14</v>
      </c>
      <c r="U257" s="608" t="str">
        <f t="shared" si="7"/>
        <v>středisko Dobruška</v>
      </c>
      <c r="W257" s="317"/>
      <c r="X257" s="318"/>
      <c r="Y257" s="318"/>
    </row>
    <row r="258" spans="1:25" ht="15" hidden="1" customHeight="1">
      <c r="A258" s="588" t="s">
        <v>518</v>
      </c>
      <c r="B258" s="599">
        <v>3</v>
      </c>
      <c r="C258" s="600">
        <v>4</v>
      </c>
      <c r="D258" s="600">
        <v>3</v>
      </c>
      <c r="E258" s="600">
        <v>4</v>
      </c>
      <c r="F258" s="600">
        <v>3</v>
      </c>
      <c r="G258" s="600">
        <v>3</v>
      </c>
      <c r="H258" s="600">
        <v>3</v>
      </c>
      <c r="I258" s="600">
        <v>3</v>
      </c>
      <c r="J258" s="601">
        <v>2</v>
      </c>
      <c r="K258" s="601">
        <v>5</v>
      </c>
      <c r="L258" s="601">
        <v>3</v>
      </c>
      <c r="M258" s="614">
        <v>6</v>
      </c>
      <c r="N258" s="612">
        <f t="shared" si="9"/>
        <v>2</v>
      </c>
      <c r="O258" s="587" t="s">
        <v>519</v>
      </c>
      <c r="R258" s="317" t="s">
        <v>604</v>
      </c>
      <c r="S258" s="505">
        <v>3</v>
      </c>
      <c r="T258" s="505">
        <v>8</v>
      </c>
      <c r="U258" s="608" t="str">
        <f t="shared" si="7"/>
        <v>středisko Vamberk</v>
      </c>
      <c r="W258" s="317"/>
      <c r="X258" s="318"/>
      <c r="Y258" s="318"/>
    </row>
    <row r="259" spans="1:25" ht="15" hidden="1" customHeight="1">
      <c r="A259" s="588" t="s">
        <v>520</v>
      </c>
      <c r="B259" s="599">
        <v>4</v>
      </c>
      <c r="C259" s="600">
        <v>9</v>
      </c>
      <c r="D259" s="600">
        <v>4</v>
      </c>
      <c r="E259" s="600">
        <v>11</v>
      </c>
      <c r="F259" s="600">
        <v>3</v>
      </c>
      <c r="G259" s="600">
        <v>7</v>
      </c>
      <c r="H259" s="600">
        <v>3</v>
      </c>
      <c r="I259" s="600">
        <v>7</v>
      </c>
      <c r="J259" s="601">
        <v>4</v>
      </c>
      <c r="K259" s="601">
        <v>6</v>
      </c>
      <c r="L259" s="601">
        <v>4</v>
      </c>
      <c r="M259" s="614">
        <v>5</v>
      </c>
      <c r="N259" s="612">
        <f t="shared" si="9"/>
        <v>1.25</v>
      </c>
      <c r="O259" s="587" t="s">
        <v>521</v>
      </c>
      <c r="R259" s="317" t="s">
        <v>565</v>
      </c>
      <c r="S259" s="505">
        <v>3</v>
      </c>
      <c r="T259" s="505">
        <v>7</v>
      </c>
      <c r="U259" s="608" t="str">
        <f t="shared" si="7"/>
        <v>středisko Hraničář Trutnov</v>
      </c>
      <c r="W259" s="317"/>
      <c r="X259" s="318"/>
      <c r="Y259" s="318"/>
    </row>
    <row r="260" spans="1:25" ht="15" hidden="1" customHeight="1">
      <c r="A260" s="588" t="s">
        <v>522</v>
      </c>
      <c r="B260" s="599">
        <v>7</v>
      </c>
      <c r="C260" s="600">
        <v>18</v>
      </c>
      <c r="D260" s="600">
        <v>7</v>
      </c>
      <c r="E260" s="600">
        <v>18</v>
      </c>
      <c r="F260" s="600">
        <v>8</v>
      </c>
      <c r="G260" s="600">
        <v>18</v>
      </c>
      <c r="H260" s="600">
        <v>8</v>
      </c>
      <c r="I260" s="600">
        <v>18</v>
      </c>
      <c r="J260" s="601">
        <v>8</v>
      </c>
      <c r="K260" s="601">
        <v>18</v>
      </c>
      <c r="L260" s="601">
        <v>8</v>
      </c>
      <c r="M260" s="614">
        <v>18</v>
      </c>
      <c r="N260" s="612">
        <f t="shared" si="9"/>
        <v>2.25</v>
      </c>
      <c r="O260" s="587" t="s">
        <v>523</v>
      </c>
      <c r="R260" s="317" t="s">
        <v>567</v>
      </c>
      <c r="S260" s="505">
        <v>7</v>
      </c>
      <c r="T260" s="505">
        <v>6</v>
      </c>
      <c r="U260" s="608" t="str">
        <f t="shared" si="7"/>
        <v>středisko Zvičina Dvůr Králové nad Labem</v>
      </c>
      <c r="W260" s="317"/>
      <c r="X260" s="318"/>
      <c r="Y260" s="318"/>
    </row>
    <row r="261" spans="1:25" ht="15" hidden="1" customHeight="1">
      <c r="A261" s="588" t="s">
        <v>524</v>
      </c>
      <c r="B261" s="599">
        <v>4</v>
      </c>
      <c r="C261" s="600">
        <v>2</v>
      </c>
      <c r="D261" s="600">
        <v>3</v>
      </c>
      <c r="E261" s="600">
        <v>3</v>
      </c>
      <c r="F261" s="600">
        <v>3</v>
      </c>
      <c r="G261" s="600">
        <v>3</v>
      </c>
      <c r="H261" s="600">
        <v>3</v>
      </c>
      <c r="I261" s="600">
        <v>1</v>
      </c>
      <c r="J261" s="601">
        <v>3</v>
      </c>
      <c r="K261" s="601">
        <v>2</v>
      </c>
      <c r="L261" s="601">
        <v>3</v>
      </c>
      <c r="M261" s="614">
        <v>3</v>
      </c>
      <c r="N261" s="612">
        <f t="shared" si="9"/>
        <v>1</v>
      </c>
      <c r="O261" s="587" t="s">
        <v>525</v>
      </c>
      <c r="R261" s="317" t="s">
        <v>569</v>
      </c>
      <c r="S261" s="505">
        <v>3</v>
      </c>
      <c r="T261" s="505">
        <v>9</v>
      </c>
      <c r="U261" s="608" t="str">
        <f t="shared" si="7"/>
        <v>středisko Permoník Rtyně v Podkrkonoší</v>
      </c>
      <c r="W261" s="317"/>
      <c r="X261" s="318"/>
      <c r="Y261" s="318"/>
    </row>
    <row r="262" spans="1:25" ht="15" hidden="1" customHeight="1">
      <c r="A262" s="588" t="s">
        <v>526</v>
      </c>
      <c r="B262" s="599">
        <v>4</v>
      </c>
      <c r="C262" s="600">
        <v>10</v>
      </c>
      <c r="D262" s="600">
        <v>4</v>
      </c>
      <c r="E262" s="600">
        <v>10</v>
      </c>
      <c r="F262" s="600">
        <v>4</v>
      </c>
      <c r="G262" s="600">
        <v>11</v>
      </c>
      <c r="H262" s="600">
        <v>5</v>
      </c>
      <c r="I262" s="600">
        <v>11</v>
      </c>
      <c r="J262" s="601">
        <v>5</v>
      </c>
      <c r="K262" s="601">
        <v>14</v>
      </c>
      <c r="L262" s="601">
        <v>5</v>
      </c>
      <c r="M262" s="614">
        <v>13</v>
      </c>
      <c r="N262" s="612">
        <f t="shared" si="9"/>
        <v>2.6</v>
      </c>
      <c r="O262" s="587" t="s">
        <v>527</v>
      </c>
      <c r="R262" s="317" t="s">
        <v>571</v>
      </c>
      <c r="S262" s="505">
        <v>6</v>
      </c>
      <c r="T262" s="505">
        <v>17</v>
      </c>
      <c r="U262" s="608" t="str">
        <f t="shared" ref="U262:U325" si="10">VLOOKUP(R262,A:O,15,0)</f>
        <v>středisko Dobráček Hostinné</v>
      </c>
      <c r="W262" s="317"/>
      <c r="X262" s="318"/>
      <c r="Y262" s="318"/>
    </row>
    <row r="263" spans="1:25" ht="15" hidden="1" customHeight="1">
      <c r="A263" s="588" t="s">
        <v>528</v>
      </c>
      <c r="B263" s="599">
        <v>4</v>
      </c>
      <c r="C263" s="600">
        <v>9</v>
      </c>
      <c r="D263" s="600">
        <v>4</v>
      </c>
      <c r="E263" s="600">
        <v>11</v>
      </c>
      <c r="F263" s="600">
        <v>5</v>
      </c>
      <c r="G263" s="600">
        <v>12</v>
      </c>
      <c r="H263" s="600">
        <v>5</v>
      </c>
      <c r="I263" s="600">
        <v>12</v>
      </c>
      <c r="J263" s="601">
        <v>5</v>
      </c>
      <c r="K263" s="601">
        <v>13</v>
      </c>
      <c r="L263" s="601">
        <v>5</v>
      </c>
      <c r="M263" s="614">
        <v>13</v>
      </c>
      <c r="N263" s="612">
        <f t="shared" si="9"/>
        <v>2.6</v>
      </c>
      <c r="O263" s="587" t="s">
        <v>529</v>
      </c>
      <c r="R263" s="317" t="s">
        <v>573</v>
      </c>
      <c r="S263" s="505">
        <v>3</v>
      </c>
      <c r="T263" s="505">
        <v>4</v>
      </c>
      <c r="U263" s="608" t="str">
        <f t="shared" si="10"/>
        <v>středisko Krakonoš Vrchlabí</v>
      </c>
      <c r="W263" s="317"/>
      <c r="X263" s="318"/>
      <c r="Y263" s="318"/>
    </row>
    <row r="264" spans="1:25" ht="15" hidden="1" customHeight="1">
      <c r="A264" s="588" t="s">
        <v>530</v>
      </c>
      <c r="B264" s="599">
        <v>2</v>
      </c>
      <c r="C264" s="600">
        <v>1</v>
      </c>
      <c r="D264" s="600">
        <v>2</v>
      </c>
      <c r="E264" s="600">
        <v>2</v>
      </c>
      <c r="F264" s="600">
        <v>2</v>
      </c>
      <c r="G264" s="600">
        <v>3</v>
      </c>
      <c r="H264" s="600">
        <v>2</v>
      </c>
      <c r="I264" s="600">
        <v>4</v>
      </c>
      <c r="J264" s="601">
        <v>2</v>
      </c>
      <c r="K264" s="601">
        <v>2</v>
      </c>
      <c r="L264" s="601">
        <v>2</v>
      </c>
      <c r="M264" s="614">
        <v>2</v>
      </c>
      <c r="N264" s="612">
        <f t="shared" si="9"/>
        <v>1</v>
      </c>
      <c r="O264" s="587" t="s">
        <v>531</v>
      </c>
      <c r="R264" s="317" t="s">
        <v>575</v>
      </c>
      <c r="S264" s="505">
        <v>3</v>
      </c>
      <c r="T264" s="505">
        <v>3</v>
      </c>
      <c r="U264" s="608" t="str">
        <f t="shared" si="10"/>
        <v>středisko Araukarit Malé Svatoňovice</v>
      </c>
      <c r="W264" s="317"/>
      <c r="X264" s="318"/>
      <c r="Y264" s="318"/>
    </row>
    <row r="265" spans="1:25" ht="15" hidden="1" customHeight="1">
      <c r="A265" s="588" t="s">
        <v>532</v>
      </c>
      <c r="B265" s="599">
        <v>3</v>
      </c>
      <c r="C265" s="600">
        <v>8</v>
      </c>
      <c r="D265" s="600">
        <v>3</v>
      </c>
      <c r="E265" s="600">
        <v>7</v>
      </c>
      <c r="F265" s="600">
        <v>3</v>
      </c>
      <c r="G265" s="600">
        <v>9</v>
      </c>
      <c r="H265" s="600">
        <v>3</v>
      </c>
      <c r="I265" s="600">
        <v>9</v>
      </c>
      <c r="J265" s="601">
        <v>3</v>
      </c>
      <c r="K265" s="601">
        <v>9</v>
      </c>
      <c r="L265" s="601">
        <v>3</v>
      </c>
      <c r="M265" s="614">
        <v>9</v>
      </c>
      <c r="N265" s="612">
        <f t="shared" si="9"/>
        <v>3</v>
      </c>
      <c r="O265" s="587" t="s">
        <v>533</v>
      </c>
      <c r="R265" s="317" t="s">
        <v>577</v>
      </c>
      <c r="S265" s="505">
        <v>2</v>
      </c>
      <c r="T265" s="505">
        <v>4</v>
      </c>
      <c r="U265" s="608" t="str">
        <f t="shared" si="10"/>
        <v>středisko Svoboda nad Úpou</v>
      </c>
      <c r="W265" s="317"/>
      <c r="X265" s="318"/>
      <c r="Y265" s="318"/>
    </row>
    <row r="266" spans="1:25" ht="15" hidden="1" customHeight="1">
      <c r="A266" s="588" t="s">
        <v>534</v>
      </c>
      <c r="B266" s="599">
        <v>3</v>
      </c>
      <c r="C266" s="600">
        <v>5</v>
      </c>
      <c r="D266" s="600">
        <v>3</v>
      </c>
      <c r="E266" s="600">
        <v>7</v>
      </c>
      <c r="F266" s="600">
        <v>3</v>
      </c>
      <c r="G266" s="600">
        <v>4</v>
      </c>
      <c r="H266" s="600">
        <v>3</v>
      </c>
      <c r="I266" s="600">
        <v>6</v>
      </c>
      <c r="J266" s="601">
        <v>3</v>
      </c>
      <c r="K266" s="601">
        <v>6</v>
      </c>
      <c r="L266" s="601">
        <v>3</v>
      </c>
      <c r="M266" s="614">
        <v>5</v>
      </c>
      <c r="N266" s="612">
        <f t="shared" si="9"/>
        <v>1.67</v>
      </c>
      <c r="O266" s="587" t="s">
        <v>535</v>
      </c>
      <c r="R266" s="317" t="s">
        <v>607</v>
      </c>
      <c r="S266" s="505">
        <v>7</v>
      </c>
      <c r="T266" s="505">
        <v>19</v>
      </c>
      <c r="U266" s="608" t="str">
        <f t="shared" si="10"/>
        <v>středisko K. Šimka Hradec Králové</v>
      </c>
      <c r="W266" s="317"/>
      <c r="X266" s="318"/>
      <c r="Y266" s="318"/>
    </row>
    <row r="267" spans="1:25" ht="15" hidden="1" customHeight="1">
      <c r="A267" s="588" t="s">
        <v>536</v>
      </c>
      <c r="B267" s="599">
        <v>2</v>
      </c>
      <c r="C267" s="600">
        <v>2</v>
      </c>
      <c r="D267" s="600">
        <v>2</v>
      </c>
      <c r="E267" s="600">
        <v>3</v>
      </c>
      <c r="F267" s="600">
        <v>2</v>
      </c>
      <c r="G267" s="600">
        <v>2</v>
      </c>
      <c r="H267" s="600">
        <v>2</v>
      </c>
      <c r="I267" s="600">
        <v>1</v>
      </c>
      <c r="J267" s="601">
        <v>2</v>
      </c>
      <c r="K267" s="601">
        <v>3</v>
      </c>
      <c r="L267" s="601">
        <v>2</v>
      </c>
      <c r="M267" s="614">
        <v>2</v>
      </c>
      <c r="N267" s="612">
        <f t="shared" si="9"/>
        <v>1</v>
      </c>
      <c r="O267" s="587" t="s">
        <v>1097</v>
      </c>
      <c r="R267" s="317" t="s">
        <v>609</v>
      </c>
      <c r="S267" s="505">
        <v>3</v>
      </c>
      <c r="T267" s="505">
        <v>4</v>
      </c>
      <c r="U267" s="608" t="str">
        <f t="shared" si="10"/>
        <v>středisko Rotunda Hradec Králové</v>
      </c>
      <c r="W267" s="317"/>
      <c r="X267" s="318"/>
      <c r="Y267" s="318"/>
    </row>
    <row r="268" spans="1:25" ht="15" hidden="1" customHeight="1">
      <c r="A268" s="588" t="s">
        <v>537</v>
      </c>
      <c r="B268" s="599">
        <v>2</v>
      </c>
      <c r="C268" s="600">
        <v>3</v>
      </c>
      <c r="D268" s="600">
        <v>2</v>
      </c>
      <c r="E268" s="600">
        <v>5</v>
      </c>
      <c r="F268" s="600">
        <v>2</v>
      </c>
      <c r="G268" s="600">
        <v>5</v>
      </c>
      <c r="H268" s="600">
        <v>2</v>
      </c>
      <c r="I268" s="600">
        <v>5</v>
      </c>
      <c r="J268" s="601">
        <v>2</v>
      </c>
      <c r="K268" s="601">
        <v>6</v>
      </c>
      <c r="L268" s="601">
        <v>2</v>
      </c>
      <c r="M268" s="614">
        <v>6</v>
      </c>
      <c r="N268" s="612">
        <f t="shared" si="9"/>
        <v>3</v>
      </c>
      <c r="O268" s="587" t="s">
        <v>538</v>
      </c>
      <c r="R268" s="317" t="s">
        <v>611</v>
      </c>
      <c r="S268" s="505">
        <v>4</v>
      </c>
      <c r="T268" s="505">
        <v>9</v>
      </c>
      <c r="U268" s="608" t="str">
        <f t="shared" si="10"/>
        <v>středisko Kukleny Hradec Králové</v>
      </c>
      <c r="W268" s="317"/>
      <c r="X268" s="318"/>
      <c r="Y268" s="318"/>
    </row>
    <row r="269" spans="1:25" ht="15" hidden="1" customHeight="1">
      <c r="A269" s="588" t="s">
        <v>539</v>
      </c>
      <c r="B269" s="599">
        <v>6</v>
      </c>
      <c r="C269" s="600">
        <v>12</v>
      </c>
      <c r="D269" s="600">
        <v>6</v>
      </c>
      <c r="E269" s="600">
        <v>11</v>
      </c>
      <c r="F269" s="600">
        <v>6</v>
      </c>
      <c r="G269" s="600">
        <v>11</v>
      </c>
      <c r="H269" s="600">
        <v>7</v>
      </c>
      <c r="I269" s="600">
        <v>12</v>
      </c>
      <c r="J269" s="601">
        <v>7</v>
      </c>
      <c r="K269" s="601">
        <v>12</v>
      </c>
      <c r="L269" s="601">
        <v>5</v>
      </c>
      <c r="M269" s="614">
        <v>9</v>
      </c>
      <c r="N269" s="612">
        <f t="shared" si="9"/>
        <v>1.8</v>
      </c>
      <c r="O269" s="587" t="s">
        <v>540</v>
      </c>
      <c r="R269" s="317" t="s">
        <v>613</v>
      </c>
      <c r="S269" s="505">
        <v>3</v>
      </c>
      <c r="T269" s="505">
        <v>9</v>
      </c>
      <c r="U269" s="608" t="str">
        <f t="shared" si="10"/>
        <v>středisko Svatého Jiří Hradec Králové</v>
      </c>
      <c r="W269" s="317"/>
      <c r="X269" s="318"/>
      <c r="Y269" s="318"/>
    </row>
    <row r="270" spans="1:25" ht="15" hidden="1" customHeight="1">
      <c r="A270" s="588" t="s">
        <v>541</v>
      </c>
      <c r="B270" s="599">
        <v>7</v>
      </c>
      <c r="C270" s="600">
        <v>17</v>
      </c>
      <c r="D270" s="600">
        <v>8</v>
      </c>
      <c r="E270" s="600">
        <v>20</v>
      </c>
      <c r="F270" s="600">
        <v>8</v>
      </c>
      <c r="G270" s="600">
        <v>22</v>
      </c>
      <c r="H270" s="600">
        <v>8</v>
      </c>
      <c r="I270" s="600">
        <v>22</v>
      </c>
      <c r="J270" s="601">
        <v>8</v>
      </c>
      <c r="K270" s="601">
        <v>23</v>
      </c>
      <c r="L270" s="601">
        <v>8</v>
      </c>
      <c r="M270" s="614">
        <v>22</v>
      </c>
      <c r="N270" s="612">
        <f t="shared" si="9"/>
        <v>2.75</v>
      </c>
      <c r="O270" s="587" t="s">
        <v>542</v>
      </c>
      <c r="R270" s="317" t="s">
        <v>615</v>
      </c>
      <c r="S270" s="505">
        <v>2</v>
      </c>
      <c r="T270" s="505">
        <v>5</v>
      </c>
      <c r="U270" s="608" t="str">
        <f t="shared" si="10"/>
        <v>středisko Rybárny Hradec Králové</v>
      </c>
      <c r="W270" s="317"/>
      <c r="X270" s="318"/>
      <c r="Y270" s="318"/>
    </row>
    <row r="271" spans="1:25" ht="15" hidden="1" customHeight="1">
      <c r="A271" s="588" t="s">
        <v>543</v>
      </c>
      <c r="B271" s="599">
        <v>4</v>
      </c>
      <c r="C271" s="600">
        <v>10</v>
      </c>
      <c r="D271" s="600">
        <v>4</v>
      </c>
      <c r="E271" s="600">
        <v>10</v>
      </c>
      <c r="F271" s="600">
        <v>4</v>
      </c>
      <c r="G271" s="600">
        <v>10</v>
      </c>
      <c r="H271" s="600">
        <v>5</v>
      </c>
      <c r="I271" s="600">
        <v>13</v>
      </c>
      <c r="J271" s="601">
        <v>5</v>
      </c>
      <c r="K271" s="601">
        <v>12</v>
      </c>
      <c r="L271" s="601">
        <v>5</v>
      </c>
      <c r="M271" s="614">
        <v>14</v>
      </c>
      <c r="N271" s="612">
        <f t="shared" si="9"/>
        <v>2.8</v>
      </c>
      <c r="O271" s="587" t="s">
        <v>544</v>
      </c>
      <c r="R271" s="317" t="s">
        <v>617</v>
      </c>
      <c r="S271" s="505">
        <v>2</v>
      </c>
      <c r="T271" s="505">
        <v>6</v>
      </c>
      <c r="U271" s="608" t="str">
        <f t="shared" si="10"/>
        <v>středisko Želivák Hradec Králové</v>
      </c>
      <c r="W271" s="317"/>
      <c r="X271" s="318"/>
      <c r="Y271" s="318"/>
    </row>
    <row r="272" spans="1:25" ht="15" hidden="1" customHeight="1">
      <c r="A272" s="588" t="s">
        <v>545</v>
      </c>
      <c r="B272" s="599">
        <v>2</v>
      </c>
      <c r="C272" s="600">
        <v>1</v>
      </c>
      <c r="D272" s="600">
        <v>3</v>
      </c>
      <c r="E272" s="600">
        <v>4</v>
      </c>
      <c r="F272" s="600">
        <v>3</v>
      </c>
      <c r="G272" s="600">
        <v>6</v>
      </c>
      <c r="H272" s="600">
        <v>3</v>
      </c>
      <c r="I272" s="600">
        <v>6</v>
      </c>
      <c r="J272" s="601">
        <v>4</v>
      </c>
      <c r="K272" s="601">
        <v>4</v>
      </c>
      <c r="L272" s="601">
        <v>3</v>
      </c>
      <c r="M272" s="614">
        <v>2</v>
      </c>
      <c r="N272" s="612">
        <f t="shared" si="9"/>
        <v>0.67</v>
      </c>
      <c r="O272" s="587" t="s">
        <v>546</v>
      </c>
      <c r="R272" s="317" t="s">
        <v>638</v>
      </c>
      <c r="S272" s="505">
        <v>3</v>
      </c>
      <c r="T272" s="505">
        <v>7</v>
      </c>
      <c r="U272" s="608" t="str">
        <f t="shared" si="10"/>
        <v>středisko Chrudim</v>
      </c>
      <c r="W272" s="317"/>
      <c r="X272" s="318"/>
      <c r="Y272" s="318"/>
    </row>
    <row r="273" spans="1:25" ht="15" hidden="1" customHeight="1">
      <c r="A273" s="588" t="s">
        <v>547</v>
      </c>
      <c r="B273" s="599">
        <v>2</v>
      </c>
      <c r="C273" s="600">
        <v>2</v>
      </c>
      <c r="D273" s="600">
        <v>2</v>
      </c>
      <c r="E273" s="600">
        <v>2</v>
      </c>
      <c r="F273" s="600">
        <v>2</v>
      </c>
      <c r="G273" s="600">
        <v>2</v>
      </c>
      <c r="H273" s="600">
        <v>2</v>
      </c>
      <c r="I273" s="600">
        <v>1</v>
      </c>
      <c r="J273" s="601">
        <v>2</v>
      </c>
      <c r="K273" s="601">
        <v>2</v>
      </c>
      <c r="L273" s="601">
        <v>2</v>
      </c>
      <c r="M273" s="614">
        <v>2</v>
      </c>
      <c r="N273" s="612">
        <f t="shared" si="9"/>
        <v>1</v>
      </c>
      <c r="O273" s="587" t="s">
        <v>548</v>
      </c>
      <c r="R273" s="317" t="s">
        <v>640</v>
      </c>
      <c r="S273" s="505">
        <v>4</v>
      </c>
      <c r="T273" s="505">
        <v>11</v>
      </c>
      <c r="U273" s="608" t="str">
        <f t="shared" si="10"/>
        <v>středisko Slatiňany</v>
      </c>
      <c r="W273" s="317"/>
      <c r="X273" s="318"/>
      <c r="Y273" s="318"/>
    </row>
    <row r="274" spans="1:25" ht="15" hidden="1" customHeight="1">
      <c r="A274" s="588" t="s">
        <v>549</v>
      </c>
      <c r="B274" s="599">
        <v>1</v>
      </c>
      <c r="C274" s="600">
        <v>3</v>
      </c>
      <c r="D274" s="600">
        <v>1</v>
      </c>
      <c r="E274" s="600">
        <v>3</v>
      </c>
      <c r="F274" s="600">
        <v>1</v>
      </c>
      <c r="G274" s="600">
        <v>3</v>
      </c>
      <c r="H274" s="600">
        <v>1</v>
      </c>
      <c r="I274" s="600">
        <v>3</v>
      </c>
      <c r="J274" s="601">
        <v>1</v>
      </c>
      <c r="K274" s="601">
        <v>3</v>
      </c>
      <c r="L274" s="601">
        <v>1</v>
      </c>
      <c r="M274" s="614">
        <v>3</v>
      </c>
      <c r="N274" s="612">
        <f t="shared" si="9"/>
        <v>3</v>
      </c>
      <c r="O274" s="587" t="s">
        <v>550</v>
      </c>
      <c r="R274" s="317" t="s">
        <v>642</v>
      </c>
      <c r="S274" s="505">
        <v>5</v>
      </c>
      <c r="T274" s="505">
        <v>5</v>
      </c>
      <c r="U274" s="608" t="str">
        <f t="shared" si="10"/>
        <v>středisko Skála Hlinsko</v>
      </c>
      <c r="W274" s="317"/>
      <c r="X274" s="318"/>
      <c r="Y274" s="318"/>
    </row>
    <row r="275" spans="1:25" ht="15" hidden="1" customHeight="1">
      <c r="A275" s="588">
        <v>520</v>
      </c>
      <c r="B275" s="599">
        <v>110</v>
      </c>
      <c r="C275" s="600">
        <v>209</v>
      </c>
      <c r="D275" s="600">
        <v>110</v>
      </c>
      <c r="E275" s="600">
        <v>212</v>
      </c>
      <c r="F275" s="600">
        <v>111</v>
      </c>
      <c r="G275" s="600">
        <v>236</v>
      </c>
      <c r="H275" s="600">
        <v>113</v>
      </c>
      <c r="I275" s="600">
        <v>227</v>
      </c>
      <c r="J275" s="601">
        <v>113</v>
      </c>
      <c r="K275" s="601">
        <v>244</v>
      </c>
      <c r="L275" s="601">
        <v>111</v>
      </c>
      <c r="M275" s="614">
        <v>244</v>
      </c>
      <c r="N275" s="612">
        <f t="shared" si="9"/>
        <v>2.2000000000000002</v>
      </c>
      <c r="O275" s="587" t="s">
        <v>40</v>
      </c>
      <c r="R275" s="317" t="s">
        <v>644</v>
      </c>
      <c r="S275" s="505">
        <v>4</v>
      </c>
      <c r="T275" s="505">
        <v>11</v>
      </c>
      <c r="U275" s="608" t="str">
        <f t="shared" si="10"/>
        <v>středisko Ležáky Skuteč</v>
      </c>
      <c r="W275" s="317"/>
      <c r="X275" s="318"/>
      <c r="Y275" s="318"/>
    </row>
    <row r="276" spans="1:25" ht="15" hidden="1" customHeight="1">
      <c r="A276" s="588" t="s">
        <v>551</v>
      </c>
      <c r="B276" s="599">
        <v>8</v>
      </c>
      <c r="C276" s="600">
        <v>18</v>
      </c>
      <c r="D276" s="600">
        <v>8</v>
      </c>
      <c r="E276" s="600">
        <v>16</v>
      </c>
      <c r="F276" s="600">
        <v>8</v>
      </c>
      <c r="G276" s="600">
        <v>17</v>
      </c>
      <c r="H276" s="600">
        <v>8</v>
      </c>
      <c r="I276" s="600">
        <v>16</v>
      </c>
      <c r="J276" s="601">
        <v>8</v>
      </c>
      <c r="K276" s="601">
        <v>14</v>
      </c>
      <c r="L276" s="601">
        <v>7</v>
      </c>
      <c r="M276" s="614">
        <v>16</v>
      </c>
      <c r="N276" s="612">
        <f t="shared" si="9"/>
        <v>2.29</v>
      </c>
      <c r="O276" s="587" t="s">
        <v>552</v>
      </c>
      <c r="R276" s="317" t="s">
        <v>646</v>
      </c>
      <c r="S276" s="505">
        <v>2</v>
      </c>
      <c r="T276" s="505">
        <v>6</v>
      </c>
      <c r="U276" s="608" t="str">
        <f t="shared" si="10"/>
        <v>středisko Chrast</v>
      </c>
      <c r="W276" s="317"/>
      <c r="X276" s="318"/>
      <c r="Y276" s="318"/>
    </row>
    <row r="277" spans="1:25" ht="15" hidden="1" customHeight="1">
      <c r="A277" s="588" t="s">
        <v>553</v>
      </c>
      <c r="B277" s="599">
        <v>3</v>
      </c>
      <c r="C277" s="600">
        <v>6</v>
      </c>
      <c r="D277" s="600">
        <v>3</v>
      </c>
      <c r="E277" s="600">
        <v>5</v>
      </c>
      <c r="F277" s="600">
        <v>3</v>
      </c>
      <c r="G277" s="600">
        <v>6</v>
      </c>
      <c r="H277" s="600">
        <v>3</v>
      </c>
      <c r="I277" s="600">
        <v>6</v>
      </c>
      <c r="J277" s="601">
        <v>3</v>
      </c>
      <c r="K277" s="601">
        <v>8</v>
      </c>
      <c r="L277" s="601">
        <v>3</v>
      </c>
      <c r="M277" s="614">
        <v>8</v>
      </c>
      <c r="N277" s="612">
        <f t="shared" si="9"/>
        <v>2.67</v>
      </c>
      <c r="O277" s="587" t="s">
        <v>554</v>
      </c>
      <c r="R277" s="317" t="s">
        <v>648</v>
      </c>
      <c r="S277" s="505">
        <v>2</v>
      </c>
      <c r="T277" s="505">
        <v>5</v>
      </c>
      <c r="U277" s="608" t="str">
        <f t="shared" si="10"/>
        <v>středisko Kelt Nasavrky</v>
      </c>
      <c r="W277" s="317"/>
      <c r="X277" s="318"/>
      <c r="Y277" s="318"/>
    </row>
    <row r="278" spans="1:25" ht="15" hidden="1" customHeight="1">
      <c r="A278" s="588" t="s">
        <v>555</v>
      </c>
      <c r="B278" s="599">
        <v>2</v>
      </c>
      <c r="C278" s="600">
        <v>0</v>
      </c>
      <c r="D278" s="600">
        <v>2</v>
      </c>
      <c r="E278" s="600">
        <v>0</v>
      </c>
      <c r="F278" s="600">
        <v>2</v>
      </c>
      <c r="G278" s="600">
        <v>2</v>
      </c>
      <c r="H278" s="600">
        <v>2</v>
      </c>
      <c r="I278" s="600">
        <v>1</v>
      </c>
      <c r="J278" s="601">
        <v>2</v>
      </c>
      <c r="K278" s="601">
        <v>0</v>
      </c>
      <c r="L278" s="601">
        <v>1</v>
      </c>
      <c r="M278" s="614">
        <v>0</v>
      </c>
      <c r="N278" s="612">
        <f t="shared" si="9"/>
        <v>0</v>
      </c>
      <c r="O278" s="587" t="s">
        <v>556</v>
      </c>
      <c r="R278" s="317" t="s">
        <v>650</v>
      </c>
      <c r="S278" s="505">
        <v>4</v>
      </c>
      <c r="T278" s="505">
        <v>5</v>
      </c>
      <c r="U278" s="608" t="str">
        <f t="shared" si="10"/>
        <v>středisko Leknín Heřmanův Městec</v>
      </c>
      <c r="W278" s="317"/>
      <c r="X278" s="318"/>
      <c r="Y278" s="318"/>
    </row>
    <row r="279" spans="1:25" ht="15" hidden="1" customHeight="1">
      <c r="A279" s="588" t="s">
        <v>557</v>
      </c>
      <c r="B279" s="599">
        <v>4</v>
      </c>
      <c r="C279" s="600">
        <v>12</v>
      </c>
      <c r="D279" s="600">
        <v>4</v>
      </c>
      <c r="E279" s="600">
        <v>11</v>
      </c>
      <c r="F279" s="600">
        <v>5</v>
      </c>
      <c r="G279" s="600">
        <v>12</v>
      </c>
      <c r="H279" s="600">
        <v>5</v>
      </c>
      <c r="I279" s="600">
        <v>13</v>
      </c>
      <c r="J279" s="601">
        <v>5</v>
      </c>
      <c r="K279" s="601">
        <v>14</v>
      </c>
      <c r="L279" s="601">
        <v>5</v>
      </c>
      <c r="M279" s="614">
        <v>14</v>
      </c>
      <c r="N279" s="612">
        <f t="shared" si="9"/>
        <v>2.8</v>
      </c>
      <c r="O279" s="587" t="s">
        <v>558</v>
      </c>
      <c r="R279" s="317" t="s">
        <v>652</v>
      </c>
      <c r="S279" s="505">
        <v>4</v>
      </c>
      <c r="T279" s="505">
        <v>9</v>
      </c>
      <c r="U279" s="608" t="str">
        <f t="shared" si="10"/>
        <v>středisko Toulovec Proseč</v>
      </c>
      <c r="W279" s="317"/>
      <c r="X279" s="318"/>
      <c r="Y279" s="318"/>
    </row>
    <row r="280" spans="1:25" ht="15" hidden="1" customHeight="1">
      <c r="A280" s="588" t="s">
        <v>559</v>
      </c>
      <c r="B280" s="599">
        <v>3</v>
      </c>
      <c r="C280" s="600">
        <v>4</v>
      </c>
      <c r="D280" s="600">
        <v>3</v>
      </c>
      <c r="E280" s="600">
        <v>6</v>
      </c>
      <c r="F280" s="600">
        <v>3</v>
      </c>
      <c r="G280" s="600">
        <v>7</v>
      </c>
      <c r="H280" s="600">
        <v>3</v>
      </c>
      <c r="I280" s="600">
        <v>8</v>
      </c>
      <c r="J280" s="601">
        <v>3</v>
      </c>
      <c r="K280" s="601">
        <v>8</v>
      </c>
      <c r="L280" s="601">
        <v>3</v>
      </c>
      <c r="M280" s="614">
        <v>7</v>
      </c>
      <c r="N280" s="612">
        <f t="shared" si="9"/>
        <v>2.33</v>
      </c>
      <c r="O280" s="587" t="s">
        <v>560</v>
      </c>
      <c r="R280" s="317" t="s">
        <v>654</v>
      </c>
      <c r="S280" s="505">
        <v>2</v>
      </c>
      <c r="T280" s="505">
        <v>6</v>
      </c>
      <c r="U280" s="608" t="str">
        <f t="shared" si="10"/>
        <v>středisko Tangram Luže</v>
      </c>
      <c r="W280" s="317"/>
      <c r="X280" s="318"/>
      <c r="Y280" s="318"/>
    </row>
    <row r="281" spans="1:25" ht="15" hidden="1" customHeight="1">
      <c r="A281" s="588" t="s">
        <v>561</v>
      </c>
      <c r="B281" s="599">
        <v>5</v>
      </c>
      <c r="C281" s="600">
        <v>11</v>
      </c>
      <c r="D281" s="600">
        <v>5</v>
      </c>
      <c r="E281" s="600">
        <v>12</v>
      </c>
      <c r="F281" s="600">
        <v>5</v>
      </c>
      <c r="G281" s="600">
        <v>11</v>
      </c>
      <c r="H281" s="600">
        <v>5</v>
      </c>
      <c r="I281" s="600">
        <v>10</v>
      </c>
      <c r="J281" s="601">
        <v>5</v>
      </c>
      <c r="K281" s="601">
        <v>10</v>
      </c>
      <c r="L281" s="601">
        <v>5</v>
      </c>
      <c r="M281" s="614">
        <v>10</v>
      </c>
      <c r="N281" s="612">
        <f t="shared" si="9"/>
        <v>2</v>
      </c>
      <c r="O281" s="587" t="s">
        <v>562</v>
      </c>
      <c r="R281" s="317" t="s">
        <v>656</v>
      </c>
      <c r="S281" s="505">
        <v>2</v>
      </c>
      <c r="T281" s="505">
        <v>6</v>
      </c>
      <c r="U281" s="608" t="str">
        <f t="shared" si="10"/>
        <v>středisko Kameničky</v>
      </c>
      <c r="W281" s="317"/>
      <c r="X281" s="318"/>
      <c r="Y281" s="318"/>
    </row>
    <row r="282" spans="1:25" ht="15" hidden="1" customHeight="1">
      <c r="A282" s="588" t="s">
        <v>563</v>
      </c>
      <c r="B282" s="599">
        <v>3</v>
      </c>
      <c r="C282" s="600">
        <v>3</v>
      </c>
      <c r="D282" s="600">
        <v>3</v>
      </c>
      <c r="E282" s="600">
        <v>4</v>
      </c>
      <c r="F282" s="600">
        <v>2</v>
      </c>
      <c r="G282" s="600">
        <v>5</v>
      </c>
      <c r="H282" s="600">
        <v>2</v>
      </c>
      <c r="I282" s="600">
        <v>6</v>
      </c>
      <c r="J282" s="601">
        <v>4</v>
      </c>
      <c r="K282" s="601">
        <v>6</v>
      </c>
      <c r="L282" s="601">
        <v>4</v>
      </c>
      <c r="M282" s="614">
        <v>8</v>
      </c>
      <c r="N282" s="612">
        <f t="shared" si="9"/>
        <v>2</v>
      </c>
      <c r="O282" s="587" t="s">
        <v>564</v>
      </c>
      <c r="R282" s="317" t="s">
        <v>619</v>
      </c>
      <c r="S282" s="505">
        <v>3</v>
      </c>
      <c r="T282" s="505">
        <v>7</v>
      </c>
      <c r="U282" s="608" t="str">
        <f t="shared" si="10"/>
        <v>středisko Lázně Bohdaneč</v>
      </c>
      <c r="W282" s="317"/>
      <c r="X282" s="318"/>
      <c r="Y282" s="318"/>
    </row>
    <row r="283" spans="1:25" ht="15" hidden="1" customHeight="1">
      <c r="A283" s="588" t="s">
        <v>565</v>
      </c>
      <c r="B283" s="599">
        <v>3</v>
      </c>
      <c r="C283" s="600">
        <v>7</v>
      </c>
      <c r="D283" s="600">
        <v>3</v>
      </c>
      <c r="E283" s="600">
        <v>7</v>
      </c>
      <c r="F283" s="600">
        <v>3</v>
      </c>
      <c r="G283" s="600">
        <v>8</v>
      </c>
      <c r="H283" s="600">
        <v>3</v>
      </c>
      <c r="I283" s="600">
        <v>8</v>
      </c>
      <c r="J283" s="601">
        <v>3</v>
      </c>
      <c r="K283" s="601">
        <v>8</v>
      </c>
      <c r="L283" s="601">
        <v>3</v>
      </c>
      <c r="M283" s="614">
        <v>7</v>
      </c>
      <c r="N283" s="612">
        <f t="shared" si="9"/>
        <v>2.33</v>
      </c>
      <c r="O283" s="587" t="s">
        <v>566</v>
      </c>
      <c r="R283" s="317" t="s">
        <v>621</v>
      </c>
      <c r="S283" s="505">
        <v>2</v>
      </c>
      <c r="T283" s="505">
        <v>1</v>
      </c>
      <c r="U283" s="608" t="str">
        <f t="shared" si="10"/>
        <v>středisko Chvaletice</v>
      </c>
      <c r="W283" s="317"/>
      <c r="X283" s="318"/>
      <c r="Y283" s="318"/>
    </row>
    <row r="284" spans="1:25" ht="15" hidden="1" customHeight="1">
      <c r="A284" s="588" t="s">
        <v>567</v>
      </c>
      <c r="B284" s="599">
        <v>7</v>
      </c>
      <c r="C284" s="600">
        <v>10</v>
      </c>
      <c r="D284" s="600">
        <v>7</v>
      </c>
      <c r="E284" s="600">
        <v>12</v>
      </c>
      <c r="F284" s="600">
        <v>8</v>
      </c>
      <c r="G284" s="600">
        <v>11</v>
      </c>
      <c r="H284" s="600">
        <v>8</v>
      </c>
      <c r="I284" s="600">
        <v>5</v>
      </c>
      <c r="J284" s="601">
        <v>8</v>
      </c>
      <c r="K284" s="601">
        <v>6</v>
      </c>
      <c r="L284" s="601">
        <v>7</v>
      </c>
      <c r="M284" s="614">
        <v>6</v>
      </c>
      <c r="N284" s="612">
        <f t="shared" si="9"/>
        <v>0.86</v>
      </c>
      <c r="O284" s="587" t="s">
        <v>568</v>
      </c>
      <c r="R284" s="317" t="s">
        <v>623</v>
      </c>
      <c r="S284" s="505">
        <v>2</v>
      </c>
      <c r="T284" s="505">
        <v>6</v>
      </c>
      <c r="U284" s="608" t="str">
        <f t="shared" si="10"/>
        <v>středisko Holice</v>
      </c>
      <c r="W284" s="317"/>
      <c r="X284" s="318"/>
      <c r="Y284" s="318"/>
    </row>
    <row r="285" spans="1:25" ht="15" hidden="1" customHeight="1">
      <c r="A285" s="588" t="s">
        <v>569</v>
      </c>
      <c r="B285" s="599">
        <v>2</v>
      </c>
      <c r="C285" s="600">
        <v>6</v>
      </c>
      <c r="D285" s="600">
        <v>2</v>
      </c>
      <c r="E285" s="600">
        <v>6</v>
      </c>
      <c r="F285" s="600">
        <v>2</v>
      </c>
      <c r="G285" s="600">
        <v>6</v>
      </c>
      <c r="H285" s="600">
        <v>3</v>
      </c>
      <c r="I285" s="600">
        <v>9</v>
      </c>
      <c r="J285" s="601">
        <v>3</v>
      </c>
      <c r="K285" s="601">
        <v>8</v>
      </c>
      <c r="L285" s="601">
        <v>3</v>
      </c>
      <c r="M285" s="614">
        <v>9</v>
      </c>
      <c r="N285" s="612">
        <f t="shared" si="9"/>
        <v>3</v>
      </c>
      <c r="O285" s="587" t="s">
        <v>570</v>
      </c>
      <c r="R285" s="317" t="s">
        <v>625</v>
      </c>
      <c r="S285" s="505">
        <v>3</v>
      </c>
      <c r="T285" s="505">
        <v>8</v>
      </c>
      <c r="U285" s="608" t="str">
        <f t="shared" si="10"/>
        <v>středisko Šestka Pardubice</v>
      </c>
      <c r="W285" s="317"/>
      <c r="X285" s="318"/>
      <c r="Y285" s="318"/>
    </row>
    <row r="286" spans="1:25" ht="15" hidden="1" customHeight="1">
      <c r="A286" s="588" t="s">
        <v>571</v>
      </c>
      <c r="B286" s="599">
        <v>6</v>
      </c>
      <c r="C286" s="600">
        <v>12</v>
      </c>
      <c r="D286" s="600">
        <v>6</v>
      </c>
      <c r="E286" s="600">
        <v>14</v>
      </c>
      <c r="F286" s="600">
        <v>6</v>
      </c>
      <c r="G286" s="600">
        <v>14</v>
      </c>
      <c r="H286" s="600">
        <v>7</v>
      </c>
      <c r="I286" s="600">
        <v>12</v>
      </c>
      <c r="J286" s="601">
        <v>6</v>
      </c>
      <c r="K286" s="601">
        <v>16</v>
      </c>
      <c r="L286" s="601">
        <v>6</v>
      </c>
      <c r="M286" s="614">
        <v>17</v>
      </c>
      <c r="N286" s="612">
        <f t="shared" si="9"/>
        <v>2.83</v>
      </c>
      <c r="O286" s="587" t="s">
        <v>572</v>
      </c>
      <c r="R286" s="317" t="s">
        <v>627</v>
      </c>
      <c r="S286" s="505">
        <v>3</v>
      </c>
      <c r="T286" s="505">
        <v>6</v>
      </c>
      <c r="U286" s="608" t="str">
        <f t="shared" si="10"/>
        <v>přístav Sedmička Pardubice</v>
      </c>
      <c r="W286" s="317"/>
      <c r="X286" s="318"/>
      <c r="Y286" s="318"/>
    </row>
    <row r="287" spans="1:25" ht="15" hidden="1" customHeight="1">
      <c r="A287" s="588" t="s">
        <v>573</v>
      </c>
      <c r="B287" s="599">
        <v>3</v>
      </c>
      <c r="C287" s="600">
        <v>3</v>
      </c>
      <c r="D287" s="600">
        <v>3</v>
      </c>
      <c r="E287" s="600">
        <v>4</v>
      </c>
      <c r="F287" s="600">
        <v>3</v>
      </c>
      <c r="G287" s="600">
        <v>8</v>
      </c>
      <c r="H287" s="600">
        <v>3</v>
      </c>
      <c r="I287" s="600">
        <v>4</v>
      </c>
      <c r="J287" s="601">
        <v>3</v>
      </c>
      <c r="K287" s="601">
        <v>4</v>
      </c>
      <c r="L287" s="601">
        <v>3</v>
      </c>
      <c r="M287" s="614">
        <v>4</v>
      </c>
      <c r="N287" s="612">
        <f t="shared" si="9"/>
        <v>1.33</v>
      </c>
      <c r="O287" s="587" t="s">
        <v>574</v>
      </c>
      <c r="R287" s="317" t="s">
        <v>629</v>
      </c>
      <c r="S287" s="505">
        <v>5</v>
      </c>
      <c r="T287" s="505">
        <v>7</v>
      </c>
      <c r="U287" s="608" t="str">
        <f t="shared" si="10"/>
        <v>středisko Přelouč</v>
      </c>
      <c r="W287" s="317"/>
      <c r="X287" s="318"/>
      <c r="Y287" s="318"/>
    </row>
    <row r="288" spans="1:25" ht="15" hidden="1" customHeight="1">
      <c r="A288" s="588" t="s">
        <v>575</v>
      </c>
      <c r="B288" s="599">
        <v>3</v>
      </c>
      <c r="C288" s="600">
        <v>2</v>
      </c>
      <c r="D288" s="600">
        <v>3</v>
      </c>
      <c r="E288" s="600">
        <v>2</v>
      </c>
      <c r="F288" s="600">
        <v>3</v>
      </c>
      <c r="G288" s="600">
        <v>4</v>
      </c>
      <c r="H288" s="600">
        <v>3</v>
      </c>
      <c r="I288" s="600">
        <v>1</v>
      </c>
      <c r="J288" s="601">
        <v>3</v>
      </c>
      <c r="K288" s="601">
        <v>5</v>
      </c>
      <c r="L288" s="601">
        <v>3</v>
      </c>
      <c r="M288" s="614">
        <v>3</v>
      </c>
      <c r="N288" s="612">
        <f t="shared" si="9"/>
        <v>1</v>
      </c>
      <c r="O288" s="587" t="s">
        <v>576</v>
      </c>
      <c r="R288" s="317" t="s">
        <v>631</v>
      </c>
      <c r="S288" s="505">
        <v>2</v>
      </c>
      <c r="T288" s="505">
        <v>5</v>
      </c>
      <c r="U288" s="608" t="str">
        <f t="shared" si="10"/>
        <v>středisko Dívčí Pardubice</v>
      </c>
      <c r="W288" s="317"/>
      <c r="X288" s="318"/>
      <c r="Y288" s="318"/>
    </row>
    <row r="289" spans="1:25" ht="15" hidden="1" customHeight="1">
      <c r="A289" s="588" t="s">
        <v>577</v>
      </c>
      <c r="B289" s="599">
        <v>2</v>
      </c>
      <c r="C289" s="600">
        <v>4</v>
      </c>
      <c r="D289" s="600">
        <v>2</v>
      </c>
      <c r="E289" s="600">
        <v>3</v>
      </c>
      <c r="F289" s="600">
        <v>2</v>
      </c>
      <c r="G289" s="600">
        <v>2</v>
      </c>
      <c r="H289" s="600">
        <v>2</v>
      </c>
      <c r="I289" s="600">
        <v>2</v>
      </c>
      <c r="J289" s="601">
        <v>2</v>
      </c>
      <c r="K289" s="601">
        <v>3</v>
      </c>
      <c r="L289" s="601">
        <v>2</v>
      </c>
      <c r="M289" s="614">
        <v>4</v>
      </c>
      <c r="N289" s="612">
        <f t="shared" si="9"/>
        <v>2</v>
      </c>
      <c r="O289" s="587" t="s">
        <v>578</v>
      </c>
      <c r="R289" s="317" t="s">
        <v>633</v>
      </c>
      <c r="S289" s="505">
        <v>2</v>
      </c>
      <c r="T289" s="505">
        <v>5</v>
      </c>
      <c r="U289" s="608" t="str">
        <f t="shared" si="10"/>
        <v>středisko A. Bartoše Sezemice</v>
      </c>
      <c r="W289" s="317"/>
      <c r="X289" s="318"/>
      <c r="Y289" s="318"/>
    </row>
    <row r="290" spans="1:25" ht="15" customHeight="1">
      <c r="A290" s="588">
        <v>521</v>
      </c>
      <c r="B290" s="599">
        <v>8</v>
      </c>
      <c r="C290" s="600">
        <v>15</v>
      </c>
      <c r="D290" s="600">
        <v>8</v>
      </c>
      <c r="E290" s="600">
        <v>15</v>
      </c>
      <c r="F290" s="600">
        <v>7</v>
      </c>
      <c r="G290" s="600">
        <v>16</v>
      </c>
      <c r="H290" s="600">
        <v>7</v>
      </c>
      <c r="I290" s="600">
        <v>14</v>
      </c>
      <c r="J290" s="601">
        <v>6</v>
      </c>
      <c r="K290" s="601">
        <v>13</v>
      </c>
      <c r="L290" s="601">
        <v>8</v>
      </c>
      <c r="M290" s="614">
        <v>16</v>
      </c>
      <c r="N290" s="612">
        <f t="shared" si="9"/>
        <v>2</v>
      </c>
      <c r="O290" s="587" t="s">
        <v>579</v>
      </c>
      <c r="R290" s="317" t="s">
        <v>635</v>
      </c>
      <c r="S290" s="505">
        <v>5</v>
      </c>
      <c r="T290" s="505">
        <v>15</v>
      </c>
      <c r="U290" s="608" t="str">
        <f t="shared" si="10"/>
        <v>středisko Polaris Pardubice</v>
      </c>
      <c r="W290" s="317"/>
      <c r="X290" s="318"/>
      <c r="Y290" s="318"/>
    </row>
    <row r="291" spans="1:25" ht="15" hidden="1" customHeight="1">
      <c r="A291" s="588" t="s">
        <v>580</v>
      </c>
      <c r="B291" s="599">
        <v>4</v>
      </c>
      <c r="C291" s="600">
        <v>6</v>
      </c>
      <c r="D291" s="600">
        <v>4</v>
      </c>
      <c r="E291" s="600">
        <v>6</v>
      </c>
      <c r="F291" s="600">
        <v>4</v>
      </c>
      <c r="G291" s="600">
        <v>7</v>
      </c>
      <c r="H291" s="600">
        <v>4</v>
      </c>
      <c r="I291" s="600">
        <v>7</v>
      </c>
      <c r="J291" s="601">
        <v>4</v>
      </c>
      <c r="K291" s="601">
        <v>7</v>
      </c>
      <c r="L291" s="601">
        <v>4</v>
      </c>
      <c r="M291" s="614">
        <v>9</v>
      </c>
      <c r="N291" s="612">
        <f t="shared" si="9"/>
        <v>2.25</v>
      </c>
      <c r="O291" s="587" t="s">
        <v>581</v>
      </c>
      <c r="R291" s="317" t="s">
        <v>659</v>
      </c>
      <c r="S291" s="505">
        <v>2</v>
      </c>
      <c r="T291" s="505">
        <v>6</v>
      </c>
      <c r="U291" s="608" t="str">
        <f t="shared" si="10"/>
        <v>středisko Smrček Svitavy</v>
      </c>
      <c r="W291" s="317"/>
      <c r="X291" s="318"/>
      <c r="Y291" s="318"/>
    </row>
    <row r="292" spans="1:25" ht="15" hidden="1" customHeight="1">
      <c r="A292" s="588" t="s">
        <v>582</v>
      </c>
      <c r="B292" s="599">
        <v>1</v>
      </c>
      <c r="C292" s="600">
        <v>3</v>
      </c>
      <c r="D292" s="600">
        <v>1</v>
      </c>
      <c r="E292" s="600">
        <v>3</v>
      </c>
      <c r="F292" s="600">
        <v>1</v>
      </c>
      <c r="G292" s="600">
        <v>3</v>
      </c>
      <c r="H292" s="600">
        <v>1</v>
      </c>
      <c r="I292" s="600">
        <v>3</v>
      </c>
      <c r="J292" s="601">
        <v>1</v>
      </c>
      <c r="K292" s="601">
        <v>3</v>
      </c>
      <c r="L292" s="601">
        <v>1</v>
      </c>
      <c r="M292" s="614">
        <v>3</v>
      </c>
      <c r="N292" s="612">
        <f t="shared" si="9"/>
        <v>3</v>
      </c>
      <c r="O292" s="587" t="s">
        <v>583</v>
      </c>
      <c r="R292" s="317" t="s">
        <v>661</v>
      </c>
      <c r="S292" s="505">
        <v>4</v>
      </c>
      <c r="T292" s="505">
        <v>9</v>
      </c>
      <c r="U292" s="608" t="str">
        <f t="shared" si="10"/>
        <v>středisko Liliový kruh Litomyšl</v>
      </c>
      <c r="W292" s="317"/>
      <c r="X292" s="318"/>
      <c r="Y292" s="318"/>
    </row>
    <row r="293" spans="1:25" ht="15" hidden="1" customHeight="1">
      <c r="A293" s="588" t="s">
        <v>584</v>
      </c>
      <c r="B293" s="599">
        <v>3</v>
      </c>
      <c r="C293" s="600">
        <v>6</v>
      </c>
      <c r="D293" s="600">
        <v>3</v>
      </c>
      <c r="E293" s="600">
        <v>6</v>
      </c>
      <c r="F293" s="600">
        <v>2</v>
      </c>
      <c r="G293" s="600">
        <v>6</v>
      </c>
      <c r="H293" s="600">
        <v>2</v>
      </c>
      <c r="I293" s="600">
        <v>4</v>
      </c>
      <c r="J293" s="601">
        <v>1</v>
      </c>
      <c r="K293" s="601">
        <v>3</v>
      </c>
      <c r="L293" s="601">
        <v>3</v>
      </c>
      <c r="M293" s="614">
        <v>4</v>
      </c>
      <c r="N293" s="612">
        <f t="shared" si="9"/>
        <v>1.33</v>
      </c>
      <c r="O293" s="587" t="s">
        <v>585</v>
      </c>
      <c r="R293" s="317" t="s">
        <v>663</v>
      </c>
      <c r="S293" s="505">
        <v>2</v>
      </c>
      <c r="T293" s="505">
        <v>6</v>
      </c>
      <c r="U293" s="608" t="str">
        <f t="shared" si="10"/>
        <v>středisko Tilia Polička</v>
      </c>
      <c r="W293" s="317"/>
      <c r="X293" s="318"/>
      <c r="Y293" s="318"/>
    </row>
    <row r="294" spans="1:25" ht="15" customHeight="1">
      <c r="A294" s="588">
        <v>522</v>
      </c>
      <c r="B294" s="599">
        <v>13</v>
      </c>
      <c r="C294" s="600">
        <v>22</v>
      </c>
      <c r="D294" s="600">
        <v>11</v>
      </c>
      <c r="E294" s="600">
        <v>21</v>
      </c>
      <c r="F294" s="600">
        <v>11</v>
      </c>
      <c r="G294" s="600">
        <v>22</v>
      </c>
      <c r="H294" s="600">
        <v>11</v>
      </c>
      <c r="I294" s="600">
        <v>21</v>
      </c>
      <c r="J294" s="601">
        <v>11</v>
      </c>
      <c r="K294" s="601">
        <v>24</v>
      </c>
      <c r="L294" s="601">
        <v>11</v>
      </c>
      <c r="M294" s="614">
        <v>24</v>
      </c>
      <c r="N294" s="612">
        <f t="shared" si="9"/>
        <v>2.1800000000000002</v>
      </c>
      <c r="O294" s="587" t="s">
        <v>586</v>
      </c>
      <c r="R294" s="317" t="s">
        <v>665</v>
      </c>
      <c r="S294" s="505">
        <v>4</v>
      </c>
      <c r="T294" s="505">
        <v>7</v>
      </c>
      <c r="U294" s="608" t="str">
        <f t="shared" si="10"/>
        <v>středisko Moravská Třebová</v>
      </c>
      <c r="W294" s="317"/>
      <c r="X294" s="318"/>
      <c r="Y294" s="318"/>
    </row>
    <row r="295" spans="1:25" ht="15" hidden="1" customHeight="1">
      <c r="A295" s="588" t="s">
        <v>587</v>
      </c>
      <c r="B295" s="599">
        <v>4</v>
      </c>
      <c r="C295" s="600">
        <v>6</v>
      </c>
      <c r="D295" s="600">
        <v>4</v>
      </c>
      <c r="E295" s="600">
        <v>6</v>
      </c>
      <c r="F295" s="600">
        <v>4</v>
      </c>
      <c r="G295" s="600">
        <v>5</v>
      </c>
      <c r="H295" s="600">
        <v>4</v>
      </c>
      <c r="I295" s="600">
        <v>5</v>
      </c>
      <c r="J295" s="601">
        <v>4</v>
      </c>
      <c r="K295" s="601">
        <v>3</v>
      </c>
      <c r="L295" s="601">
        <v>4</v>
      </c>
      <c r="M295" s="614">
        <v>4</v>
      </c>
      <c r="N295" s="612">
        <f t="shared" si="9"/>
        <v>1</v>
      </c>
      <c r="O295" s="587" t="s">
        <v>588</v>
      </c>
      <c r="R295" s="317" t="s">
        <v>667</v>
      </c>
      <c r="S295" s="505">
        <v>3</v>
      </c>
      <c r="T295" s="505">
        <v>8</v>
      </c>
      <c r="U295" s="608" t="str">
        <f t="shared" si="10"/>
        <v>středisko Dolní Újezd</v>
      </c>
      <c r="W295" s="317"/>
      <c r="X295" s="318"/>
      <c r="Y295" s="318"/>
    </row>
    <row r="296" spans="1:25" ht="15" hidden="1" customHeight="1">
      <c r="A296" s="588" t="s">
        <v>589</v>
      </c>
      <c r="B296" s="599">
        <v>3</v>
      </c>
      <c r="C296" s="600">
        <v>7</v>
      </c>
      <c r="D296" s="600">
        <v>3</v>
      </c>
      <c r="E296" s="600">
        <v>5</v>
      </c>
      <c r="F296" s="600">
        <v>3</v>
      </c>
      <c r="G296" s="600">
        <v>7</v>
      </c>
      <c r="H296" s="600">
        <v>3</v>
      </c>
      <c r="I296" s="600">
        <v>7</v>
      </c>
      <c r="J296" s="601">
        <v>3</v>
      </c>
      <c r="K296" s="601">
        <v>9</v>
      </c>
      <c r="L296" s="601">
        <v>3</v>
      </c>
      <c r="M296" s="614">
        <v>9</v>
      </c>
      <c r="N296" s="612">
        <f t="shared" si="9"/>
        <v>3</v>
      </c>
      <c r="O296" s="587" t="s">
        <v>590</v>
      </c>
      <c r="R296" s="317" t="s">
        <v>670</v>
      </c>
      <c r="S296" s="505">
        <v>3</v>
      </c>
      <c r="T296" s="505">
        <v>8</v>
      </c>
      <c r="U296" s="608" t="str">
        <f t="shared" si="10"/>
        <v>středisko Orlice Ústí nad Orlicí</v>
      </c>
      <c r="W296" s="317"/>
      <c r="X296" s="318"/>
      <c r="Y296" s="318"/>
    </row>
    <row r="297" spans="1:25" ht="15" hidden="1" customHeight="1">
      <c r="A297" s="588" t="s">
        <v>591</v>
      </c>
      <c r="B297" s="599">
        <v>2</v>
      </c>
      <c r="C297" s="600">
        <v>5</v>
      </c>
      <c r="D297" s="600">
        <v>2</v>
      </c>
      <c r="E297" s="600">
        <v>6</v>
      </c>
      <c r="F297" s="600">
        <v>2</v>
      </c>
      <c r="G297" s="600">
        <v>6</v>
      </c>
      <c r="H297" s="600">
        <v>2</v>
      </c>
      <c r="I297" s="600">
        <v>6</v>
      </c>
      <c r="J297" s="601">
        <v>2</v>
      </c>
      <c r="K297" s="601">
        <v>6</v>
      </c>
      <c r="L297" s="601">
        <v>2</v>
      </c>
      <c r="M297" s="614">
        <v>6</v>
      </c>
      <c r="N297" s="612">
        <f t="shared" si="9"/>
        <v>3</v>
      </c>
      <c r="O297" s="587" t="s">
        <v>592</v>
      </c>
      <c r="R297" s="317" t="s">
        <v>672</v>
      </c>
      <c r="S297" s="505">
        <v>7</v>
      </c>
      <c r="T297" s="505">
        <v>15</v>
      </c>
      <c r="U297" s="608" t="str">
        <f t="shared" si="10"/>
        <v>středisko Javor Česká Třebová</v>
      </c>
      <c r="W297" s="317"/>
      <c r="X297" s="318"/>
      <c r="Y297" s="318"/>
    </row>
    <row r="298" spans="1:25" ht="15" hidden="1" customHeight="1">
      <c r="A298" s="588" t="s">
        <v>593</v>
      </c>
      <c r="B298" s="599">
        <v>2</v>
      </c>
      <c r="C298" s="600">
        <v>4</v>
      </c>
      <c r="D298" s="600">
        <v>2</v>
      </c>
      <c r="E298" s="600">
        <v>4</v>
      </c>
      <c r="F298" s="600">
        <v>2</v>
      </c>
      <c r="G298" s="600">
        <v>4</v>
      </c>
      <c r="H298" s="600">
        <v>2</v>
      </c>
      <c r="I298" s="600">
        <v>3</v>
      </c>
      <c r="J298" s="601">
        <v>2</v>
      </c>
      <c r="K298" s="601">
        <v>6</v>
      </c>
      <c r="L298" s="601">
        <v>2</v>
      </c>
      <c r="M298" s="614">
        <v>5</v>
      </c>
      <c r="N298" s="612">
        <f t="shared" si="9"/>
        <v>2.5</v>
      </c>
      <c r="O298" s="587" t="s">
        <v>594</v>
      </c>
      <c r="R298" s="317" t="s">
        <v>674</v>
      </c>
      <c r="S298" s="505">
        <v>4</v>
      </c>
      <c r="T298" s="505">
        <v>12</v>
      </c>
      <c r="U298" s="608" t="str">
        <f t="shared" si="10"/>
        <v>středisko Skály Choceň</v>
      </c>
      <c r="W298" s="317"/>
      <c r="X298" s="318"/>
      <c r="Y298" s="318"/>
    </row>
    <row r="299" spans="1:25" ht="15" customHeight="1">
      <c r="A299" s="588">
        <v>524</v>
      </c>
      <c r="B299" s="599">
        <v>16</v>
      </c>
      <c r="C299" s="600">
        <v>34</v>
      </c>
      <c r="D299" s="600">
        <v>17</v>
      </c>
      <c r="E299" s="600">
        <v>36</v>
      </c>
      <c r="F299" s="600">
        <v>17</v>
      </c>
      <c r="G299" s="600">
        <v>39</v>
      </c>
      <c r="H299" s="600">
        <v>17</v>
      </c>
      <c r="I299" s="600">
        <v>40</v>
      </c>
      <c r="J299" s="601">
        <v>17</v>
      </c>
      <c r="K299" s="601">
        <v>44</v>
      </c>
      <c r="L299" s="601">
        <v>16</v>
      </c>
      <c r="M299" s="614">
        <v>39</v>
      </c>
      <c r="N299" s="612">
        <f t="shared" si="9"/>
        <v>2.44</v>
      </c>
      <c r="O299" s="587" t="s">
        <v>595</v>
      </c>
      <c r="R299" s="317" t="s">
        <v>676</v>
      </c>
      <c r="S299" s="505">
        <v>3</v>
      </c>
      <c r="T299" s="505">
        <v>7</v>
      </c>
      <c r="U299" s="608" t="str">
        <f t="shared" si="10"/>
        <v>středisko Vysoké Mýto</v>
      </c>
      <c r="W299" s="317"/>
      <c r="X299" s="318"/>
      <c r="Y299" s="318"/>
    </row>
    <row r="300" spans="1:25" ht="15" hidden="1" customHeight="1">
      <c r="A300" s="588" t="s">
        <v>596</v>
      </c>
      <c r="B300" s="599">
        <v>4</v>
      </c>
      <c r="C300" s="600">
        <v>7</v>
      </c>
      <c r="D300" s="600">
        <v>4</v>
      </c>
      <c r="E300" s="600">
        <v>9</v>
      </c>
      <c r="F300" s="600">
        <v>4</v>
      </c>
      <c r="G300" s="600">
        <v>8</v>
      </c>
      <c r="H300" s="600">
        <v>4</v>
      </c>
      <c r="I300" s="600">
        <v>9</v>
      </c>
      <c r="J300" s="601">
        <v>4</v>
      </c>
      <c r="K300" s="601">
        <v>8</v>
      </c>
      <c r="L300" s="601">
        <v>4</v>
      </c>
      <c r="M300" s="614">
        <v>5</v>
      </c>
      <c r="N300" s="612">
        <f t="shared" si="9"/>
        <v>1.25</v>
      </c>
      <c r="O300" s="587" t="s">
        <v>597</v>
      </c>
      <c r="R300" s="317" t="s">
        <v>678</v>
      </c>
      <c r="S300" s="505">
        <v>5</v>
      </c>
      <c r="T300" s="505">
        <v>12</v>
      </c>
      <c r="U300" s="608" t="str">
        <f t="shared" si="10"/>
        <v>středisko Zubr a Dikobraz Lanškroun</v>
      </c>
      <c r="W300" s="317"/>
      <c r="X300" s="318"/>
      <c r="Y300" s="318"/>
    </row>
    <row r="301" spans="1:25" ht="15" hidden="1" customHeight="1">
      <c r="A301" s="588" t="s">
        <v>598</v>
      </c>
      <c r="B301" s="599">
        <v>2</v>
      </c>
      <c r="C301" s="600">
        <v>6</v>
      </c>
      <c r="D301" s="600">
        <v>3</v>
      </c>
      <c r="E301" s="600">
        <v>6</v>
      </c>
      <c r="F301" s="600">
        <v>3</v>
      </c>
      <c r="G301" s="600">
        <v>7</v>
      </c>
      <c r="H301" s="600">
        <v>3</v>
      </c>
      <c r="I301" s="600">
        <v>7</v>
      </c>
      <c r="J301" s="601">
        <v>3</v>
      </c>
      <c r="K301" s="601">
        <v>7</v>
      </c>
      <c r="L301" s="601">
        <v>2</v>
      </c>
      <c r="M301" s="614">
        <v>6</v>
      </c>
      <c r="N301" s="612">
        <f t="shared" si="9"/>
        <v>3</v>
      </c>
      <c r="O301" s="587" t="s">
        <v>599</v>
      </c>
      <c r="R301" s="317" t="s">
        <v>680</v>
      </c>
      <c r="S301" s="505">
        <v>2</v>
      </c>
      <c r="T301" s="505">
        <v>6</v>
      </c>
      <c r="U301" s="608" t="str">
        <f t="shared" si="10"/>
        <v>středisko Žamberk</v>
      </c>
      <c r="W301" s="317"/>
      <c r="X301" s="318"/>
      <c r="Y301" s="318"/>
    </row>
    <row r="302" spans="1:25" ht="15" hidden="1" customHeight="1">
      <c r="A302" s="588" t="s">
        <v>600</v>
      </c>
      <c r="B302" s="599">
        <v>2</v>
      </c>
      <c r="C302" s="600">
        <v>5</v>
      </c>
      <c r="D302" s="600">
        <v>2</v>
      </c>
      <c r="E302" s="600">
        <v>6</v>
      </c>
      <c r="F302" s="600">
        <v>2</v>
      </c>
      <c r="G302" s="600">
        <v>5</v>
      </c>
      <c r="H302" s="600">
        <v>2</v>
      </c>
      <c r="I302" s="600">
        <v>5</v>
      </c>
      <c r="J302" s="601">
        <v>2</v>
      </c>
      <c r="K302" s="601">
        <v>6</v>
      </c>
      <c r="L302" s="601">
        <v>2</v>
      </c>
      <c r="M302" s="614">
        <v>6</v>
      </c>
      <c r="N302" s="612">
        <f t="shared" si="9"/>
        <v>3</v>
      </c>
      <c r="O302" s="587" t="s">
        <v>601</v>
      </c>
      <c r="R302" s="317" t="s">
        <v>682</v>
      </c>
      <c r="S302" s="505">
        <v>8</v>
      </c>
      <c r="T302" s="505">
        <v>22</v>
      </c>
      <c r="U302" s="608" t="str">
        <f t="shared" si="10"/>
        <v>středisko Bratra Robina Letohrad</v>
      </c>
      <c r="W302" s="317"/>
      <c r="X302" s="318"/>
      <c r="Y302" s="318"/>
    </row>
    <row r="303" spans="1:25" ht="15" hidden="1" customHeight="1">
      <c r="A303" s="588" t="s">
        <v>602</v>
      </c>
      <c r="B303" s="599">
        <v>5</v>
      </c>
      <c r="C303" s="600">
        <v>11</v>
      </c>
      <c r="D303" s="600">
        <v>5</v>
      </c>
      <c r="E303" s="600">
        <v>11</v>
      </c>
      <c r="F303" s="600">
        <v>5</v>
      </c>
      <c r="G303" s="600">
        <v>15</v>
      </c>
      <c r="H303" s="600">
        <v>5</v>
      </c>
      <c r="I303" s="600">
        <v>15</v>
      </c>
      <c r="J303" s="601">
        <v>5</v>
      </c>
      <c r="K303" s="601">
        <v>15</v>
      </c>
      <c r="L303" s="601">
        <v>5</v>
      </c>
      <c r="M303" s="614">
        <v>14</v>
      </c>
      <c r="N303" s="612">
        <f t="shared" si="9"/>
        <v>2.8</v>
      </c>
      <c r="O303" s="587" t="s">
        <v>603</v>
      </c>
      <c r="R303" s="317" t="s">
        <v>684</v>
      </c>
      <c r="S303" s="505">
        <v>2</v>
      </c>
      <c r="T303" s="505">
        <v>3</v>
      </c>
      <c r="U303" s="608" t="str">
        <f t="shared" si="10"/>
        <v>středisko Medvěd Jablonné nad Orlicí</v>
      </c>
      <c r="W303" s="317"/>
      <c r="X303" s="318"/>
      <c r="Y303" s="318"/>
    </row>
    <row r="304" spans="1:25" ht="15" hidden="1" customHeight="1">
      <c r="A304" s="588" t="s">
        <v>604</v>
      </c>
      <c r="B304" s="599">
        <v>3</v>
      </c>
      <c r="C304" s="600">
        <v>5</v>
      </c>
      <c r="D304" s="600">
        <v>3</v>
      </c>
      <c r="E304" s="600">
        <v>4</v>
      </c>
      <c r="F304" s="600">
        <v>3</v>
      </c>
      <c r="G304" s="600">
        <v>4</v>
      </c>
      <c r="H304" s="600">
        <v>3</v>
      </c>
      <c r="I304" s="600">
        <v>4</v>
      </c>
      <c r="J304" s="601">
        <v>3</v>
      </c>
      <c r="K304" s="601">
        <v>8</v>
      </c>
      <c r="L304" s="601">
        <v>3</v>
      </c>
      <c r="M304" s="614">
        <v>8</v>
      </c>
      <c r="N304" s="612">
        <f t="shared" si="9"/>
        <v>2.67</v>
      </c>
      <c r="O304" s="587" t="s">
        <v>605</v>
      </c>
      <c r="R304" s="317" t="s">
        <v>686</v>
      </c>
      <c r="S304" s="505">
        <v>2</v>
      </c>
      <c r="T304" s="505">
        <v>6</v>
      </c>
      <c r="U304" s="608" t="str">
        <f t="shared" si="10"/>
        <v>středisko Rikitan Brandýs nad Orlicí</v>
      </c>
      <c r="W304" s="317"/>
      <c r="X304" s="318"/>
      <c r="Y304" s="318"/>
    </row>
    <row r="305" spans="1:25" ht="15" customHeight="1">
      <c r="A305" s="588">
        <v>526</v>
      </c>
      <c r="B305" s="599">
        <v>19</v>
      </c>
      <c r="C305" s="600">
        <v>40</v>
      </c>
      <c r="D305" s="600">
        <v>20</v>
      </c>
      <c r="E305" s="600">
        <v>38</v>
      </c>
      <c r="F305" s="600">
        <v>21</v>
      </c>
      <c r="G305" s="600">
        <v>46</v>
      </c>
      <c r="H305" s="600">
        <v>21</v>
      </c>
      <c r="I305" s="600">
        <v>51</v>
      </c>
      <c r="J305" s="601">
        <v>21</v>
      </c>
      <c r="K305" s="601">
        <v>53</v>
      </c>
      <c r="L305" s="601">
        <v>21</v>
      </c>
      <c r="M305" s="614">
        <v>52</v>
      </c>
      <c r="N305" s="612">
        <f t="shared" si="9"/>
        <v>2.48</v>
      </c>
      <c r="O305" s="587" t="s">
        <v>606</v>
      </c>
      <c r="R305" s="317" t="s">
        <v>688</v>
      </c>
      <c r="S305" s="505">
        <v>2</v>
      </c>
      <c r="T305" s="505">
        <v>6</v>
      </c>
      <c r="U305" s="608" t="str">
        <f t="shared" si="10"/>
        <v>středisko Dolní Dobrouč</v>
      </c>
      <c r="W305" s="317"/>
      <c r="X305" s="318"/>
      <c r="Y305" s="318"/>
    </row>
    <row r="306" spans="1:25" ht="15" hidden="1" customHeight="1">
      <c r="A306" s="588" t="s">
        <v>607</v>
      </c>
      <c r="B306" s="599">
        <v>6</v>
      </c>
      <c r="C306" s="600">
        <v>15</v>
      </c>
      <c r="D306" s="600">
        <v>7</v>
      </c>
      <c r="E306" s="600">
        <v>15</v>
      </c>
      <c r="F306" s="600">
        <v>7</v>
      </c>
      <c r="G306" s="600">
        <v>18</v>
      </c>
      <c r="H306" s="600">
        <v>7</v>
      </c>
      <c r="I306" s="600">
        <v>18</v>
      </c>
      <c r="J306" s="601">
        <v>7</v>
      </c>
      <c r="K306" s="601">
        <v>19</v>
      </c>
      <c r="L306" s="601">
        <v>7</v>
      </c>
      <c r="M306" s="614">
        <v>19</v>
      </c>
      <c r="N306" s="612">
        <f t="shared" si="9"/>
        <v>2.71</v>
      </c>
      <c r="O306" s="587" t="s">
        <v>608</v>
      </c>
      <c r="R306" s="317" t="s">
        <v>690</v>
      </c>
      <c r="S306" s="505">
        <v>3</v>
      </c>
      <c r="T306" s="505">
        <v>5</v>
      </c>
      <c r="U306" s="608" t="str">
        <f t="shared" si="10"/>
        <v>středisko Bílá liška Červená Voda</v>
      </c>
      <c r="W306" s="317"/>
      <c r="X306" s="318"/>
      <c r="Y306" s="318"/>
    </row>
    <row r="307" spans="1:25" ht="15" hidden="1" customHeight="1">
      <c r="A307" s="588" t="s">
        <v>609</v>
      </c>
      <c r="B307" s="599">
        <v>2</v>
      </c>
      <c r="C307" s="600">
        <v>4</v>
      </c>
      <c r="D307" s="600">
        <v>2</v>
      </c>
      <c r="E307" s="600">
        <v>2</v>
      </c>
      <c r="F307" s="600">
        <v>3</v>
      </c>
      <c r="G307" s="600">
        <v>4</v>
      </c>
      <c r="H307" s="600">
        <v>3</v>
      </c>
      <c r="I307" s="600">
        <v>6</v>
      </c>
      <c r="J307" s="601">
        <v>3</v>
      </c>
      <c r="K307" s="601">
        <v>5</v>
      </c>
      <c r="L307" s="601">
        <v>3</v>
      </c>
      <c r="M307" s="614">
        <v>4</v>
      </c>
      <c r="N307" s="612">
        <f t="shared" si="9"/>
        <v>1.33</v>
      </c>
      <c r="O307" s="587" t="s">
        <v>610</v>
      </c>
      <c r="R307" s="317" t="s">
        <v>693</v>
      </c>
      <c r="S307" s="505">
        <v>3</v>
      </c>
      <c r="T307" s="505">
        <v>7</v>
      </c>
      <c r="U307" s="608" t="str">
        <f t="shared" si="10"/>
        <v>středisko Doubravka Chotěboř</v>
      </c>
      <c r="W307" s="317"/>
      <c r="X307" s="318"/>
      <c r="Y307" s="318"/>
    </row>
    <row r="308" spans="1:25" ht="15" hidden="1" customHeight="1">
      <c r="A308" s="588" t="s">
        <v>611</v>
      </c>
      <c r="B308" s="599">
        <v>4</v>
      </c>
      <c r="C308" s="600">
        <v>5</v>
      </c>
      <c r="D308" s="600">
        <v>4</v>
      </c>
      <c r="E308" s="600">
        <v>4</v>
      </c>
      <c r="F308" s="600">
        <v>4</v>
      </c>
      <c r="G308" s="600">
        <v>5</v>
      </c>
      <c r="H308" s="600">
        <v>4</v>
      </c>
      <c r="I308" s="600">
        <v>8</v>
      </c>
      <c r="J308" s="601">
        <v>4</v>
      </c>
      <c r="K308" s="601">
        <v>10</v>
      </c>
      <c r="L308" s="601">
        <v>4</v>
      </c>
      <c r="M308" s="614">
        <v>9</v>
      </c>
      <c r="N308" s="612">
        <f t="shared" si="9"/>
        <v>2.25</v>
      </c>
      <c r="O308" s="587" t="s">
        <v>612</v>
      </c>
      <c r="R308" s="317" t="s">
        <v>718</v>
      </c>
      <c r="S308" s="505">
        <v>4</v>
      </c>
      <c r="T308" s="505">
        <v>7</v>
      </c>
      <c r="U308" s="608" t="str">
        <f t="shared" si="10"/>
        <v>středisko Bobři Havlíčkův Brod</v>
      </c>
      <c r="W308" s="317"/>
      <c r="X308" s="318"/>
      <c r="Y308" s="318"/>
    </row>
    <row r="309" spans="1:25" ht="15" hidden="1" customHeight="1">
      <c r="A309" s="588" t="s">
        <v>613</v>
      </c>
      <c r="B309" s="599">
        <v>3</v>
      </c>
      <c r="C309" s="600">
        <v>8</v>
      </c>
      <c r="D309" s="600">
        <v>3</v>
      </c>
      <c r="E309" s="600">
        <v>8</v>
      </c>
      <c r="F309" s="600">
        <v>3</v>
      </c>
      <c r="G309" s="600">
        <v>8</v>
      </c>
      <c r="H309" s="600">
        <v>3</v>
      </c>
      <c r="I309" s="600">
        <v>9</v>
      </c>
      <c r="J309" s="601">
        <v>3</v>
      </c>
      <c r="K309" s="601">
        <v>9</v>
      </c>
      <c r="L309" s="601">
        <v>3</v>
      </c>
      <c r="M309" s="614">
        <v>9</v>
      </c>
      <c r="N309" s="612">
        <f t="shared" si="9"/>
        <v>3</v>
      </c>
      <c r="O309" s="587" t="s">
        <v>614</v>
      </c>
      <c r="R309" s="317" t="s">
        <v>720</v>
      </c>
      <c r="S309" s="505">
        <v>2</v>
      </c>
      <c r="T309" s="505">
        <v>6</v>
      </c>
      <c r="U309" s="608" t="str">
        <f t="shared" si="10"/>
        <v>středisko Ledeč nad Sázavou</v>
      </c>
      <c r="W309" s="317"/>
      <c r="X309" s="318"/>
      <c r="Y309" s="318"/>
    </row>
    <row r="310" spans="1:25" ht="15" hidden="1" customHeight="1">
      <c r="A310" s="588" t="s">
        <v>615</v>
      </c>
      <c r="B310" s="599">
        <v>2</v>
      </c>
      <c r="C310" s="600">
        <v>4</v>
      </c>
      <c r="D310" s="600">
        <v>2</v>
      </c>
      <c r="E310" s="600">
        <v>5</v>
      </c>
      <c r="F310" s="600">
        <v>2</v>
      </c>
      <c r="G310" s="600">
        <v>5</v>
      </c>
      <c r="H310" s="600">
        <v>2</v>
      </c>
      <c r="I310" s="600">
        <v>5</v>
      </c>
      <c r="J310" s="601">
        <v>2</v>
      </c>
      <c r="K310" s="601">
        <v>5</v>
      </c>
      <c r="L310" s="601">
        <v>2</v>
      </c>
      <c r="M310" s="614">
        <v>5</v>
      </c>
      <c r="N310" s="612">
        <f t="shared" si="9"/>
        <v>2.5</v>
      </c>
      <c r="O310" s="587" t="s">
        <v>616</v>
      </c>
      <c r="R310" s="317" t="s">
        <v>722</v>
      </c>
      <c r="S310" s="505">
        <v>3</v>
      </c>
      <c r="T310" s="505">
        <v>8</v>
      </c>
      <c r="U310" s="608" t="str">
        <f t="shared" si="10"/>
        <v>středisko Goliath Přibyslav</v>
      </c>
      <c r="W310" s="317"/>
      <c r="X310" s="318"/>
      <c r="Y310" s="318"/>
    </row>
    <row r="311" spans="1:25" ht="15" hidden="1" customHeight="1">
      <c r="A311" s="588" t="s">
        <v>617</v>
      </c>
      <c r="B311" s="599">
        <v>2</v>
      </c>
      <c r="C311" s="600">
        <v>4</v>
      </c>
      <c r="D311" s="600">
        <v>2</v>
      </c>
      <c r="E311" s="600">
        <v>4</v>
      </c>
      <c r="F311" s="600">
        <v>2</v>
      </c>
      <c r="G311" s="600">
        <v>6</v>
      </c>
      <c r="H311" s="600">
        <v>2</v>
      </c>
      <c r="I311" s="600">
        <v>5</v>
      </c>
      <c r="J311" s="601">
        <v>2</v>
      </c>
      <c r="K311" s="601">
        <v>5</v>
      </c>
      <c r="L311" s="601">
        <v>2</v>
      </c>
      <c r="M311" s="614">
        <v>6</v>
      </c>
      <c r="N311" s="612">
        <f t="shared" si="9"/>
        <v>3</v>
      </c>
      <c r="O311" s="587" t="s">
        <v>618</v>
      </c>
      <c r="R311" s="317" t="s">
        <v>724</v>
      </c>
      <c r="S311" s="505">
        <v>5</v>
      </c>
      <c r="T311" s="505">
        <v>11</v>
      </c>
      <c r="U311" s="608" t="str">
        <f t="shared" si="10"/>
        <v>středisko Bobříci Havlíčkův Brod</v>
      </c>
      <c r="W311" s="317"/>
      <c r="X311" s="318"/>
      <c r="Y311" s="318"/>
    </row>
    <row r="312" spans="1:25" ht="15" hidden="1" customHeight="1">
      <c r="A312" s="588">
        <v>530</v>
      </c>
      <c r="B312" s="599">
        <v>108</v>
      </c>
      <c r="C312" s="600">
        <v>235</v>
      </c>
      <c r="D312" s="600">
        <v>110</v>
      </c>
      <c r="E312" s="600">
        <v>241</v>
      </c>
      <c r="F312" s="600">
        <v>111</v>
      </c>
      <c r="G312" s="600">
        <v>256</v>
      </c>
      <c r="H312" s="600">
        <v>110</v>
      </c>
      <c r="I312" s="600">
        <v>247</v>
      </c>
      <c r="J312" s="601">
        <v>113</v>
      </c>
      <c r="K312" s="601">
        <v>257</v>
      </c>
      <c r="L312" s="601">
        <v>115</v>
      </c>
      <c r="M312" s="614">
        <v>269</v>
      </c>
      <c r="N312" s="612">
        <f t="shared" si="9"/>
        <v>2.34</v>
      </c>
      <c r="O312" s="587" t="s">
        <v>41</v>
      </c>
      <c r="R312" s="317" t="s">
        <v>695</v>
      </c>
      <c r="S312" s="505">
        <v>2</v>
      </c>
      <c r="T312" s="505">
        <v>6</v>
      </c>
      <c r="U312" s="608" t="str">
        <f t="shared" si="10"/>
        <v>středisko Zvon Jihlava</v>
      </c>
      <c r="W312" s="317"/>
      <c r="X312" s="318"/>
      <c r="Y312" s="318"/>
    </row>
    <row r="313" spans="1:25" ht="15" hidden="1" customHeight="1">
      <c r="A313" s="588" t="s">
        <v>619</v>
      </c>
      <c r="B313" s="599">
        <v>3</v>
      </c>
      <c r="C313" s="600">
        <v>6</v>
      </c>
      <c r="D313" s="600">
        <v>3</v>
      </c>
      <c r="E313" s="600">
        <v>6</v>
      </c>
      <c r="F313" s="600">
        <v>3</v>
      </c>
      <c r="G313" s="600">
        <v>7</v>
      </c>
      <c r="H313" s="600">
        <v>3</v>
      </c>
      <c r="I313" s="600">
        <v>6</v>
      </c>
      <c r="J313" s="601">
        <v>3</v>
      </c>
      <c r="K313" s="601">
        <v>8</v>
      </c>
      <c r="L313" s="601">
        <v>3</v>
      </c>
      <c r="M313" s="614">
        <v>7</v>
      </c>
      <c r="N313" s="612">
        <f t="shared" si="9"/>
        <v>2.33</v>
      </c>
      <c r="O313" s="587" t="s">
        <v>620</v>
      </c>
      <c r="R313" s="317" t="s">
        <v>697</v>
      </c>
      <c r="S313" s="505">
        <v>2</v>
      </c>
      <c r="T313" s="505">
        <v>4</v>
      </c>
      <c r="U313" s="608" t="str">
        <f t="shared" si="10"/>
        <v>středisko Batelov</v>
      </c>
      <c r="W313" s="317"/>
      <c r="X313" s="318"/>
      <c r="Y313" s="318"/>
    </row>
    <row r="314" spans="1:25" ht="15" hidden="1" customHeight="1">
      <c r="A314" s="588" t="s">
        <v>621</v>
      </c>
      <c r="B314" s="599">
        <v>2</v>
      </c>
      <c r="C314" s="600">
        <v>1</v>
      </c>
      <c r="D314" s="600">
        <v>2</v>
      </c>
      <c r="E314" s="600">
        <v>1</v>
      </c>
      <c r="F314" s="600">
        <v>2</v>
      </c>
      <c r="G314" s="600">
        <v>1</v>
      </c>
      <c r="H314" s="600">
        <v>2</v>
      </c>
      <c r="I314" s="600">
        <v>1</v>
      </c>
      <c r="J314" s="601">
        <v>2</v>
      </c>
      <c r="K314" s="601">
        <v>1</v>
      </c>
      <c r="L314" s="601">
        <v>2</v>
      </c>
      <c r="M314" s="614">
        <v>1</v>
      </c>
      <c r="N314" s="612">
        <f t="shared" si="9"/>
        <v>0.5</v>
      </c>
      <c r="O314" s="587" t="s">
        <v>622</v>
      </c>
      <c r="R314" s="317" t="s">
        <v>699</v>
      </c>
      <c r="S314" s="505">
        <v>3</v>
      </c>
      <c r="T314" s="505">
        <v>6</v>
      </c>
      <c r="U314" s="608" t="str">
        <f t="shared" si="10"/>
        <v>středisko Divočáci Jihlava</v>
      </c>
      <c r="W314" s="317"/>
      <c r="X314" s="318"/>
      <c r="Y314" s="318"/>
    </row>
    <row r="315" spans="1:25" ht="15" hidden="1" customHeight="1">
      <c r="A315" s="588" t="s">
        <v>623</v>
      </c>
      <c r="B315" s="599">
        <v>2</v>
      </c>
      <c r="C315" s="600">
        <v>6</v>
      </c>
      <c r="D315" s="600">
        <v>2</v>
      </c>
      <c r="E315" s="600">
        <v>6</v>
      </c>
      <c r="F315" s="600">
        <v>2</v>
      </c>
      <c r="G315" s="600">
        <v>5</v>
      </c>
      <c r="H315" s="600">
        <v>2</v>
      </c>
      <c r="I315" s="600">
        <v>6</v>
      </c>
      <c r="J315" s="601">
        <v>2</v>
      </c>
      <c r="K315" s="601">
        <v>6</v>
      </c>
      <c r="L315" s="601">
        <v>2</v>
      </c>
      <c r="M315" s="614">
        <v>6</v>
      </c>
      <c r="N315" s="612">
        <f t="shared" si="9"/>
        <v>3</v>
      </c>
      <c r="O315" s="587" t="s">
        <v>624</v>
      </c>
      <c r="R315" s="317" t="s">
        <v>701</v>
      </c>
      <c r="S315" s="505">
        <v>2</v>
      </c>
      <c r="T315" s="505">
        <v>6</v>
      </c>
      <c r="U315" s="608" t="str">
        <f t="shared" si="10"/>
        <v>středisko Orlík Humpolec</v>
      </c>
      <c r="W315" s="317"/>
      <c r="X315" s="318"/>
      <c r="Y315" s="318"/>
    </row>
    <row r="316" spans="1:25" ht="15" hidden="1" customHeight="1">
      <c r="A316" s="588" t="s">
        <v>625</v>
      </c>
      <c r="B316" s="599">
        <v>3</v>
      </c>
      <c r="C316" s="600">
        <v>5</v>
      </c>
      <c r="D316" s="600">
        <v>3</v>
      </c>
      <c r="E316" s="600">
        <v>5</v>
      </c>
      <c r="F316" s="600">
        <v>3</v>
      </c>
      <c r="G316" s="600">
        <v>7</v>
      </c>
      <c r="H316" s="600">
        <v>3</v>
      </c>
      <c r="I316" s="600">
        <v>6</v>
      </c>
      <c r="J316" s="601">
        <v>3</v>
      </c>
      <c r="K316" s="601">
        <v>7</v>
      </c>
      <c r="L316" s="601">
        <v>3</v>
      </c>
      <c r="M316" s="614">
        <v>8</v>
      </c>
      <c r="N316" s="612">
        <f t="shared" si="9"/>
        <v>2.67</v>
      </c>
      <c r="O316" s="587" t="s">
        <v>626</v>
      </c>
      <c r="R316" s="317" t="s">
        <v>703</v>
      </c>
      <c r="S316" s="505">
        <v>2</v>
      </c>
      <c r="T316" s="505">
        <v>1</v>
      </c>
      <c r="U316" s="608" t="str">
        <f t="shared" si="10"/>
        <v>středisko Sušený tresky Počátky</v>
      </c>
      <c r="W316" s="317"/>
      <c r="X316" s="318"/>
      <c r="Y316" s="318"/>
    </row>
    <row r="317" spans="1:25" ht="15" hidden="1" customHeight="1">
      <c r="A317" s="588" t="s">
        <v>627</v>
      </c>
      <c r="B317" s="599">
        <v>3</v>
      </c>
      <c r="C317" s="600">
        <v>6</v>
      </c>
      <c r="D317" s="600">
        <v>3</v>
      </c>
      <c r="E317" s="600">
        <v>7</v>
      </c>
      <c r="F317" s="600">
        <v>3</v>
      </c>
      <c r="G317" s="600">
        <v>7</v>
      </c>
      <c r="H317" s="600">
        <v>3</v>
      </c>
      <c r="I317" s="600">
        <v>6</v>
      </c>
      <c r="J317" s="601">
        <v>3</v>
      </c>
      <c r="K317" s="601">
        <v>5</v>
      </c>
      <c r="L317" s="601">
        <v>3</v>
      </c>
      <c r="M317" s="614">
        <v>6</v>
      </c>
      <c r="N317" s="612">
        <f t="shared" si="9"/>
        <v>2</v>
      </c>
      <c r="O317" s="587" t="s">
        <v>628</v>
      </c>
      <c r="R317" s="317" t="s">
        <v>705</v>
      </c>
      <c r="S317" s="505">
        <v>3</v>
      </c>
      <c r="T317" s="505">
        <v>9</v>
      </c>
      <c r="U317" s="608" t="str">
        <f t="shared" si="10"/>
        <v>středisko Pelhřimov</v>
      </c>
      <c r="W317" s="317"/>
      <c r="X317" s="318"/>
      <c r="Y317" s="318"/>
    </row>
    <row r="318" spans="1:25" ht="15" hidden="1" customHeight="1">
      <c r="A318" s="588" t="s">
        <v>629</v>
      </c>
      <c r="B318" s="599">
        <v>5</v>
      </c>
      <c r="C318" s="600">
        <v>9</v>
      </c>
      <c r="D318" s="600">
        <v>5</v>
      </c>
      <c r="E318" s="600">
        <v>10</v>
      </c>
      <c r="F318" s="600">
        <v>5</v>
      </c>
      <c r="G318" s="600">
        <v>9</v>
      </c>
      <c r="H318" s="600">
        <v>5</v>
      </c>
      <c r="I318" s="600">
        <v>7</v>
      </c>
      <c r="J318" s="601">
        <v>5</v>
      </c>
      <c r="K318" s="601">
        <v>8</v>
      </c>
      <c r="L318" s="601">
        <v>5</v>
      </c>
      <c r="M318" s="614">
        <v>7</v>
      </c>
      <c r="N318" s="612">
        <f t="shared" si="9"/>
        <v>1.4</v>
      </c>
      <c r="O318" s="587" t="s">
        <v>630</v>
      </c>
      <c r="R318" s="317" t="s">
        <v>727</v>
      </c>
      <c r="S318" s="505">
        <v>10</v>
      </c>
      <c r="T318" s="505">
        <v>25</v>
      </c>
      <c r="U318" s="608" t="str">
        <f t="shared" si="10"/>
        <v>středisko Srdíčko Třebíč</v>
      </c>
      <c r="W318" s="317"/>
      <c r="X318" s="318"/>
      <c r="Y318" s="318"/>
    </row>
    <row r="319" spans="1:25" ht="15" hidden="1" customHeight="1">
      <c r="A319" s="588" t="s">
        <v>631</v>
      </c>
      <c r="B319" s="599">
        <v>2</v>
      </c>
      <c r="C319" s="600">
        <v>6</v>
      </c>
      <c r="D319" s="600">
        <v>2</v>
      </c>
      <c r="E319" s="600">
        <v>6</v>
      </c>
      <c r="F319" s="600">
        <v>2</v>
      </c>
      <c r="G319" s="600">
        <v>6</v>
      </c>
      <c r="H319" s="600">
        <v>2</v>
      </c>
      <c r="I319" s="600">
        <v>5</v>
      </c>
      <c r="J319" s="601">
        <v>2</v>
      </c>
      <c r="K319" s="601">
        <v>5</v>
      </c>
      <c r="L319" s="601">
        <v>2</v>
      </c>
      <c r="M319" s="614">
        <v>5</v>
      </c>
      <c r="N319" s="612">
        <f t="shared" si="9"/>
        <v>2.5</v>
      </c>
      <c r="O319" s="587" t="s">
        <v>632</v>
      </c>
      <c r="R319" s="317" t="s">
        <v>729</v>
      </c>
      <c r="S319" s="505">
        <v>3</v>
      </c>
      <c r="T319" s="505">
        <v>6</v>
      </c>
      <c r="U319" s="608" t="str">
        <f t="shared" si="10"/>
        <v>středisko Luka nad Jihlavou</v>
      </c>
      <c r="W319" s="317"/>
      <c r="X319" s="318"/>
      <c r="Y319" s="318"/>
    </row>
    <row r="320" spans="1:25" ht="15" hidden="1" customHeight="1">
      <c r="A320" s="588" t="s">
        <v>633</v>
      </c>
      <c r="B320" s="599">
        <v>2</v>
      </c>
      <c r="C320" s="600">
        <v>5</v>
      </c>
      <c r="D320" s="600">
        <v>2</v>
      </c>
      <c r="E320" s="600">
        <v>5</v>
      </c>
      <c r="F320" s="600">
        <v>2</v>
      </c>
      <c r="G320" s="600">
        <v>3</v>
      </c>
      <c r="H320" s="600">
        <v>2</v>
      </c>
      <c r="I320" s="600">
        <v>6</v>
      </c>
      <c r="J320" s="601">
        <v>2</v>
      </c>
      <c r="K320" s="601">
        <v>4</v>
      </c>
      <c r="L320" s="601">
        <v>2</v>
      </c>
      <c r="M320" s="614">
        <v>5</v>
      </c>
      <c r="N320" s="612">
        <f t="shared" si="9"/>
        <v>2.5</v>
      </c>
      <c r="O320" s="587" t="s">
        <v>634</v>
      </c>
      <c r="R320" s="317" t="s">
        <v>731</v>
      </c>
      <c r="S320" s="505">
        <v>5</v>
      </c>
      <c r="T320" s="505">
        <v>10</v>
      </c>
      <c r="U320" s="608" t="str">
        <f t="shared" si="10"/>
        <v>středisko Moravská Orlice Moravské Budějovice</v>
      </c>
      <c r="W320" s="317"/>
      <c r="X320" s="318"/>
      <c r="Y320" s="318"/>
    </row>
    <row r="321" spans="1:25" ht="15" hidden="1" customHeight="1">
      <c r="A321" s="588" t="s">
        <v>635</v>
      </c>
      <c r="B321" s="599">
        <v>5</v>
      </c>
      <c r="C321" s="600">
        <v>12</v>
      </c>
      <c r="D321" s="600">
        <v>5</v>
      </c>
      <c r="E321" s="600">
        <v>13</v>
      </c>
      <c r="F321" s="600">
        <v>5</v>
      </c>
      <c r="G321" s="600">
        <v>14</v>
      </c>
      <c r="H321" s="600">
        <v>5</v>
      </c>
      <c r="I321" s="600">
        <v>14</v>
      </c>
      <c r="J321" s="601">
        <v>5</v>
      </c>
      <c r="K321" s="601">
        <v>15</v>
      </c>
      <c r="L321" s="601">
        <v>5</v>
      </c>
      <c r="M321" s="614">
        <v>15</v>
      </c>
      <c r="N321" s="612">
        <f t="shared" ref="N321:N328" si="11">IF(L321&gt;0,ROUND((M321/L321),2),0)</f>
        <v>3</v>
      </c>
      <c r="O321" s="587" t="s">
        <v>636</v>
      </c>
      <c r="R321" s="317" t="s">
        <v>733</v>
      </c>
      <c r="S321" s="505">
        <v>4</v>
      </c>
      <c r="T321" s="505">
        <v>2</v>
      </c>
      <c r="U321" s="608" t="str">
        <f t="shared" si="10"/>
        <v>středisko Jemnice</v>
      </c>
      <c r="W321" s="317"/>
      <c r="X321" s="318"/>
      <c r="Y321" s="318"/>
    </row>
    <row r="322" spans="1:25" ht="15" customHeight="1">
      <c r="A322" s="588">
        <v>531</v>
      </c>
      <c r="B322" s="599">
        <v>26</v>
      </c>
      <c r="C322" s="600">
        <v>53</v>
      </c>
      <c r="D322" s="600">
        <v>28</v>
      </c>
      <c r="E322" s="600">
        <v>53</v>
      </c>
      <c r="F322" s="600">
        <v>29</v>
      </c>
      <c r="G322" s="600">
        <v>62</v>
      </c>
      <c r="H322" s="600">
        <v>27</v>
      </c>
      <c r="I322" s="600">
        <v>63</v>
      </c>
      <c r="J322" s="601">
        <v>30</v>
      </c>
      <c r="K322" s="601">
        <v>67</v>
      </c>
      <c r="L322" s="601">
        <v>32</v>
      </c>
      <c r="M322" s="614">
        <v>71</v>
      </c>
      <c r="N322" s="612">
        <f t="shared" si="11"/>
        <v>2.2200000000000002</v>
      </c>
      <c r="O322" s="587" t="s">
        <v>637</v>
      </c>
      <c r="R322" s="317" t="s">
        <v>735</v>
      </c>
      <c r="S322" s="505">
        <v>2</v>
      </c>
      <c r="T322" s="505">
        <v>1</v>
      </c>
      <c r="U322" s="608" t="str">
        <f t="shared" si="10"/>
        <v>středisko Budišov</v>
      </c>
      <c r="W322" s="317"/>
      <c r="X322" s="318"/>
      <c r="Y322" s="318"/>
    </row>
    <row r="323" spans="1:25" ht="15" hidden="1" customHeight="1">
      <c r="A323" s="588" t="s">
        <v>638</v>
      </c>
      <c r="B323" s="599">
        <v>3</v>
      </c>
      <c r="C323" s="600">
        <v>5</v>
      </c>
      <c r="D323" s="600">
        <v>3</v>
      </c>
      <c r="E323" s="600">
        <v>6</v>
      </c>
      <c r="F323" s="600">
        <v>3</v>
      </c>
      <c r="G323" s="600">
        <v>7</v>
      </c>
      <c r="H323" s="600">
        <v>2</v>
      </c>
      <c r="I323" s="600">
        <v>6</v>
      </c>
      <c r="J323" s="601">
        <v>2</v>
      </c>
      <c r="K323" s="601">
        <v>6</v>
      </c>
      <c r="L323" s="601">
        <v>3</v>
      </c>
      <c r="M323" s="614">
        <v>7</v>
      </c>
      <c r="N323" s="612">
        <f t="shared" si="11"/>
        <v>2.33</v>
      </c>
      <c r="O323" s="587" t="s">
        <v>639</v>
      </c>
      <c r="R323" s="317" t="s">
        <v>737</v>
      </c>
      <c r="S323" s="505">
        <v>4</v>
      </c>
      <c r="T323" s="505">
        <v>11</v>
      </c>
      <c r="U323" s="608" t="str">
        <f t="shared" si="10"/>
        <v>středisko Velké Meziříčí</v>
      </c>
      <c r="W323" s="317"/>
      <c r="X323" s="318"/>
      <c r="Y323" s="318"/>
    </row>
    <row r="324" spans="1:25" ht="15" hidden="1" customHeight="1">
      <c r="A324" s="588" t="s">
        <v>640</v>
      </c>
      <c r="B324" s="599">
        <v>4</v>
      </c>
      <c r="C324" s="600">
        <v>11</v>
      </c>
      <c r="D324" s="600">
        <v>5</v>
      </c>
      <c r="E324" s="600">
        <v>12</v>
      </c>
      <c r="F324" s="600">
        <v>5</v>
      </c>
      <c r="G324" s="600">
        <v>12</v>
      </c>
      <c r="H324" s="600">
        <v>4</v>
      </c>
      <c r="I324" s="600">
        <v>12</v>
      </c>
      <c r="J324" s="601">
        <v>4</v>
      </c>
      <c r="K324" s="601">
        <v>12</v>
      </c>
      <c r="L324" s="601">
        <v>4</v>
      </c>
      <c r="M324" s="614">
        <v>11</v>
      </c>
      <c r="N324" s="612">
        <f t="shared" si="11"/>
        <v>2.75</v>
      </c>
      <c r="O324" s="587" t="s">
        <v>641</v>
      </c>
      <c r="R324" s="317" t="s">
        <v>739</v>
      </c>
      <c r="S324" s="505">
        <v>4</v>
      </c>
      <c r="T324" s="505">
        <v>9</v>
      </c>
      <c r="U324" s="608" t="str">
        <f t="shared" si="10"/>
        <v>přístav Žlutá Ponorka Třebíč</v>
      </c>
      <c r="W324" s="317"/>
      <c r="X324" s="318"/>
      <c r="Y324" s="318"/>
    </row>
    <row r="325" spans="1:25" ht="15" hidden="1" customHeight="1">
      <c r="A325" s="588" t="s">
        <v>642</v>
      </c>
      <c r="B325" s="599">
        <v>3</v>
      </c>
      <c r="C325" s="600">
        <v>4</v>
      </c>
      <c r="D325" s="600">
        <v>3</v>
      </c>
      <c r="E325" s="600">
        <v>5</v>
      </c>
      <c r="F325" s="600">
        <v>4</v>
      </c>
      <c r="G325" s="600">
        <v>4</v>
      </c>
      <c r="H325" s="600">
        <v>4</v>
      </c>
      <c r="I325" s="600">
        <v>6</v>
      </c>
      <c r="J325" s="601">
        <v>5</v>
      </c>
      <c r="K325" s="601">
        <v>6</v>
      </c>
      <c r="L325" s="601">
        <v>5</v>
      </c>
      <c r="M325" s="614">
        <v>5</v>
      </c>
      <c r="N325" s="612">
        <f t="shared" si="11"/>
        <v>1</v>
      </c>
      <c r="O325" s="587" t="s">
        <v>643</v>
      </c>
      <c r="R325" s="317" t="s">
        <v>707</v>
      </c>
      <c r="S325" s="505">
        <v>3</v>
      </c>
      <c r="T325" s="505">
        <v>9</v>
      </c>
      <c r="U325" s="608" t="str">
        <f t="shared" si="10"/>
        <v>středisko Bílý štít Nové Město na Moravě</v>
      </c>
      <c r="W325" s="317"/>
      <c r="X325" s="318"/>
      <c r="Y325" s="318"/>
    </row>
    <row r="326" spans="1:25" ht="15" hidden="1" customHeight="1">
      <c r="A326" s="588" t="s">
        <v>644</v>
      </c>
      <c r="B326" s="599">
        <v>3</v>
      </c>
      <c r="C326" s="600">
        <v>7</v>
      </c>
      <c r="D326" s="600">
        <v>3</v>
      </c>
      <c r="E326" s="600">
        <v>7</v>
      </c>
      <c r="F326" s="600">
        <v>3</v>
      </c>
      <c r="G326" s="600">
        <v>9</v>
      </c>
      <c r="H326" s="600">
        <v>3</v>
      </c>
      <c r="I326" s="600">
        <v>9</v>
      </c>
      <c r="J326" s="601">
        <v>4</v>
      </c>
      <c r="K326" s="601">
        <v>10</v>
      </c>
      <c r="L326" s="601">
        <v>4</v>
      </c>
      <c r="M326" s="614">
        <v>11</v>
      </c>
      <c r="N326" s="612">
        <f t="shared" si="11"/>
        <v>2.75</v>
      </c>
      <c r="O326" s="587" t="s">
        <v>645</v>
      </c>
      <c r="R326" s="317" t="s">
        <v>709</v>
      </c>
      <c r="S326" s="505">
        <v>3</v>
      </c>
      <c r="T326" s="505">
        <v>9</v>
      </c>
      <c r="U326" s="608" t="str">
        <f t="shared" ref="U326:U389" si="12">VLOOKUP(R326,A:O,15,0)</f>
        <v>středisko Klen Bystřice nad Pernštejnem</v>
      </c>
      <c r="W326" s="317"/>
      <c r="X326" s="318"/>
      <c r="Y326" s="318"/>
    </row>
    <row r="327" spans="1:25" ht="15" hidden="1" customHeight="1">
      <c r="A327" s="588" t="s">
        <v>646</v>
      </c>
      <c r="B327" s="599">
        <v>2</v>
      </c>
      <c r="C327" s="600">
        <v>5</v>
      </c>
      <c r="D327" s="600">
        <v>2</v>
      </c>
      <c r="E327" s="600">
        <v>2</v>
      </c>
      <c r="F327" s="600">
        <v>2</v>
      </c>
      <c r="G327" s="600">
        <v>4</v>
      </c>
      <c r="H327" s="600">
        <v>2</v>
      </c>
      <c r="I327" s="600">
        <v>4</v>
      </c>
      <c r="J327" s="601">
        <v>2</v>
      </c>
      <c r="K327" s="601">
        <v>6</v>
      </c>
      <c r="L327" s="601">
        <v>2</v>
      </c>
      <c r="M327" s="614">
        <v>6</v>
      </c>
      <c r="N327" s="612">
        <f t="shared" si="11"/>
        <v>3</v>
      </c>
      <c r="O327" s="587" t="s">
        <v>647</v>
      </c>
      <c r="R327" s="317" t="s">
        <v>711</v>
      </c>
      <c r="S327" s="505">
        <v>4</v>
      </c>
      <c r="T327" s="505">
        <v>10</v>
      </c>
      <c r="U327" s="608" t="str">
        <f t="shared" si="12"/>
        <v>přístav Racek Žďár nad Sázavou</v>
      </c>
      <c r="W327" s="317"/>
      <c r="X327" s="318"/>
      <c r="Y327" s="318"/>
    </row>
    <row r="328" spans="1:25" ht="15" hidden="1" customHeight="1">
      <c r="A328" s="588" t="s">
        <v>648</v>
      </c>
      <c r="B328" s="599">
        <v>2</v>
      </c>
      <c r="C328" s="600">
        <v>3</v>
      </c>
      <c r="D328" s="600">
        <v>2</v>
      </c>
      <c r="E328" s="600">
        <v>2</v>
      </c>
      <c r="F328" s="600">
        <v>2</v>
      </c>
      <c r="G328" s="600">
        <v>3</v>
      </c>
      <c r="H328" s="600">
        <v>2</v>
      </c>
      <c r="I328" s="600">
        <v>4</v>
      </c>
      <c r="J328" s="601">
        <v>2</v>
      </c>
      <c r="K328" s="601">
        <v>5</v>
      </c>
      <c r="L328" s="601">
        <v>2</v>
      </c>
      <c r="M328" s="614">
        <v>5</v>
      </c>
      <c r="N328" s="612">
        <f t="shared" si="11"/>
        <v>2.5</v>
      </c>
      <c r="O328" s="587" t="s">
        <v>649</v>
      </c>
      <c r="R328" s="317" t="s">
        <v>713</v>
      </c>
      <c r="S328" s="505">
        <v>2</v>
      </c>
      <c r="T328" s="505">
        <v>5</v>
      </c>
      <c r="U328" s="608" t="str">
        <f t="shared" si="12"/>
        <v>středisko Svratka</v>
      </c>
      <c r="W328" s="317"/>
      <c r="X328" s="318"/>
      <c r="Y328" s="318"/>
    </row>
    <row r="329" spans="1:25" ht="15" hidden="1" customHeight="1">
      <c r="A329" s="588" t="s">
        <v>650</v>
      </c>
      <c r="B329" s="599">
        <v>2</v>
      </c>
      <c r="C329" s="600">
        <v>2</v>
      </c>
      <c r="D329" s="600">
        <v>3</v>
      </c>
      <c r="E329" s="600">
        <v>2</v>
      </c>
      <c r="F329" s="600">
        <v>3</v>
      </c>
      <c r="G329" s="600">
        <v>5</v>
      </c>
      <c r="H329" s="600">
        <v>3</v>
      </c>
      <c r="I329" s="600">
        <v>5</v>
      </c>
      <c r="J329" s="601">
        <v>3</v>
      </c>
      <c r="K329" s="601">
        <v>4</v>
      </c>
      <c r="L329" s="601">
        <v>4</v>
      </c>
      <c r="M329" s="614">
        <v>5</v>
      </c>
      <c r="N329" s="612">
        <f>IF(L329&gt;0,ROUND((M329/L329),2),0)</f>
        <v>1.25</v>
      </c>
      <c r="O329" s="587" t="s">
        <v>651</v>
      </c>
      <c r="R329" s="317" t="s">
        <v>715</v>
      </c>
      <c r="S329" s="505">
        <v>2</v>
      </c>
      <c r="T329" s="505">
        <v>5</v>
      </c>
      <c r="U329" s="608" t="str">
        <f t="shared" si="12"/>
        <v>středisko Parkán Polná</v>
      </c>
      <c r="W329" s="317"/>
      <c r="X329" s="318"/>
      <c r="Y329" s="318"/>
    </row>
    <row r="330" spans="1:25" ht="15" hidden="1" customHeight="1">
      <c r="A330" s="588" t="s">
        <v>652</v>
      </c>
      <c r="B330" s="599">
        <v>3</v>
      </c>
      <c r="C330" s="600">
        <v>8</v>
      </c>
      <c r="D330" s="600">
        <v>3</v>
      </c>
      <c r="E330" s="600">
        <v>9</v>
      </c>
      <c r="F330" s="600">
        <v>3</v>
      </c>
      <c r="G330" s="600">
        <v>8</v>
      </c>
      <c r="H330" s="600">
        <v>3</v>
      </c>
      <c r="I330" s="600">
        <v>7</v>
      </c>
      <c r="J330" s="601">
        <v>4</v>
      </c>
      <c r="K330" s="601">
        <v>9</v>
      </c>
      <c r="L330" s="601">
        <v>4</v>
      </c>
      <c r="M330" s="614">
        <v>9</v>
      </c>
      <c r="N330" s="612">
        <f t="shared" ref="N330:N377" si="13">IF(L330&gt;0,ROUND((M330/L330),2),0)</f>
        <v>2.25</v>
      </c>
      <c r="O330" s="587" t="s">
        <v>653</v>
      </c>
      <c r="R330" s="317" t="s">
        <v>1116</v>
      </c>
      <c r="S330" s="505">
        <v>2</v>
      </c>
      <c r="T330" s="505">
        <v>6</v>
      </c>
      <c r="U330" s="608" t="str">
        <f t="shared" si="12"/>
        <v>přístav Luleč</v>
      </c>
      <c r="W330" s="317"/>
      <c r="X330" s="318"/>
      <c r="Y330" s="318"/>
    </row>
    <row r="331" spans="1:25" ht="15" hidden="1" customHeight="1">
      <c r="A331" s="588" t="s">
        <v>654</v>
      </c>
      <c r="B331" s="599">
        <v>2</v>
      </c>
      <c r="C331" s="600">
        <v>3</v>
      </c>
      <c r="D331" s="600">
        <v>2</v>
      </c>
      <c r="E331" s="600">
        <v>4</v>
      </c>
      <c r="F331" s="600">
        <v>2</v>
      </c>
      <c r="G331" s="600">
        <v>4</v>
      </c>
      <c r="H331" s="600">
        <v>2</v>
      </c>
      <c r="I331" s="600">
        <v>5</v>
      </c>
      <c r="J331" s="601">
        <v>2</v>
      </c>
      <c r="K331" s="601">
        <v>4</v>
      </c>
      <c r="L331" s="601">
        <v>2</v>
      </c>
      <c r="M331" s="614">
        <v>6</v>
      </c>
      <c r="N331" s="612">
        <f t="shared" si="13"/>
        <v>3</v>
      </c>
      <c r="O331" s="587" t="s">
        <v>655</v>
      </c>
      <c r="R331" s="317" t="s">
        <v>752</v>
      </c>
      <c r="S331" s="505">
        <v>4</v>
      </c>
      <c r="T331" s="505">
        <v>9</v>
      </c>
      <c r="U331" s="608" t="str">
        <f t="shared" si="12"/>
        <v>středisko Srdce na dlani Blansko</v>
      </c>
      <c r="W331" s="317"/>
      <c r="X331" s="318"/>
      <c r="Y331" s="318"/>
    </row>
    <row r="332" spans="1:25" ht="15" hidden="1" customHeight="1">
      <c r="A332" s="588" t="s">
        <v>656</v>
      </c>
      <c r="B332" s="599">
        <v>2</v>
      </c>
      <c r="C332" s="600">
        <v>5</v>
      </c>
      <c r="D332" s="600">
        <v>2</v>
      </c>
      <c r="E332" s="600">
        <v>4</v>
      </c>
      <c r="F332" s="600">
        <v>2</v>
      </c>
      <c r="G332" s="600">
        <v>6</v>
      </c>
      <c r="H332" s="600">
        <v>2</v>
      </c>
      <c r="I332" s="600">
        <v>5</v>
      </c>
      <c r="J332" s="601">
        <v>2</v>
      </c>
      <c r="K332" s="601">
        <v>5</v>
      </c>
      <c r="L332" s="601">
        <v>2</v>
      </c>
      <c r="M332" s="614">
        <v>6</v>
      </c>
      <c r="N332" s="612">
        <f t="shared" si="13"/>
        <v>3</v>
      </c>
      <c r="O332" s="587" t="s">
        <v>657</v>
      </c>
      <c r="R332" s="317" t="s">
        <v>754</v>
      </c>
      <c r="S332" s="505">
        <v>4</v>
      </c>
      <c r="T332" s="505">
        <v>9</v>
      </c>
      <c r="U332" s="608" t="str">
        <f t="shared" si="12"/>
        <v>středisko Rájec-Jestřebí</v>
      </c>
      <c r="W332" s="317"/>
      <c r="X332" s="318"/>
      <c r="Y332" s="318"/>
    </row>
    <row r="333" spans="1:25" ht="15" customHeight="1">
      <c r="A333" s="588">
        <v>533</v>
      </c>
      <c r="B333" s="599">
        <v>15</v>
      </c>
      <c r="C333" s="600">
        <v>38</v>
      </c>
      <c r="D333" s="600">
        <v>15</v>
      </c>
      <c r="E333" s="600">
        <v>37</v>
      </c>
      <c r="F333" s="600">
        <v>15</v>
      </c>
      <c r="G333" s="600">
        <v>38</v>
      </c>
      <c r="H333" s="600">
        <v>15</v>
      </c>
      <c r="I333" s="600">
        <v>37</v>
      </c>
      <c r="J333" s="601">
        <v>15</v>
      </c>
      <c r="K333" s="601">
        <v>36</v>
      </c>
      <c r="L333" s="601">
        <v>15</v>
      </c>
      <c r="M333" s="614">
        <v>36</v>
      </c>
      <c r="N333" s="612">
        <f t="shared" si="13"/>
        <v>2.4</v>
      </c>
      <c r="O333" s="587" t="s">
        <v>658</v>
      </c>
      <c r="R333" s="317" t="s">
        <v>756</v>
      </c>
      <c r="S333" s="505">
        <v>6</v>
      </c>
      <c r="T333" s="505">
        <v>18</v>
      </c>
      <c r="U333" s="608" t="str">
        <f t="shared" si="12"/>
        <v>středisko Boskovice</v>
      </c>
      <c r="W333" s="317"/>
      <c r="X333" s="318"/>
      <c r="Y333" s="318"/>
    </row>
    <row r="334" spans="1:25" ht="15" hidden="1" customHeight="1">
      <c r="A334" s="588" t="s">
        <v>659</v>
      </c>
      <c r="B334" s="599">
        <v>2</v>
      </c>
      <c r="C334" s="600">
        <v>6</v>
      </c>
      <c r="D334" s="600">
        <v>2</v>
      </c>
      <c r="E334" s="600">
        <v>6</v>
      </c>
      <c r="F334" s="600">
        <v>2</v>
      </c>
      <c r="G334" s="600">
        <v>6</v>
      </c>
      <c r="H334" s="600">
        <v>2</v>
      </c>
      <c r="I334" s="600">
        <v>6</v>
      </c>
      <c r="J334" s="601">
        <v>2</v>
      </c>
      <c r="K334" s="601">
        <v>6</v>
      </c>
      <c r="L334" s="601">
        <v>2</v>
      </c>
      <c r="M334" s="614">
        <v>6</v>
      </c>
      <c r="N334" s="612">
        <f t="shared" si="13"/>
        <v>3</v>
      </c>
      <c r="O334" s="587" t="s">
        <v>660</v>
      </c>
      <c r="R334" s="317" t="s">
        <v>758</v>
      </c>
      <c r="S334" s="505">
        <v>3</v>
      </c>
      <c r="T334" s="505">
        <v>8</v>
      </c>
      <c r="U334" s="608" t="str">
        <f t="shared" si="12"/>
        <v>středisko Erb Letovice</v>
      </c>
      <c r="W334" s="317"/>
      <c r="X334" s="318"/>
      <c r="Y334" s="318"/>
    </row>
    <row r="335" spans="1:25" ht="15" hidden="1" customHeight="1">
      <c r="A335" s="588" t="s">
        <v>661</v>
      </c>
      <c r="B335" s="599">
        <v>4</v>
      </c>
      <c r="C335" s="600">
        <v>10</v>
      </c>
      <c r="D335" s="600">
        <v>4</v>
      </c>
      <c r="E335" s="600">
        <v>10</v>
      </c>
      <c r="F335" s="600">
        <v>4</v>
      </c>
      <c r="G335" s="600">
        <v>9</v>
      </c>
      <c r="H335" s="600">
        <v>4</v>
      </c>
      <c r="I335" s="600">
        <v>9</v>
      </c>
      <c r="J335" s="601">
        <v>4</v>
      </c>
      <c r="K335" s="601">
        <v>9</v>
      </c>
      <c r="L335" s="601">
        <v>4</v>
      </c>
      <c r="M335" s="614">
        <v>9</v>
      </c>
      <c r="N335" s="612">
        <f t="shared" si="13"/>
        <v>2.25</v>
      </c>
      <c r="O335" s="587" t="s">
        <v>662</v>
      </c>
      <c r="R335" s="317" t="s">
        <v>760</v>
      </c>
      <c r="S335" s="505">
        <v>4</v>
      </c>
      <c r="T335" s="505">
        <v>10</v>
      </c>
      <c r="U335" s="608" t="str">
        <f t="shared" si="12"/>
        <v>středisko Jedovnice</v>
      </c>
      <c r="W335" s="317"/>
      <c r="X335" s="318"/>
      <c r="Y335" s="318"/>
    </row>
    <row r="336" spans="1:25" ht="15" hidden="1" customHeight="1">
      <c r="A336" s="588" t="s">
        <v>663</v>
      </c>
      <c r="B336" s="599">
        <v>2</v>
      </c>
      <c r="C336" s="600">
        <v>3</v>
      </c>
      <c r="D336" s="600">
        <v>2</v>
      </c>
      <c r="E336" s="600">
        <v>5</v>
      </c>
      <c r="F336" s="600">
        <v>2</v>
      </c>
      <c r="G336" s="600">
        <v>6</v>
      </c>
      <c r="H336" s="600">
        <v>2</v>
      </c>
      <c r="I336" s="600">
        <v>6</v>
      </c>
      <c r="J336" s="601">
        <v>2</v>
      </c>
      <c r="K336" s="601">
        <v>6</v>
      </c>
      <c r="L336" s="601">
        <v>2</v>
      </c>
      <c r="M336" s="614">
        <v>6</v>
      </c>
      <c r="N336" s="612">
        <f t="shared" si="13"/>
        <v>3</v>
      </c>
      <c r="O336" s="587" t="s">
        <v>664</v>
      </c>
      <c r="R336" s="317" t="s">
        <v>762</v>
      </c>
      <c r="S336" s="505">
        <v>4</v>
      </c>
      <c r="T336" s="505">
        <v>12</v>
      </c>
      <c r="U336" s="608" t="str">
        <f t="shared" si="12"/>
        <v>středisko Světla Blansko</v>
      </c>
      <c r="W336" s="317"/>
      <c r="X336" s="318"/>
      <c r="Y336" s="318"/>
    </row>
    <row r="337" spans="1:25" ht="15" hidden="1" customHeight="1">
      <c r="A337" s="588" t="s">
        <v>665</v>
      </c>
      <c r="B337" s="599">
        <v>4</v>
      </c>
      <c r="C337" s="600">
        <v>10</v>
      </c>
      <c r="D337" s="600">
        <v>4</v>
      </c>
      <c r="E337" s="600">
        <v>9</v>
      </c>
      <c r="F337" s="600">
        <v>4</v>
      </c>
      <c r="G337" s="600">
        <v>10</v>
      </c>
      <c r="H337" s="600">
        <v>4</v>
      </c>
      <c r="I337" s="600">
        <v>9</v>
      </c>
      <c r="J337" s="601">
        <v>4</v>
      </c>
      <c r="K337" s="601">
        <v>7</v>
      </c>
      <c r="L337" s="601">
        <v>4</v>
      </c>
      <c r="M337" s="614">
        <v>7</v>
      </c>
      <c r="N337" s="612">
        <f t="shared" si="13"/>
        <v>1.75</v>
      </c>
      <c r="O337" s="587" t="s">
        <v>666</v>
      </c>
      <c r="R337" s="317" t="s">
        <v>764</v>
      </c>
      <c r="S337" s="505">
        <v>3</v>
      </c>
      <c r="T337" s="505">
        <v>7</v>
      </c>
      <c r="U337" s="608" t="str">
        <f t="shared" si="12"/>
        <v>středisko Ad fontes</v>
      </c>
      <c r="W337" s="317"/>
      <c r="X337" s="318"/>
      <c r="Y337" s="318"/>
    </row>
    <row r="338" spans="1:25" ht="15" hidden="1" customHeight="1">
      <c r="A338" s="588" t="s">
        <v>667</v>
      </c>
      <c r="B338" s="599">
        <v>3</v>
      </c>
      <c r="C338" s="600">
        <v>9</v>
      </c>
      <c r="D338" s="600">
        <v>3</v>
      </c>
      <c r="E338" s="600">
        <v>7</v>
      </c>
      <c r="F338" s="600">
        <v>3</v>
      </c>
      <c r="G338" s="600">
        <v>7</v>
      </c>
      <c r="H338" s="600">
        <v>3</v>
      </c>
      <c r="I338" s="600">
        <v>7</v>
      </c>
      <c r="J338" s="601">
        <v>3</v>
      </c>
      <c r="K338" s="601">
        <v>8</v>
      </c>
      <c r="L338" s="601">
        <v>3</v>
      </c>
      <c r="M338" s="614">
        <v>8</v>
      </c>
      <c r="N338" s="612">
        <f t="shared" si="13"/>
        <v>2.67</v>
      </c>
      <c r="O338" s="587" t="s">
        <v>668</v>
      </c>
      <c r="R338" s="317" t="s">
        <v>766</v>
      </c>
      <c r="S338" s="505">
        <v>2</v>
      </c>
      <c r="T338" s="505">
        <v>4</v>
      </c>
      <c r="U338" s="608" t="str">
        <f t="shared" si="12"/>
        <v>středisko Fénix Blansko</v>
      </c>
      <c r="W338" s="317"/>
      <c r="X338" s="318"/>
      <c r="Y338" s="318"/>
    </row>
    <row r="339" spans="1:25" ht="15" customHeight="1">
      <c r="A339" s="588">
        <v>534</v>
      </c>
      <c r="B339" s="599">
        <v>40</v>
      </c>
      <c r="C339" s="600">
        <v>88</v>
      </c>
      <c r="D339" s="600">
        <v>40</v>
      </c>
      <c r="E339" s="600">
        <v>92</v>
      </c>
      <c r="F339" s="600">
        <v>40</v>
      </c>
      <c r="G339" s="600">
        <v>97</v>
      </c>
      <c r="H339" s="600">
        <v>41</v>
      </c>
      <c r="I339" s="600">
        <v>90</v>
      </c>
      <c r="J339" s="601">
        <v>41</v>
      </c>
      <c r="K339" s="601">
        <v>95</v>
      </c>
      <c r="L339" s="601">
        <v>41</v>
      </c>
      <c r="M339" s="614">
        <v>102</v>
      </c>
      <c r="N339" s="612">
        <f t="shared" si="13"/>
        <v>2.4900000000000002</v>
      </c>
      <c r="O339" s="587" t="s">
        <v>669</v>
      </c>
      <c r="R339" s="317" t="s">
        <v>1098</v>
      </c>
      <c r="S339" s="505">
        <v>2</v>
      </c>
      <c r="T339" s="505">
        <v>6</v>
      </c>
      <c r="U339" s="608" t="str">
        <f t="shared" si="12"/>
        <v>středisko Labyrint Blansko</v>
      </c>
      <c r="W339" s="317"/>
      <c r="X339" s="318"/>
      <c r="Y339" s="318"/>
    </row>
    <row r="340" spans="1:25" ht="15" hidden="1" customHeight="1">
      <c r="A340" s="588" t="s">
        <v>670</v>
      </c>
      <c r="B340" s="599">
        <v>3</v>
      </c>
      <c r="C340" s="600">
        <v>7</v>
      </c>
      <c r="D340" s="600">
        <v>3</v>
      </c>
      <c r="E340" s="600">
        <v>9</v>
      </c>
      <c r="F340" s="600">
        <v>3</v>
      </c>
      <c r="G340" s="600">
        <v>8</v>
      </c>
      <c r="H340" s="600">
        <v>3</v>
      </c>
      <c r="I340" s="600">
        <v>7</v>
      </c>
      <c r="J340" s="601">
        <v>3</v>
      </c>
      <c r="K340" s="601">
        <v>7</v>
      </c>
      <c r="L340" s="601">
        <v>3</v>
      </c>
      <c r="M340" s="614">
        <v>8</v>
      </c>
      <c r="N340" s="612">
        <f t="shared" si="13"/>
        <v>2.67</v>
      </c>
      <c r="O340" s="587" t="s">
        <v>671</v>
      </c>
      <c r="R340" s="317" t="s">
        <v>769</v>
      </c>
      <c r="S340" s="505">
        <v>4</v>
      </c>
      <c r="T340" s="505">
        <v>12</v>
      </c>
      <c r="U340" s="608" t="str">
        <f t="shared" si="12"/>
        <v>středisko Řehoře Mendla Brno</v>
      </c>
      <c r="W340" s="317"/>
      <c r="X340" s="318"/>
      <c r="Y340" s="318"/>
    </row>
    <row r="341" spans="1:25" ht="15" hidden="1" customHeight="1">
      <c r="A341" s="588" t="s">
        <v>672</v>
      </c>
      <c r="B341" s="599">
        <v>7</v>
      </c>
      <c r="C341" s="600">
        <v>15</v>
      </c>
      <c r="D341" s="600">
        <v>7</v>
      </c>
      <c r="E341" s="600">
        <v>16</v>
      </c>
      <c r="F341" s="600">
        <v>7</v>
      </c>
      <c r="G341" s="600">
        <v>16</v>
      </c>
      <c r="H341" s="600">
        <v>7</v>
      </c>
      <c r="I341" s="600">
        <v>14</v>
      </c>
      <c r="J341" s="601">
        <v>7</v>
      </c>
      <c r="K341" s="601">
        <v>14</v>
      </c>
      <c r="L341" s="601">
        <v>7</v>
      </c>
      <c r="M341" s="614">
        <v>15</v>
      </c>
      <c r="N341" s="612">
        <f t="shared" si="13"/>
        <v>2.14</v>
      </c>
      <c r="O341" s="587" t="s">
        <v>673</v>
      </c>
      <c r="R341" s="317" t="s">
        <v>771</v>
      </c>
      <c r="S341" s="505">
        <v>4</v>
      </c>
      <c r="T341" s="505">
        <v>12</v>
      </c>
      <c r="U341" s="608" t="str">
        <f t="shared" si="12"/>
        <v>středisko Dvojka Brno</v>
      </c>
      <c r="W341" s="317"/>
      <c r="X341" s="318"/>
      <c r="Y341" s="318"/>
    </row>
    <row r="342" spans="1:25" ht="15" hidden="1" customHeight="1">
      <c r="A342" s="588" t="s">
        <v>674</v>
      </c>
      <c r="B342" s="599">
        <v>4</v>
      </c>
      <c r="C342" s="600">
        <v>8</v>
      </c>
      <c r="D342" s="600">
        <v>4</v>
      </c>
      <c r="E342" s="600">
        <v>8</v>
      </c>
      <c r="F342" s="600">
        <v>4</v>
      </c>
      <c r="G342" s="600">
        <v>9</v>
      </c>
      <c r="H342" s="600">
        <v>4</v>
      </c>
      <c r="I342" s="600">
        <v>10</v>
      </c>
      <c r="J342" s="601">
        <v>4</v>
      </c>
      <c r="K342" s="601">
        <v>12</v>
      </c>
      <c r="L342" s="601">
        <v>4</v>
      </c>
      <c r="M342" s="614">
        <v>12</v>
      </c>
      <c r="N342" s="612">
        <f t="shared" si="13"/>
        <v>3</v>
      </c>
      <c r="O342" s="587" t="s">
        <v>675</v>
      </c>
      <c r="R342" s="317" t="s">
        <v>773</v>
      </c>
      <c r="S342" s="505">
        <v>4</v>
      </c>
      <c r="T342" s="505">
        <v>9</v>
      </c>
      <c r="U342" s="608" t="str">
        <f t="shared" si="12"/>
        <v>středisko A je to! Brno</v>
      </c>
      <c r="W342" s="317"/>
      <c r="X342" s="318"/>
      <c r="Y342" s="318"/>
    </row>
    <row r="343" spans="1:25" ht="15" hidden="1" customHeight="1">
      <c r="A343" s="588" t="s">
        <v>676</v>
      </c>
      <c r="B343" s="599">
        <v>3</v>
      </c>
      <c r="C343" s="600">
        <v>5</v>
      </c>
      <c r="D343" s="600">
        <v>3</v>
      </c>
      <c r="E343" s="600">
        <v>4</v>
      </c>
      <c r="F343" s="600">
        <v>3</v>
      </c>
      <c r="G343" s="600">
        <v>7</v>
      </c>
      <c r="H343" s="600">
        <v>3</v>
      </c>
      <c r="I343" s="600">
        <v>6</v>
      </c>
      <c r="J343" s="601">
        <v>3</v>
      </c>
      <c r="K343" s="601">
        <v>6</v>
      </c>
      <c r="L343" s="601">
        <v>3</v>
      </c>
      <c r="M343" s="614">
        <v>7</v>
      </c>
      <c r="N343" s="612">
        <f t="shared" si="13"/>
        <v>2.33</v>
      </c>
      <c r="O343" s="587" t="s">
        <v>677</v>
      </c>
      <c r="R343" s="317" t="s">
        <v>775</v>
      </c>
      <c r="S343" s="505">
        <v>4</v>
      </c>
      <c r="T343" s="505">
        <v>9</v>
      </c>
      <c r="U343" s="608" t="str">
        <f t="shared" si="12"/>
        <v>středisko Milana Genserka Brno</v>
      </c>
      <c r="W343" s="317"/>
      <c r="X343" s="318"/>
      <c r="Y343" s="318"/>
    </row>
    <row r="344" spans="1:25" ht="15" hidden="1" customHeight="1">
      <c r="A344" s="588" t="s">
        <v>678</v>
      </c>
      <c r="B344" s="599">
        <v>5</v>
      </c>
      <c r="C344" s="600">
        <v>10</v>
      </c>
      <c r="D344" s="600">
        <v>5</v>
      </c>
      <c r="E344" s="600">
        <v>12</v>
      </c>
      <c r="F344" s="600">
        <v>5</v>
      </c>
      <c r="G344" s="600">
        <v>12</v>
      </c>
      <c r="H344" s="600">
        <v>5</v>
      </c>
      <c r="I344" s="600">
        <v>12</v>
      </c>
      <c r="J344" s="601">
        <v>5</v>
      </c>
      <c r="K344" s="601">
        <v>12</v>
      </c>
      <c r="L344" s="601">
        <v>5</v>
      </c>
      <c r="M344" s="614">
        <v>12</v>
      </c>
      <c r="N344" s="612">
        <f t="shared" si="13"/>
        <v>2.4</v>
      </c>
      <c r="O344" s="587" t="s">
        <v>679</v>
      </c>
      <c r="R344" s="317" t="s">
        <v>777</v>
      </c>
      <c r="S344" s="505">
        <v>5</v>
      </c>
      <c r="T344" s="505">
        <v>15</v>
      </c>
      <c r="U344" s="608" t="str">
        <f t="shared" si="12"/>
        <v>středisko Ignis Brno</v>
      </c>
      <c r="W344" s="317"/>
      <c r="X344" s="318"/>
      <c r="Y344" s="318"/>
    </row>
    <row r="345" spans="1:25" ht="15" hidden="1" customHeight="1">
      <c r="A345" s="588" t="s">
        <v>680</v>
      </c>
      <c r="B345" s="599">
        <v>2</v>
      </c>
      <c r="C345" s="600">
        <v>5</v>
      </c>
      <c r="D345" s="600">
        <v>2</v>
      </c>
      <c r="E345" s="600">
        <v>6</v>
      </c>
      <c r="F345" s="600">
        <v>2</v>
      </c>
      <c r="G345" s="600">
        <v>6</v>
      </c>
      <c r="H345" s="600">
        <v>2</v>
      </c>
      <c r="I345" s="600">
        <v>6</v>
      </c>
      <c r="J345" s="601">
        <v>2</v>
      </c>
      <c r="K345" s="601">
        <v>6</v>
      </c>
      <c r="L345" s="601">
        <v>2</v>
      </c>
      <c r="M345" s="614">
        <v>6</v>
      </c>
      <c r="N345" s="612">
        <f t="shared" si="13"/>
        <v>3</v>
      </c>
      <c r="O345" s="587" t="s">
        <v>681</v>
      </c>
      <c r="R345" s="317" t="s">
        <v>779</v>
      </c>
      <c r="S345" s="505">
        <v>4</v>
      </c>
      <c r="T345" s="505">
        <v>12</v>
      </c>
      <c r="U345" s="608" t="str">
        <f t="shared" si="12"/>
        <v>středisko Mafeking Brno</v>
      </c>
      <c r="W345" s="317"/>
      <c r="X345" s="318"/>
      <c r="Y345" s="318"/>
    </row>
    <row r="346" spans="1:25" ht="15" hidden="1" customHeight="1">
      <c r="A346" s="588" t="s">
        <v>682</v>
      </c>
      <c r="B346" s="599">
        <v>7</v>
      </c>
      <c r="C346" s="600">
        <v>19</v>
      </c>
      <c r="D346" s="600">
        <v>7</v>
      </c>
      <c r="E346" s="600">
        <v>18</v>
      </c>
      <c r="F346" s="600">
        <v>7</v>
      </c>
      <c r="G346" s="600">
        <v>19</v>
      </c>
      <c r="H346" s="600">
        <v>8</v>
      </c>
      <c r="I346" s="600">
        <v>20</v>
      </c>
      <c r="J346" s="601">
        <v>8</v>
      </c>
      <c r="K346" s="601">
        <v>20</v>
      </c>
      <c r="L346" s="601">
        <v>8</v>
      </c>
      <c r="M346" s="614">
        <v>22</v>
      </c>
      <c r="N346" s="612">
        <f t="shared" si="13"/>
        <v>2.75</v>
      </c>
      <c r="O346" s="587" t="s">
        <v>683</v>
      </c>
      <c r="R346" s="317" t="s">
        <v>781</v>
      </c>
      <c r="S346" s="505">
        <v>3</v>
      </c>
      <c r="T346" s="505">
        <v>9</v>
      </c>
      <c r="U346" s="608" t="str">
        <f t="shared" si="12"/>
        <v>středisko Královo Pole Brno</v>
      </c>
      <c r="W346" s="317"/>
      <c r="X346" s="318"/>
      <c r="Y346" s="318"/>
    </row>
    <row r="347" spans="1:25" ht="15" hidden="1" customHeight="1">
      <c r="A347" s="588" t="s">
        <v>684</v>
      </c>
      <c r="B347" s="599">
        <v>2</v>
      </c>
      <c r="C347" s="600">
        <v>3</v>
      </c>
      <c r="D347" s="600">
        <v>2</v>
      </c>
      <c r="E347" s="600">
        <v>3</v>
      </c>
      <c r="F347" s="600">
        <v>2</v>
      </c>
      <c r="G347" s="600">
        <v>3</v>
      </c>
      <c r="H347" s="600">
        <v>2</v>
      </c>
      <c r="I347" s="600">
        <v>1</v>
      </c>
      <c r="J347" s="601">
        <v>2</v>
      </c>
      <c r="K347" s="601">
        <v>1</v>
      </c>
      <c r="L347" s="601">
        <v>2</v>
      </c>
      <c r="M347" s="614">
        <v>3</v>
      </c>
      <c r="N347" s="612">
        <f t="shared" si="13"/>
        <v>1.5</v>
      </c>
      <c r="O347" s="587" t="s">
        <v>685</v>
      </c>
      <c r="R347" s="317" t="s">
        <v>783</v>
      </c>
      <c r="S347" s="505">
        <v>5</v>
      </c>
      <c r="T347" s="505">
        <v>15</v>
      </c>
      <c r="U347" s="608" t="str">
        <f t="shared" si="12"/>
        <v>středisko Hiawatha Brno</v>
      </c>
      <c r="W347" s="317"/>
      <c r="X347" s="318"/>
      <c r="Y347" s="318"/>
    </row>
    <row r="348" spans="1:25" ht="15" hidden="1" customHeight="1">
      <c r="A348" s="588" t="s">
        <v>686</v>
      </c>
      <c r="B348" s="599">
        <v>2</v>
      </c>
      <c r="C348" s="600">
        <v>4</v>
      </c>
      <c r="D348" s="600">
        <v>2</v>
      </c>
      <c r="E348" s="600">
        <v>5</v>
      </c>
      <c r="F348" s="600">
        <v>2</v>
      </c>
      <c r="G348" s="600">
        <v>4</v>
      </c>
      <c r="H348" s="600">
        <v>2</v>
      </c>
      <c r="I348" s="600">
        <v>4</v>
      </c>
      <c r="J348" s="601">
        <v>2</v>
      </c>
      <c r="K348" s="601">
        <v>5</v>
      </c>
      <c r="L348" s="601">
        <v>2</v>
      </c>
      <c r="M348" s="614">
        <v>6</v>
      </c>
      <c r="N348" s="612">
        <f t="shared" si="13"/>
        <v>3</v>
      </c>
      <c r="O348" s="587" t="s">
        <v>687</v>
      </c>
      <c r="R348" s="317" t="s">
        <v>785</v>
      </c>
      <c r="S348" s="505">
        <v>5</v>
      </c>
      <c r="T348" s="505">
        <v>15</v>
      </c>
      <c r="U348" s="608" t="str">
        <f t="shared" si="12"/>
        <v>středisko Kompas Brno</v>
      </c>
      <c r="W348" s="317"/>
      <c r="X348" s="318"/>
      <c r="Y348" s="318"/>
    </row>
    <row r="349" spans="1:25" ht="15" hidden="1" customHeight="1">
      <c r="A349" s="588" t="s">
        <v>688</v>
      </c>
      <c r="B349" s="599">
        <v>2</v>
      </c>
      <c r="C349" s="600">
        <v>5</v>
      </c>
      <c r="D349" s="600">
        <v>2</v>
      </c>
      <c r="E349" s="600">
        <v>6</v>
      </c>
      <c r="F349" s="600">
        <v>2</v>
      </c>
      <c r="G349" s="600">
        <v>6</v>
      </c>
      <c r="H349" s="600">
        <v>2</v>
      </c>
      <c r="I349" s="600">
        <v>6</v>
      </c>
      <c r="J349" s="601">
        <v>2</v>
      </c>
      <c r="K349" s="601">
        <v>6</v>
      </c>
      <c r="L349" s="601">
        <v>2</v>
      </c>
      <c r="M349" s="614">
        <v>6</v>
      </c>
      <c r="N349" s="612">
        <f t="shared" si="13"/>
        <v>3</v>
      </c>
      <c r="O349" s="587" t="s">
        <v>689</v>
      </c>
      <c r="R349" s="317" t="s">
        <v>787</v>
      </c>
      <c r="S349" s="505">
        <v>6</v>
      </c>
      <c r="T349" s="505">
        <v>16</v>
      </c>
      <c r="U349" s="608" t="str">
        <f t="shared" si="12"/>
        <v>středisko Duha Brno</v>
      </c>
      <c r="W349" s="317"/>
      <c r="X349" s="318"/>
      <c r="Y349" s="318"/>
    </row>
    <row r="350" spans="1:25" ht="15" hidden="1" customHeight="1">
      <c r="A350" s="588" t="s">
        <v>690</v>
      </c>
      <c r="B350" s="599">
        <v>3</v>
      </c>
      <c r="C350" s="600">
        <v>7</v>
      </c>
      <c r="D350" s="600">
        <v>3</v>
      </c>
      <c r="E350" s="600">
        <v>5</v>
      </c>
      <c r="F350" s="600">
        <v>3</v>
      </c>
      <c r="G350" s="600">
        <v>7</v>
      </c>
      <c r="H350" s="600">
        <v>3</v>
      </c>
      <c r="I350" s="600">
        <v>4</v>
      </c>
      <c r="J350" s="601">
        <v>3</v>
      </c>
      <c r="K350" s="601">
        <v>6</v>
      </c>
      <c r="L350" s="601">
        <v>3</v>
      </c>
      <c r="M350" s="614">
        <v>5</v>
      </c>
      <c r="N350" s="612">
        <f t="shared" si="13"/>
        <v>1.67</v>
      </c>
      <c r="O350" s="587" t="s">
        <v>691</v>
      </c>
      <c r="R350" s="317" t="s">
        <v>789</v>
      </c>
      <c r="S350" s="505">
        <v>2</v>
      </c>
      <c r="T350" s="505">
        <v>6</v>
      </c>
      <c r="U350" s="608" t="str">
        <f t="shared" si="12"/>
        <v>středisko Stopadesáttrojka Brno</v>
      </c>
      <c r="W350" s="317"/>
      <c r="X350" s="318"/>
      <c r="Y350" s="318"/>
    </row>
    <row r="351" spans="1:25" ht="15" hidden="1" customHeight="1">
      <c r="A351" s="588">
        <v>610</v>
      </c>
      <c r="B351" s="599">
        <v>72</v>
      </c>
      <c r="C351" s="600">
        <v>140</v>
      </c>
      <c r="D351" s="600">
        <v>71</v>
      </c>
      <c r="E351" s="600">
        <v>133</v>
      </c>
      <c r="F351" s="600">
        <v>72</v>
      </c>
      <c r="G351" s="600">
        <v>144</v>
      </c>
      <c r="H351" s="600">
        <v>72</v>
      </c>
      <c r="I351" s="600">
        <v>144</v>
      </c>
      <c r="J351" s="601">
        <v>75</v>
      </c>
      <c r="K351" s="601">
        <v>155</v>
      </c>
      <c r="L351" s="601">
        <v>77</v>
      </c>
      <c r="M351" s="614">
        <v>173</v>
      </c>
      <c r="N351" s="612">
        <f t="shared" si="13"/>
        <v>2.25</v>
      </c>
      <c r="O351" s="587" t="s">
        <v>692</v>
      </c>
      <c r="R351" s="317" t="s">
        <v>791</v>
      </c>
      <c r="S351" s="505">
        <v>5</v>
      </c>
      <c r="T351" s="505">
        <v>15</v>
      </c>
      <c r="U351" s="608" t="str">
        <f t="shared" si="12"/>
        <v>středisko Vrbovec Brno</v>
      </c>
      <c r="W351" s="317"/>
      <c r="X351" s="318"/>
      <c r="Y351" s="318"/>
    </row>
    <row r="352" spans="1:25" ht="15" hidden="1" customHeight="1">
      <c r="A352" s="588" t="s">
        <v>693</v>
      </c>
      <c r="B352" s="599">
        <v>3</v>
      </c>
      <c r="C352" s="600">
        <v>7</v>
      </c>
      <c r="D352" s="600">
        <v>3</v>
      </c>
      <c r="E352" s="600">
        <v>6</v>
      </c>
      <c r="F352" s="600">
        <v>3</v>
      </c>
      <c r="G352" s="600">
        <v>7</v>
      </c>
      <c r="H352" s="600">
        <v>4</v>
      </c>
      <c r="I352" s="600">
        <v>7</v>
      </c>
      <c r="J352" s="601">
        <v>4</v>
      </c>
      <c r="K352" s="601">
        <v>7</v>
      </c>
      <c r="L352" s="601">
        <v>3</v>
      </c>
      <c r="M352" s="614">
        <v>7</v>
      </c>
      <c r="N352" s="612">
        <f t="shared" si="13"/>
        <v>2.33</v>
      </c>
      <c r="O352" s="587" t="s">
        <v>694</v>
      </c>
      <c r="R352" s="317" t="s">
        <v>793</v>
      </c>
      <c r="S352" s="505">
        <v>5</v>
      </c>
      <c r="T352" s="505">
        <v>15</v>
      </c>
      <c r="U352" s="608" t="str">
        <f t="shared" si="12"/>
        <v>středisko Axinit Brno</v>
      </c>
      <c r="W352" s="317"/>
      <c r="X352" s="318"/>
      <c r="Y352" s="318"/>
    </row>
    <row r="353" spans="1:25" ht="15" hidden="1" customHeight="1">
      <c r="A353" s="588" t="s">
        <v>695</v>
      </c>
      <c r="B353" s="599">
        <v>2</v>
      </c>
      <c r="C353" s="600">
        <v>3</v>
      </c>
      <c r="D353" s="600">
        <v>2</v>
      </c>
      <c r="E353" s="600">
        <v>4</v>
      </c>
      <c r="F353" s="600">
        <v>2</v>
      </c>
      <c r="G353" s="600">
        <v>5</v>
      </c>
      <c r="H353" s="600">
        <v>2</v>
      </c>
      <c r="I353" s="600">
        <v>5</v>
      </c>
      <c r="J353" s="601">
        <v>2</v>
      </c>
      <c r="K353" s="601">
        <v>6</v>
      </c>
      <c r="L353" s="601">
        <v>2</v>
      </c>
      <c r="M353" s="614">
        <v>6</v>
      </c>
      <c r="N353" s="612">
        <f t="shared" si="13"/>
        <v>3</v>
      </c>
      <c r="O353" s="587" t="s">
        <v>696</v>
      </c>
      <c r="R353" s="317" t="s">
        <v>795</v>
      </c>
      <c r="S353" s="505">
        <v>5</v>
      </c>
      <c r="T353" s="505">
        <v>12</v>
      </c>
      <c r="U353" s="608" t="str">
        <f t="shared" si="12"/>
        <v>středisko Žabovřesky Brno</v>
      </c>
      <c r="W353" s="317"/>
      <c r="X353" s="318"/>
      <c r="Y353" s="318"/>
    </row>
    <row r="354" spans="1:25" ht="15" hidden="1" customHeight="1">
      <c r="A354" s="588" t="s">
        <v>697</v>
      </c>
      <c r="B354" s="599">
        <v>2</v>
      </c>
      <c r="C354" s="600">
        <v>2</v>
      </c>
      <c r="D354" s="600">
        <v>2</v>
      </c>
      <c r="E354" s="600">
        <v>0</v>
      </c>
      <c r="F354" s="600">
        <v>2</v>
      </c>
      <c r="G354" s="600">
        <v>1</v>
      </c>
      <c r="H354" s="600">
        <v>2</v>
      </c>
      <c r="I354" s="600">
        <v>3</v>
      </c>
      <c r="J354" s="601">
        <v>2</v>
      </c>
      <c r="K354" s="601">
        <v>6</v>
      </c>
      <c r="L354" s="601">
        <v>2</v>
      </c>
      <c r="M354" s="614">
        <v>4</v>
      </c>
      <c r="N354" s="612">
        <f t="shared" si="13"/>
        <v>2</v>
      </c>
      <c r="O354" s="587" t="s">
        <v>698</v>
      </c>
      <c r="R354" s="317" t="s">
        <v>797</v>
      </c>
      <c r="S354" s="505">
        <v>3</v>
      </c>
      <c r="T354" s="505">
        <v>9</v>
      </c>
      <c r="U354" s="608" t="str">
        <f t="shared" si="12"/>
        <v>středisko Starý Lískovec Brno</v>
      </c>
      <c r="W354" s="317"/>
      <c r="X354" s="318"/>
      <c r="Y354" s="318"/>
    </row>
    <row r="355" spans="1:25" ht="15" hidden="1" customHeight="1">
      <c r="A355" s="588" t="s">
        <v>699</v>
      </c>
      <c r="B355" s="599">
        <v>3</v>
      </c>
      <c r="C355" s="600">
        <v>4</v>
      </c>
      <c r="D355" s="600">
        <v>3</v>
      </c>
      <c r="E355" s="600">
        <v>4</v>
      </c>
      <c r="F355" s="600">
        <v>3</v>
      </c>
      <c r="G355" s="600">
        <v>5</v>
      </c>
      <c r="H355" s="600">
        <v>3</v>
      </c>
      <c r="I355" s="600">
        <v>5</v>
      </c>
      <c r="J355" s="601">
        <v>3</v>
      </c>
      <c r="K355" s="601">
        <v>4</v>
      </c>
      <c r="L355" s="601">
        <v>3</v>
      </c>
      <c r="M355" s="614">
        <v>6</v>
      </c>
      <c r="N355" s="612">
        <f t="shared" si="13"/>
        <v>2</v>
      </c>
      <c r="O355" s="587" t="s">
        <v>700</v>
      </c>
      <c r="R355" s="317" t="s">
        <v>799</v>
      </c>
      <c r="S355" s="505">
        <v>6</v>
      </c>
      <c r="T355" s="505">
        <v>18</v>
      </c>
      <c r="U355" s="608" t="str">
        <f t="shared" si="12"/>
        <v>středisko Brána Brno</v>
      </c>
      <c r="W355" s="317"/>
      <c r="X355" s="318"/>
      <c r="Y355" s="318"/>
    </row>
    <row r="356" spans="1:25" ht="15" hidden="1" customHeight="1">
      <c r="A356" s="588" t="s">
        <v>701</v>
      </c>
      <c r="B356" s="599">
        <v>2</v>
      </c>
      <c r="C356" s="600">
        <v>4</v>
      </c>
      <c r="D356" s="600">
        <v>2</v>
      </c>
      <c r="E356" s="600">
        <v>4</v>
      </c>
      <c r="F356" s="600">
        <v>2</v>
      </c>
      <c r="G356" s="600">
        <v>5</v>
      </c>
      <c r="H356" s="600">
        <v>2</v>
      </c>
      <c r="I356" s="600">
        <v>5</v>
      </c>
      <c r="J356" s="601">
        <v>2</v>
      </c>
      <c r="K356" s="601">
        <v>6</v>
      </c>
      <c r="L356" s="601">
        <v>2</v>
      </c>
      <c r="M356" s="614">
        <v>6</v>
      </c>
      <c r="N356" s="612">
        <f t="shared" si="13"/>
        <v>3</v>
      </c>
      <c r="O356" s="587" t="s">
        <v>702</v>
      </c>
      <c r="R356" s="317" t="s">
        <v>802</v>
      </c>
      <c r="S356" s="505">
        <v>2</v>
      </c>
      <c r="T356" s="505">
        <v>2</v>
      </c>
      <c r="U356" s="608" t="str">
        <f t="shared" si="12"/>
        <v>středisko Oslavany</v>
      </c>
      <c r="W356" s="317"/>
      <c r="X356" s="318"/>
      <c r="Y356" s="318"/>
    </row>
    <row r="357" spans="1:25" ht="15" hidden="1" customHeight="1">
      <c r="A357" s="588" t="s">
        <v>703</v>
      </c>
      <c r="B357" s="599">
        <v>2</v>
      </c>
      <c r="C357" s="600">
        <v>1</v>
      </c>
      <c r="D357" s="600">
        <v>1</v>
      </c>
      <c r="E357" s="600">
        <v>1</v>
      </c>
      <c r="F357" s="600">
        <v>2</v>
      </c>
      <c r="G357" s="600">
        <v>0</v>
      </c>
      <c r="H357" s="600">
        <v>2</v>
      </c>
      <c r="I357" s="600">
        <v>1</v>
      </c>
      <c r="J357" s="601">
        <v>2</v>
      </c>
      <c r="K357" s="601">
        <v>1</v>
      </c>
      <c r="L357" s="601">
        <v>2</v>
      </c>
      <c r="M357" s="614">
        <v>1</v>
      </c>
      <c r="N357" s="612">
        <f t="shared" si="13"/>
        <v>0.5</v>
      </c>
      <c r="O357" s="587" t="s">
        <v>704</v>
      </c>
      <c r="R357" s="317" t="s">
        <v>804</v>
      </c>
      <c r="S357" s="505">
        <v>2</v>
      </c>
      <c r="T357" s="505">
        <v>6</v>
      </c>
      <c r="U357" s="608" t="str">
        <f t="shared" si="12"/>
        <v>středisko Ivančice</v>
      </c>
      <c r="W357" s="317"/>
      <c r="X357" s="318"/>
      <c r="Y357" s="318"/>
    </row>
    <row r="358" spans="1:25" ht="15" hidden="1" customHeight="1">
      <c r="A358" s="588" t="s">
        <v>705</v>
      </c>
      <c r="B358" s="599">
        <v>2</v>
      </c>
      <c r="C358" s="600">
        <v>6</v>
      </c>
      <c r="D358" s="600">
        <v>2</v>
      </c>
      <c r="E358" s="600">
        <v>6</v>
      </c>
      <c r="F358" s="600">
        <v>2</v>
      </c>
      <c r="G358" s="600">
        <v>6</v>
      </c>
      <c r="H358" s="600">
        <v>2</v>
      </c>
      <c r="I358" s="600">
        <v>6</v>
      </c>
      <c r="J358" s="601">
        <v>2</v>
      </c>
      <c r="K358" s="601">
        <v>6</v>
      </c>
      <c r="L358" s="601">
        <v>3</v>
      </c>
      <c r="M358" s="614">
        <v>9</v>
      </c>
      <c r="N358" s="612">
        <f t="shared" si="13"/>
        <v>3</v>
      </c>
      <c r="O358" s="587" t="s">
        <v>706</v>
      </c>
      <c r="R358" s="317" t="s">
        <v>806</v>
      </c>
      <c r="S358" s="505">
        <v>2</v>
      </c>
      <c r="T358" s="505">
        <v>6</v>
      </c>
      <c r="U358" s="608" t="str">
        <f t="shared" si="12"/>
        <v>středisko Wahinkpe Střelice</v>
      </c>
      <c r="W358" s="317"/>
      <c r="X358" s="318"/>
      <c r="Y358" s="318"/>
    </row>
    <row r="359" spans="1:25" ht="15" hidden="1" customHeight="1">
      <c r="A359" s="588" t="s">
        <v>707</v>
      </c>
      <c r="B359" s="599">
        <v>3</v>
      </c>
      <c r="C359" s="600">
        <v>9</v>
      </c>
      <c r="D359" s="600">
        <v>3</v>
      </c>
      <c r="E359" s="600">
        <v>8</v>
      </c>
      <c r="F359" s="600">
        <v>3</v>
      </c>
      <c r="G359" s="600">
        <v>8</v>
      </c>
      <c r="H359" s="600">
        <v>3</v>
      </c>
      <c r="I359" s="600">
        <v>7</v>
      </c>
      <c r="J359" s="601">
        <v>3</v>
      </c>
      <c r="K359" s="601">
        <v>8</v>
      </c>
      <c r="L359" s="601">
        <v>3</v>
      </c>
      <c r="M359" s="614">
        <v>9</v>
      </c>
      <c r="N359" s="612">
        <f t="shared" si="13"/>
        <v>3</v>
      </c>
      <c r="O359" s="587" t="s">
        <v>708</v>
      </c>
      <c r="R359" s="317" t="s">
        <v>808</v>
      </c>
      <c r="S359" s="505">
        <v>2</v>
      </c>
      <c r="T359" s="505">
        <v>4</v>
      </c>
      <c r="U359" s="608" t="str">
        <f t="shared" si="12"/>
        <v>středisko Tumulus Újezd u Brna</v>
      </c>
      <c r="W359" s="317"/>
      <c r="X359" s="318"/>
      <c r="Y359" s="318"/>
    </row>
    <row r="360" spans="1:25" ht="15" hidden="1" customHeight="1">
      <c r="A360" s="588" t="s">
        <v>709</v>
      </c>
      <c r="B360" s="599">
        <v>3</v>
      </c>
      <c r="C360" s="600">
        <v>7</v>
      </c>
      <c r="D360" s="600">
        <v>3</v>
      </c>
      <c r="E360" s="600">
        <v>8</v>
      </c>
      <c r="F360" s="600">
        <v>3</v>
      </c>
      <c r="G360" s="600">
        <v>9</v>
      </c>
      <c r="H360" s="600">
        <v>3</v>
      </c>
      <c r="I360" s="600">
        <v>8</v>
      </c>
      <c r="J360" s="601">
        <v>3</v>
      </c>
      <c r="K360" s="601">
        <v>9</v>
      </c>
      <c r="L360" s="601">
        <v>3</v>
      </c>
      <c r="M360" s="614">
        <v>9</v>
      </c>
      <c r="N360" s="612">
        <f t="shared" si="13"/>
        <v>3</v>
      </c>
      <c r="O360" s="587" t="s">
        <v>710</v>
      </c>
      <c r="R360" s="317" t="s">
        <v>810</v>
      </c>
      <c r="S360" s="505">
        <v>3</v>
      </c>
      <c r="T360" s="505">
        <v>7</v>
      </c>
      <c r="U360" s="608" t="str">
        <f t="shared" si="12"/>
        <v>středisko Květnice Tišnov</v>
      </c>
      <c r="W360" s="317"/>
      <c r="X360" s="318"/>
      <c r="Y360" s="318"/>
    </row>
    <row r="361" spans="1:25" ht="15" hidden="1" customHeight="1">
      <c r="A361" s="588" t="s">
        <v>711</v>
      </c>
      <c r="B361" s="599">
        <v>3</v>
      </c>
      <c r="C361" s="600">
        <v>7</v>
      </c>
      <c r="D361" s="600">
        <v>3</v>
      </c>
      <c r="E361" s="600">
        <v>4</v>
      </c>
      <c r="F361" s="600">
        <v>4</v>
      </c>
      <c r="G361" s="600">
        <v>10</v>
      </c>
      <c r="H361" s="600">
        <v>4</v>
      </c>
      <c r="I361" s="600">
        <v>9</v>
      </c>
      <c r="J361" s="601">
        <v>4</v>
      </c>
      <c r="K361" s="601">
        <v>10</v>
      </c>
      <c r="L361" s="601">
        <v>4</v>
      </c>
      <c r="M361" s="614">
        <v>10</v>
      </c>
      <c r="N361" s="612">
        <f t="shared" si="13"/>
        <v>2.5</v>
      </c>
      <c r="O361" s="587" t="s">
        <v>712</v>
      </c>
      <c r="R361" s="317" t="s">
        <v>812</v>
      </c>
      <c r="S361" s="505">
        <v>3</v>
      </c>
      <c r="T361" s="505">
        <v>9</v>
      </c>
      <c r="U361" s="608" t="str">
        <f t="shared" si="12"/>
        <v>středisko Kuřim</v>
      </c>
      <c r="W361" s="317"/>
      <c r="X361" s="318"/>
      <c r="Y361" s="318"/>
    </row>
    <row r="362" spans="1:25" ht="15" hidden="1" customHeight="1">
      <c r="A362" s="588" t="s">
        <v>713</v>
      </c>
      <c r="B362" s="599">
        <v>2</v>
      </c>
      <c r="C362" s="600">
        <v>3</v>
      </c>
      <c r="D362" s="600">
        <v>2</v>
      </c>
      <c r="E362" s="600">
        <v>2</v>
      </c>
      <c r="F362" s="600">
        <v>2</v>
      </c>
      <c r="G362" s="600">
        <v>2</v>
      </c>
      <c r="H362" s="600">
        <v>2</v>
      </c>
      <c r="I362" s="600">
        <v>2</v>
      </c>
      <c r="J362" s="601">
        <v>2</v>
      </c>
      <c r="K362" s="601">
        <v>5</v>
      </c>
      <c r="L362" s="601">
        <v>2</v>
      </c>
      <c r="M362" s="614">
        <v>5</v>
      </c>
      <c r="N362" s="612">
        <f t="shared" si="13"/>
        <v>2.5</v>
      </c>
      <c r="O362" s="587" t="s">
        <v>714</v>
      </c>
      <c r="R362" s="317" t="s">
        <v>814</v>
      </c>
      <c r="S362" s="505">
        <v>2</v>
      </c>
      <c r="T362" s="505">
        <v>4</v>
      </c>
      <c r="U362" s="608" t="str">
        <f t="shared" si="12"/>
        <v>středisko Veverská Bítýška</v>
      </c>
      <c r="W362" s="317"/>
      <c r="X362" s="318"/>
      <c r="Y362" s="318"/>
    </row>
    <row r="363" spans="1:25" ht="15" hidden="1" customHeight="1">
      <c r="A363" s="588" t="s">
        <v>715</v>
      </c>
      <c r="B363" s="599">
        <v>2</v>
      </c>
      <c r="C363" s="600">
        <v>5</v>
      </c>
      <c r="D363" s="600">
        <v>2</v>
      </c>
      <c r="E363" s="600">
        <v>5</v>
      </c>
      <c r="F363" s="600">
        <v>2</v>
      </c>
      <c r="G363" s="600">
        <v>6</v>
      </c>
      <c r="H363" s="600">
        <v>2</v>
      </c>
      <c r="I363" s="600">
        <v>6</v>
      </c>
      <c r="J363" s="601">
        <v>2</v>
      </c>
      <c r="K363" s="601">
        <v>6</v>
      </c>
      <c r="L363" s="601">
        <v>2</v>
      </c>
      <c r="M363" s="614">
        <v>5</v>
      </c>
      <c r="N363" s="612">
        <f t="shared" si="13"/>
        <v>2.5</v>
      </c>
      <c r="O363" s="587" t="s">
        <v>716</v>
      </c>
      <c r="R363" s="317" t="s">
        <v>816</v>
      </c>
      <c r="S363" s="505">
        <v>4</v>
      </c>
      <c r="T363" s="505">
        <v>9</v>
      </c>
      <c r="U363" s="608" t="str">
        <f t="shared" si="12"/>
        <v>středisko Křtiny</v>
      </c>
      <c r="W363" s="317"/>
      <c r="X363" s="318"/>
      <c r="Y363" s="318"/>
    </row>
    <row r="364" spans="1:25" ht="15" customHeight="1">
      <c r="A364" s="588">
        <v>611</v>
      </c>
      <c r="B364" s="599">
        <v>14</v>
      </c>
      <c r="C364" s="600">
        <v>24</v>
      </c>
      <c r="D364" s="600">
        <v>13</v>
      </c>
      <c r="E364" s="600">
        <v>23</v>
      </c>
      <c r="F364" s="600">
        <v>13</v>
      </c>
      <c r="G364" s="600">
        <v>25</v>
      </c>
      <c r="H364" s="600">
        <v>13</v>
      </c>
      <c r="I364" s="600">
        <v>27</v>
      </c>
      <c r="J364" s="601">
        <v>13</v>
      </c>
      <c r="K364" s="601">
        <v>28</v>
      </c>
      <c r="L364" s="601">
        <v>14</v>
      </c>
      <c r="M364" s="614">
        <v>32</v>
      </c>
      <c r="N364" s="612">
        <f t="shared" si="13"/>
        <v>2.29</v>
      </c>
      <c r="O364" s="587" t="s">
        <v>717</v>
      </c>
      <c r="R364" s="317" t="s">
        <v>818</v>
      </c>
      <c r="S364" s="505">
        <v>7</v>
      </c>
      <c r="T364" s="505">
        <v>19</v>
      </c>
      <c r="U364" s="608" t="str">
        <f t="shared" si="12"/>
        <v>středisko Pozořice</v>
      </c>
      <c r="W364" s="317"/>
      <c r="X364" s="318"/>
      <c r="Y364" s="318"/>
    </row>
    <row r="365" spans="1:25" ht="15" hidden="1" customHeight="1">
      <c r="A365" s="588" t="s">
        <v>718</v>
      </c>
      <c r="B365" s="599">
        <v>4</v>
      </c>
      <c r="C365" s="600">
        <v>5</v>
      </c>
      <c r="D365" s="600">
        <v>4</v>
      </c>
      <c r="E365" s="600">
        <v>6</v>
      </c>
      <c r="F365" s="600">
        <v>4</v>
      </c>
      <c r="G365" s="600">
        <v>7</v>
      </c>
      <c r="H365" s="600">
        <v>4</v>
      </c>
      <c r="I365" s="600">
        <v>6</v>
      </c>
      <c r="J365" s="601">
        <v>4</v>
      </c>
      <c r="K365" s="601">
        <v>7</v>
      </c>
      <c r="L365" s="601">
        <v>4</v>
      </c>
      <c r="M365" s="614">
        <v>7</v>
      </c>
      <c r="N365" s="612">
        <f t="shared" si="13"/>
        <v>1.75</v>
      </c>
      <c r="O365" s="587" t="s">
        <v>719</v>
      </c>
      <c r="R365" s="317" t="s">
        <v>820</v>
      </c>
      <c r="S365" s="505">
        <v>4</v>
      </c>
      <c r="T365" s="505">
        <v>10</v>
      </c>
      <c r="U365" s="608" t="str">
        <f t="shared" si="12"/>
        <v>středisko Hrozen Židlochovice</v>
      </c>
      <c r="W365" s="317"/>
      <c r="X365" s="318"/>
      <c r="Y365" s="318"/>
    </row>
    <row r="366" spans="1:25" ht="15" hidden="1" customHeight="1">
      <c r="A366" s="588" t="s">
        <v>720</v>
      </c>
      <c r="B366" s="599">
        <v>2</v>
      </c>
      <c r="C366" s="600">
        <v>5</v>
      </c>
      <c r="D366" s="600">
        <v>2</v>
      </c>
      <c r="E366" s="600">
        <v>5</v>
      </c>
      <c r="F366" s="600">
        <v>2</v>
      </c>
      <c r="G366" s="600">
        <v>5</v>
      </c>
      <c r="H366" s="600">
        <v>2</v>
      </c>
      <c r="I366" s="600">
        <v>6</v>
      </c>
      <c r="J366" s="601">
        <v>2</v>
      </c>
      <c r="K366" s="601">
        <v>6</v>
      </c>
      <c r="L366" s="601">
        <v>2</v>
      </c>
      <c r="M366" s="614">
        <v>6</v>
      </c>
      <c r="N366" s="612">
        <f t="shared" si="13"/>
        <v>3</v>
      </c>
      <c r="O366" s="587" t="s">
        <v>721</v>
      </c>
      <c r="R366" s="317" t="s">
        <v>822</v>
      </c>
      <c r="S366" s="505">
        <v>5</v>
      </c>
      <c r="T366" s="505">
        <v>13</v>
      </c>
      <c r="U366" s="608" t="str">
        <f t="shared" si="12"/>
        <v>středisko Devíti Křížů Domašov</v>
      </c>
      <c r="W366" s="317"/>
      <c r="X366" s="318"/>
      <c r="Y366" s="318"/>
    </row>
    <row r="367" spans="1:25" ht="15" hidden="1" customHeight="1">
      <c r="A367" s="588" t="s">
        <v>722</v>
      </c>
      <c r="B367" s="599">
        <v>2</v>
      </c>
      <c r="C367" s="600">
        <v>5</v>
      </c>
      <c r="D367" s="600">
        <v>2</v>
      </c>
      <c r="E367" s="600">
        <v>4</v>
      </c>
      <c r="F367" s="600">
        <v>2</v>
      </c>
      <c r="G367" s="600">
        <v>4</v>
      </c>
      <c r="H367" s="600">
        <v>2</v>
      </c>
      <c r="I367" s="600">
        <v>5</v>
      </c>
      <c r="J367" s="601">
        <v>2</v>
      </c>
      <c r="K367" s="601">
        <v>5</v>
      </c>
      <c r="L367" s="601">
        <v>3</v>
      </c>
      <c r="M367" s="614">
        <v>8</v>
      </c>
      <c r="N367" s="612">
        <f t="shared" si="13"/>
        <v>2.67</v>
      </c>
      <c r="O367" s="587" t="s">
        <v>723</v>
      </c>
      <c r="R367" s="317" t="s">
        <v>824</v>
      </c>
      <c r="S367" s="505">
        <v>4</v>
      </c>
      <c r="T367" s="505">
        <v>11</v>
      </c>
      <c r="U367" s="608" t="str">
        <f t="shared" si="12"/>
        <v>středisko Šlapanice</v>
      </c>
      <c r="W367" s="317"/>
      <c r="X367" s="318"/>
      <c r="Y367" s="318"/>
    </row>
    <row r="368" spans="1:25" ht="15" hidden="1" customHeight="1">
      <c r="A368" s="588" t="s">
        <v>724</v>
      </c>
      <c r="B368" s="599">
        <v>6</v>
      </c>
      <c r="C368" s="600">
        <v>9</v>
      </c>
      <c r="D368" s="600">
        <v>5</v>
      </c>
      <c r="E368" s="600">
        <v>8</v>
      </c>
      <c r="F368" s="600">
        <v>5</v>
      </c>
      <c r="G368" s="600">
        <v>9</v>
      </c>
      <c r="H368" s="600">
        <v>5</v>
      </c>
      <c r="I368" s="600">
        <v>10</v>
      </c>
      <c r="J368" s="601">
        <v>5</v>
      </c>
      <c r="K368" s="601">
        <v>10</v>
      </c>
      <c r="L368" s="601">
        <v>5</v>
      </c>
      <c r="M368" s="614">
        <v>11</v>
      </c>
      <c r="N368" s="612">
        <f t="shared" si="13"/>
        <v>2.2000000000000002</v>
      </c>
      <c r="O368" s="587" t="s">
        <v>725</v>
      </c>
      <c r="R368" s="317" t="s">
        <v>826</v>
      </c>
      <c r="S368" s="505">
        <v>6</v>
      </c>
      <c r="T368" s="505">
        <v>17</v>
      </c>
      <c r="U368" s="608" t="str">
        <f t="shared" si="12"/>
        <v>středisko Vranovice</v>
      </c>
      <c r="W368" s="317"/>
      <c r="X368" s="318"/>
      <c r="Y368" s="318"/>
    </row>
    <row r="369" spans="1:25" ht="15" customHeight="1">
      <c r="A369" s="588">
        <v>614</v>
      </c>
      <c r="B369" s="599">
        <v>29</v>
      </c>
      <c r="C369" s="600">
        <v>58</v>
      </c>
      <c r="D369" s="600">
        <v>30</v>
      </c>
      <c r="E369" s="600">
        <v>58</v>
      </c>
      <c r="F369" s="600">
        <v>29</v>
      </c>
      <c r="G369" s="600">
        <v>55</v>
      </c>
      <c r="H369" s="600">
        <v>28</v>
      </c>
      <c r="I369" s="600">
        <v>53</v>
      </c>
      <c r="J369" s="601">
        <v>31</v>
      </c>
      <c r="K369" s="601">
        <v>53</v>
      </c>
      <c r="L369" s="601">
        <v>32</v>
      </c>
      <c r="M369" s="614">
        <v>64</v>
      </c>
      <c r="N369" s="612">
        <f t="shared" si="13"/>
        <v>2</v>
      </c>
      <c r="O369" s="587" t="s">
        <v>726</v>
      </c>
      <c r="R369" s="317" t="s">
        <v>1118</v>
      </c>
      <c r="S369" s="505">
        <v>2</v>
      </c>
      <c r="T369" s="505">
        <v>6</v>
      </c>
      <c r="U369" s="608" t="str">
        <f t="shared" si="12"/>
        <v>středisko Esox Rosice</v>
      </c>
      <c r="W369" s="317"/>
      <c r="X369" s="318"/>
      <c r="Y369" s="318"/>
    </row>
    <row r="370" spans="1:25" ht="15" hidden="1" customHeight="1">
      <c r="A370" s="588" t="s">
        <v>727</v>
      </c>
      <c r="B370" s="599">
        <v>9</v>
      </c>
      <c r="C370" s="600">
        <v>25</v>
      </c>
      <c r="D370" s="600">
        <v>9</v>
      </c>
      <c r="E370" s="600">
        <v>25</v>
      </c>
      <c r="F370" s="600">
        <v>9</v>
      </c>
      <c r="G370" s="600">
        <v>23</v>
      </c>
      <c r="H370" s="600">
        <v>8</v>
      </c>
      <c r="I370" s="600">
        <v>22</v>
      </c>
      <c r="J370" s="601">
        <v>10</v>
      </c>
      <c r="K370" s="601">
        <v>22</v>
      </c>
      <c r="L370" s="601">
        <v>10</v>
      </c>
      <c r="M370" s="614">
        <v>25</v>
      </c>
      <c r="N370" s="612">
        <f t="shared" si="13"/>
        <v>2.5</v>
      </c>
      <c r="O370" s="587" t="s">
        <v>728</v>
      </c>
      <c r="R370" s="317" t="s">
        <v>829</v>
      </c>
      <c r="S370" s="505">
        <v>2</v>
      </c>
      <c r="T370" s="505">
        <v>6</v>
      </c>
      <c r="U370" s="608" t="str">
        <f t="shared" si="12"/>
        <v>středisko Svatopluk Břeclav</v>
      </c>
      <c r="W370" s="317"/>
      <c r="X370" s="318"/>
      <c r="Y370" s="318"/>
    </row>
    <row r="371" spans="1:25" ht="15" hidden="1" customHeight="1">
      <c r="A371" s="588" t="s">
        <v>729</v>
      </c>
      <c r="B371" s="599">
        <v>3</v>
      </c>
      <c r="C371" s="600">
        <v>8</v>
      </c>
      <c r="D371" s="600">
        <v>3</v>
      </c>
      <c r="E371" s="600">
        <v>8</v>
      </c>
      <c r="F371" s="600">
        <v>3</v>
      </c>
      <c r="G371" s="600">
        <v>6</v>
      </c>
      <c r="H371" s="600">
        <v>3</v>
      </c>
      <c r="I371" s="600">
        <v>5</v>
      </c>
      <c r="J371" s="601">
        <v>3</v>
      </c>
      <c r="K371" s="601">
        <v>5</v>
      </c>
      <c r="L371" s="601">
        <v>3</v>
      </c>
      <c r="M371" s="614">
        <v>6</v>
      </c>
      <c r="N371" s="612">
        <f t="shared" si="13"/>
        <v>2</v>
      </c>
      <c r="O371" s="587" t="s">
        <v>730</v>
      </c>
      <c r="R371" s="317" t="s">
        <v>831</v>
      </c>
      <c r="S371" s="505">
        <v>2</v>
      </c>
      <c r="T371" s="505">
        <v>6</v>
      </c>
      <c r="U371" s="608" t="str">
        <f t="shared" si="12"/>
        <v>středisko Mikulov</v>
      </c>
      <c r="W371" s="317"/>
      <c r="X371" s="318"/>
      <c r="Y371" s="318"/>
    </row>
    <row r="372" spans="1:25" ht="15" hidden="1" customHeight="1">
      <c r="A372" s="588" t="s">
        <v>731</v>
      </c>
      <c r="B372" s="599">
        <v>5</v>
      </c>
      <c r="C372" s="600">
        <v>7</v>
      </c>
      <c r="D372" s="600">
        <v>5</v>
      </c>
      <c r="E372" s="600">
        <v>7</v>
      </c>
      <c r="F372" s="600">
        <v>5</v>
      </c>
      <c r="G372" s="600">
        <v>9</v>
      </c>
      <c r="H372" s="600">
        <v>5</v>
      </c>
      <c r="I372" s="600">
        <v>8</v>
      </c>
      <c r="J372" s="601">
        <v>6</v>
      </c>
      <c r="K372" s="601">
        <v>7</v>
      </c>
      <c r="L372" s="601">
        <v>5</v>
      </c>
      <c r="M372" s="614">
        <v>10</v>
      </c>
      <c r="N372" s="612">
        <f t="shared" si="13"/>
        <v>2</v>
      </c>
      <c r="O372" s="587" t="s">
        <v>732</v>
      </c>
      <c r="R372" s="317" t="s">
        <v>834</v>
      </c>
      <c r="S372" s="505">
        <v>4</v>
      </c>
      <c r="T372" s="505">
        <v>11</v>
      </c>
      <c r="U372" s="608" t="str">
        <f t="shared" si="12"/>
        <v>středisko Kyjov</v>
      </c>
      <c r="W372" s="317"/>
      <c r="X372" s="318"/>
      <c r="Y372" s="318"/>
    </row>
    <row r="373" spans="1:25" ht="15" hidden="1" customHeight="1">
      <c r="A373" s="588" t="s">
        <v>733</v>
      </c>
      <c r="B373" s="599">
        <v>4</v>
      </c>
      <c r="C373" s="600">
        <v>2</v>
      </c>
      <c r="D373" s="600">
        <v>5</v>
      </c>
      <c r="E373" s="600">
        <v>3</v>
      </c>
      <c r="F373" s="600">
        <v>4</v>
      </c>
      <c r="G373" s="600">
        <v>1</v>
      </c>
      <c r="H373" s="600">
        <v>4</v>
      </c>
      <c r="I373" s="600">
        <v>3</v>
      </c>
      <c r="J373" s="601">
        <v>4</v>
      </c>
      <c r="K373" s="601">
        <v>4</v>
      </c>
      <c r="L373" s="601">
        <v>4</v>
      </c>
      <c r="M373" s="614">
        <v>2</v>
      </c>
      <c r="N373" s="612">
        <f t="shared" si="13"/>
        <v>0.5</v>
      </c>
      <c r="O373" s="587" t="s">
        <v>734</v>
      </c>
      <c r="R373" s="317" t="s">
        <v>836</v>
      </c>
      <c r="S373" s="505">
        <v>4</v>
      </c>
      <c r="T373" s="505">
        <v>12</v>
      </c>
      <c r="U373" s="608" t="str">
        <f t="shared" si="12"/>
        <v>středisko Čejka Veselí nad Moravou</v>
      </c>
      <c r="W373" s="317"/>
      <c r="X373" s="318"/>
      <c r="Y373" s="318"/>
    </row>
    <row r="374" spans="1:25" ht="15" hidden="1" customHeight="1">
      <c r="A374" s="588" t="s">
        <v>735</v>
      </c>
      <c r="B374" s="599">
        <v>2</v>
      </c>
      <c r="C374" s="600">
        <v>2</v>
      </c>
      <c r="D374" s="600">
        <v>2</v>
      </c>
      <c r="E374" s="600">
        <v>2</v>
      </c>
      <c r="F374" s="600">
        <v>2</v>
      </c>
      <c r="G374" s="600">
        <v>2</v>
      </c>
      <c r="H374" s="600">
        <v>2</v>
      </c>
      <c r="I374" s="600">
        <v>1</v>
      </c>
      <c r="J374" s="601">
        <v>2</v>
      </c>
      <c r="K374" s="601">
        <v>0</v>
      </c>
      <c r="L374" s="601">
        <v>2</v>
      </c>
      <c r="M374" s="614">
        <v>1</v>
      </c>
      <c r="N374" s="612">
        <f t="shared" si="13"/>
        <v>0.5</v>
      </c>
      <c r="O374" s="587" t="s">
        <v>736</v>
      </c>
      <c r="R374" s="317" t="s">
        <v>838</v>
      </c>
      <c r="S374" s="505">
        <v>5</v>
      </c>
      <c r="T374" s="505">
        <v>13</v>
      </c>
      <c r="U374" s="608" t="str">
        <f t="shared" si="12"/>
        <v>středisko Ratíškovice</v>
      </c>
      <c r="W374" s="317"/>
      <c r="X374" s="318"/>
      <c r="Y374" s="318"/>
    </row>
    <row r="375" spans="1:25" ht="15" hidden="1" customHeight="1">
      <c r="A375" s="588" t="s">
        <v>737</v>
      </c>
      <c r="B375" s="599">
        <v>2</v>
      </c>
      <c r="C375" s="600">
        <v>6</v>
      </c>
      <c r="D375" s="600">
        <v>2</v>
      </c>
      <c r="E375" s="600">
        <v>6</v>
      </c>
      <c r="F375" s="600">
        <v>2</v>
      </c>
      <c r="G375" s="600">
        <v>6</v>
      </c>
      <c r="H375" s="600">
        <v>2</v>
      </c>
      <c r="I375" s="600">
        <v>6</v>
      </c>
      <c r="J375" s="601">
        <v>2</v>
      </c>
      <c r="K375" s="601">
        <v>6</v>
      </c>
      <c r="L375" s="601">
        <v>4</v>
      </c>
      <c r="M375" s="614">
        <v>11</v>
      </c>
      <c r="N375" s="612">
        <f t="shared" si="13"/>
        <v>2.75</v>
      </c>
      <c r="O375" s="587" t="s">
        <v>738</v>
      </c>
      <c r="R375" s="317" t="s">
        <v>840</v>
      </c>
      <c r="S375" s="505">
        <v>2</v>
      </c>
      <c r="T375" s="505">
        <v>6</v>
      </c>
      <c r="U375" s="608" t="str">
        <f t="shared" si="12"/>
        <v>středisko Mikulčice</v>
      </c>
      <c r="W375" s="317"/>
      <c r="X375" s="318"/>
      <c r="Y375" s="318"/>
    </row>
    <row r="376" spans="1:25" ht="15" hidden="1" customHeight="1">
      <c r="A376" s="588" t="s">
        <v>739</v>
      </c>
      <c r="B376" s="599">
        <v>4</v>
      </c>
      <c r="C376" s="600">
        <v>8</v>
      </c>
      <c r="D376" s="600">
        <v>4</v>
      </c>
      <c r="E376" s="600">
        <v>7</v>
      </c>
      <c r="F376" s="600">
        <v>4</v>
      </c>
      <c r="G376" s="600">
        <v>8</v>
      </c>
      <c r="H376" s="600">
        <v>4</v>
      </c>
      <c r="I376" s="600">
        <v>8</v>
      </c>
      <c r="J376" s="601">
        <v>4</v>
      </c>
      <c r="K376" s="601">
        <v>9</v>
      </c>
      <c r="L376" s="601">
        <v>4</v>
      </c>
      <c r="M376" s="614">
        <v>9</v>
      </c>
      <c r="N376" s="612">
        <f t="shared" si="13"/>
        <v>2.25</v>
      </c>
      <c r="O376" s="587" t="s">
        <v>740</v>
      </c>
      <c r="R376" s="317" t="s">
        <v>842</v>
      </c>
      <c r="S376" s="505">
        <v>5</v>
      </c>
      <c r="T376" s="505">
        <v>13</v>
      </c>
      <c r="U376" s="608" t="str">
        <f t="shared" si="12"/>
        <v>středisko Přátelství Hodonín</v>
      </c>
      <c r="W376" s="317"/>
      <c r="X376" s="318"/>
      <c r="Y376" s="318"/>
    </row>
    <row r="377" spans="1:25" ht="15" hidden="1" customHeight="1">
      <c r="A377" s="588">
        <v>620</v>
      </c>
      <c r="B377" s="599">
        <v>173</v>
      </c>
      <c r="C377" s="600">
        <v>428</v>
      </c>
      <c r="D377" s="600">
        <v>176</v>
      </c>
      <c r="E377" s="600">
        <v>455</v>
      </c>
      <c r="F377" s="600">
        <v>178</v>
      </c>
      <c r="G377" s="600">
        <v>473</v>
      </c>
      <c r="H377" s="600">
        <v>180</v>
      </c>
      <c r="I377" s="600">
        <v>467</v>
      </c>
      <c r="J377" s="601">
        <v>192</v>
      </c>
      <c r="K377" s="601">
        <v>513</v>
      </c>
      <c r="L377" s="601">
        <v>198</v>
      </c>
      <c r="M377" s="614">
        <v>531</v>
      </c>
      <c r="N377" s="612">
        <f t="shared" si="13"/>
        <v>2.68</v>
      </c>
      <c r="O377" s="587" t="s">
        <v>43</v>
      </c>
      <c r="R377" s="317" t="s">
        <v>844</v>
      </c>
      <c r="S377" s="505">
        <v>2</v>
      </c>
      <c r="T377" s="505">
        <v>5</v>
      </c>
      <c r="U377" s="608" t="str">
        <f t="shared" si="12"/>
        <v>středisko Ichthys Klobouky u Brna</v>
      </c>
      <c r="W377" s="317"/>
      <c r="X377" s="318"/>
      <c r="Y377" s="318"/>
    </row>
    <row r="378" spans="1:25" s="406" customFormat="1" ht="15" hidden="1" customHeight="1">
      <c r="A378" s="588" t="s">
        <v>1116</v>
      </c>
      <c r="B378" s="599"/>
      <c r="C378" s="600"/>
      <c r="D378" s="600"/>
      <c r="E378" s="600"/>
      <c r="F378" s="600"/>
      <c r="G378" s="600"/>
      <c r="H378" s="602"/>
      <c r="I378" s="602"/>
      <c r="J378" s="601"/>
      <c r="K378" s="601"/>
      <c r="L378" s="601">
        <v>2</v>
      </c>
      <c r="M378" s="614">
        <v>6</v>
      </c>
      <c r="N378" s="612">
        <f>IF(L378&gt;0,ROUND((M378/L378),2),0)</f>
        <v>3</v>
      </c>
      <c r="O378" s="587" t="s">
        <v>1115</v>
      </c>
      <c r="Q378" s="564"/>
      <c r="R378" s="317" t="s">
        <v>741</v>
      </c>
      <c r="S378" s="505">
        <v>7</v>
      </c>
      <c r="T378" s="505">
        <v>16</v>
      </c>
      <c r="U378" s="608" t="str">
        <f t="shared" si="12"/>
        <v>středisko Vyškov</v>
      </c>
      <c r="W378" s="317"/>
      <c r="X378" s="318"/>
      <c r="Y378" s="318"/>
    </row>
    <row r="379" spans="1:25" ht="15" hidden="1" customHeight="1">
      <c r="A379" s="588" t="s">
        <v>741</v>
      </c>
      <c r="B379" s="599">
        <v>6</v>
      </c>
      <c r="C379" s="600">
        <v>17</v>
      </c>
      <c r="D379" s="600">
        <v>6</v>
      </c>
      <c r="E379" s="600">
        <v>17</v>
      </c>
      <c r="F379" s="600">
        <v>7</v>
      </c>
      <c r="G379" s="600">
        <v>18</v>
      </c>
      <c r="H379" s="600">
        <v>7</v>
      </c>
      <c r="I379" s="600">
        <v>16</v>
      </c>
      <c r="J379" s="601">
        <v>8</v>
      </c>
      <c r="K379" s="601">
        <v>20</v>
      </c>
      <c r="L379" s="601">
        <v>7</v>
      </c>
      <c r="M379" s="614">
        <v>16</v>
      </c>
      <c r="N379" s="612">
        <f>IF(L379&gt;0,ROUND((M379/L379),2),0)</f>
        <v>2.29</v>
      </c>
      <c r="O379" s="587" t="s">
        <v>742</v>
      </c>
      <c r="R379" s="317" t="s">
        <v>743</v>
      </c>
      <c r="S379" s="505">
        <v>4</v>
      </c>
      <c r="T379" s="505">
        <v>10</v>
      </c>
      <c r="U379" s="608" t="str">
        <f t="shared" si="12"/>
        <v>středisko Slavkov u Brna</v>
      </c>
      <c r="W379" s="317"/>
      <c r="X379" s="318"/>
      <c r="Y379" s="318"/>
    </row>
    <row r="380" spans="1:25" ht="15" hidden="1" customHeight="1">
      <c r="A380" s="588" t="s">
        <v>743</v>
      </c>
      <c r="B380" s="599">
        <v>3</v>
      </c>
      <c r="C380" s="600">
        <v>8</v>
      </c>
      <c r="D380" s="600">
        <v>3</v>
      </c>
      <c r="E380" s="600">
        <v>9</v>
      </c>
      <c r="F380" s="600">
        <v>3</v>
      </c>
      <c r="G380" s="600">
        <v>9</v>
      </c>
      <c r="H380" s="600">
        <v>3</v>
      </c>
      <c r="I380" s="600">
        <v>9</v>
      </c>
      <c r="J380" s="601">
        <v>3</v>
      </c>
      <c r="K380" s="601">
        <v>9</v>
      </c>
      <c r="L380" s="601">
        <v>4</v>
      </c>
      <c r="M380" s="614">
        <v>10</v>
      </c>
      <c r="N380" s="612">
        <f t="shared" ref="N380:N424" si="14">IF(L380&gt;0,ROUND((M380/L380),2),0)</f>
        <v>2.5</v>
      </c>
      <c r="O380" s="587" t="s">
        <v>744</v>
      </c>
      <c r="R380" s="317" t="s">
        <v>745</v>
      </c>
      <c r="S380" s="505">
        <v>2</v>
      </c>
      <c r="T380" s="505">
        <v>3</v>
      </c>
      <c r="U380" s="608" t="str">
        <f t="shared" si="12"/>
        <v>středisko Jevišovice</v>
      </c>
      <c r="W380" s="317"/>
      <c r="X380" s="318"/>
      <c r="Y380" s="318"/>
    </row>
    <row r="381" spans="1:25" ht="15" hidden="1" customHeight="1">
      <c r="A381" s="588" t="s">
        <v>745</v>
      </c>
      <c r="B381" s="599">
        <v>2</v>
      </c>
      <c r="C381" s="600">
        <v>3</v>
      </c>
      <c r="D381" s="600">
        <v>2</v>
      </c>
      <c r="E381" s="600">
        <v>4</v>
      </c>
      <c r="F381" s="600">
        <v>2</v>
      </c>
      <c r="G381" s="600">
        <v>2</v>
      </c>
      <c r="H381" s="600">
        <v>2</v>
      </c>
      <c r="I381" s="600">
        <v>2</v>
      </c>
      <c r="J381" s="601">
        <v>2</v>
      </c>
      <c r="K381" s="601">
        <v>3</v>
      </c>
      <c r="L381" s="601">
        <v>2</v>
      </c>
      <c r="M381" s="614">
        <v>3</v>
      </c>
      <c r="N381" s="612">
        <f t="shared" si="14"/>
        <v>1.5</v>
      </c>
      <c r="O381" s="587" t="s">
        <v>746</v>
      </c>
      <c r="R381" s="317" t="s">
        <v>747</v>
      </c>
      <c r="S381" s="505">
        <v>4</v>
      </c>
      <c r="T381" s="505">
        <v>11</v>
      </c>
      <c r="U381" s="608" t="str">
        <f t="shared" si="12"/>
        <v>středisko Podyjí Znojmo</v>
      </c>
      <c r="W381" s="317"/>
      <c r="X381" s="318"/>
      <c r="Y381" s="318"/>
    </row>
    <row r="382" spans="1:25" ht="15" hidden="1" customHeight="1">
      <c r="A382" s="588" t="s">
        <v>747</v>
      </c>
      <c r="B382" s="599">
        <v>5</v>
      </c>
      <c r="C382" s="600">
        <v>10</v>
      </c>
      <c r="D382" s="600">
        <v>5</v>
      </c>
      <c r="E382" s="600">
        <v>10</v>
      </c>
      <c r="F382" s="600">
        <v>5</v>
      </c>
      <c r="G382" s="600">
        <v>10</v>
      </c>
      <c r="H382" s="600">
        <v>5</v>
      </c>
      <c r="I382" s="600">
        <v>8</v>
      </c>
      <c r="J382" s="601">
        <v>5</v>
      </c>
      <c r="K382" s="601">
        <v>11</v>
      </c>
      <c r="L382" s="601">
        <v>4</v>
      </c>
      <c r="M382" s="614">
        <v>11</v>
      </c>
      <c r="N382" s="612">
        <f t="shared" si="14"/>
        <v>2.75</v>
      </c>
      <c r="O382" s="587" t="s">
        <v>748</v>
      </c>
      <c r="R382" s="317" t="s">
        <v>749</v>
      </c>
      <c r="S382" s="505">
        <v>3</v>
      </c>
      <c r="T382" s="505">
        <v>8</v>
      </c>
      <c r="U382" s="608" t="str">
        <f t="shared" si="12"/>
        <v>přístav Neptun Znojmo</v>
      </c>
      <c r="W382" s="317"/>
      <c r="X382" s="318"/>
      <c r="Y382" s="318"/>
    </row>
    <row r="383" spans="1:25" ht="15" hidden="1" customHeight="1">
      <c r="A383" s="588" t="s">
        <v>749</v>
      </c>
      <c r="B383" s="599">
        <v>3</v>
      </c>
      <c r="C383" s="600">
        <v>6</v>
      </c>
      <c r="D383" s="600">
        <v>3</v>
      </c>
      <c r="E383" s="600">
        <v>8</v>
      </c>
      <c r="F383" s="600">
        <v>3</v>
      </c>
      <c r="G383" s="600">
        <v>8</v>
      </c>
      <c r="H383" s="600">
        <v>3</v>
      </c>
      <c r="I383" s="600">
        <v>8</v>
      </c>
      <c r="J383" s="601">
        <v>3</v>
      </c>
      <c r="K383" s="601">
        <v>8</v>
      </c>
      <c r="L383" s="601">
        <v>3</v>
      </c>
      <c r="M383" s="614">
        <v>8</v>
      </c>
      <c r="N383" s="612">
        <f t="shared" si="14"/>
        <v>2.67</v>
      </c>
      <c r="O383" s="587" t="s">
        <v>750</v>
      </c>
      <c r="R383" s="317" t="s">
        <v>847</v>
      </c>
      <c r="S383" s="505">
        <v>5</v>
      </c>
      <c r="T383" s="505">
        <v>9</v>
      </c>
      <c r="U383" s="608" t="str">
        <f t="shared" si="12"/>
        <v>středisko Zdimíra Touška Olomouc</v>
      </c>
      <c r="W383" s="317"/>
      <c r="X383" s="318"/>
      <c r="Y383" s="318"/>
    </row>
    <row r="384" spans="1:25" ht="15" customHeight="1">
      <c r="A384" s="588">
        <v>621</v>
      </c>
      <c r="B384" s="599">
        <v>25</v>
      </c>
      <c r="C384" s="600">
        <v>63</v>
      </c>
      <c r="D384" s="600">
        <v>27</v>
      </c>
      <c r="E384" s="600">
        <v>68</v>
      </c>
      <c r="F384" s="600">
        <v>29</v>
      </c>
      <c r="G384" s="600">
        <v>76</v>
      </c>
      <c r="H384" s="600">
        <v>30</v>
      </c>
      <c r="I384" s="600">
        <v>78</v>
      </c>
      <c r="J384" s="601">
        <v>32</v>
      </c>
      <c r="K384" s="601">
        <v>84</v>
      </c>
      <c r="L384" s="601">
        <v>32</v>
      </c>
      <c r="M384" s="614">
        <v>83</v>
      </c>
      <c r="N384" s="612">
        <f t="shared" si="14"/>
        <v>2.59</v>
      </c>
      <c r="O384" s="587" t="s">
        <v>751</v>
      </c>
      <c r="R384" s="317" t="s">
        <v>849</v>
      </c>
      <c r="S384" s="505">
        <v>4</v>
      </c>
      <c r="T384" s="505">
        <v>9</v>
      </c>
      <c r="U384" s="608" t="str">
        <f t="shared" si="12"/>
        <v>středisko Mjr. Karla Haase Olomouc</v>
      </c>
      <c r="W384" s="317"/>
      <c r="X384" s="318"/>
      <c r="Y384" s="318"/>
    </row>
    <row r="385" spans="1:25" ht="15" hidden="1" customHeight="1">
      <c r="A385" s="588" t="s">
        <v>752</v>
      </c>
      <c r="B385" s="599">
        <v>3</v>
      </c>
      <c r="C385" s="600">
        <v>9</v>
      </c>
      <c r="D385" s="600">
        <v>3</v>
      </c>
      <c r="E385" s="600">
        <v>9</v>
      </c>
      <c r="F385" s="600">
        <v>4</v>
      </c>
      <c r="G385" s="600">
        <v>12</v>
      </c>
      <c r="H385" s="600">
        <v>3</v>
      </c>
      <c r="I385" s="600">
        <v>9</v>
      </c>
      <c r="J385" s="601">
        <v>4</v>
      </c>
      <c r="K385" s="601">
        <v>10</v>
      </c>
      <c r="L385" s="601">
        <v>4</v>
      </c>
      <c r="M385" s="614">
        <v>9</v>
      </c>
      <c r="N385" s="612">
        <f t="shared" si="14"/>
        <v>2.25</v>
      </c>
      <c r="O385" s="587" t="s">
        <v>753</v>
      </c>
      <c r="R385" s="317" t="s">
        <v>851</v>
      </c>
      <c r="S385" s="505">
        <v>5</v>
      </c>
      <c r="T385" s="505">
        <v>13</v>
      </c>
      <c r="U385" s="608" t="str">
        <f t="shared" si="12"/>
        <v>středisko J. E. Kosiny Olomouc</v>
      </c>
      <c r="W385" s="317"/>
      <c r="X385" s="318"/>
      <c r="Y385" s="318"/>
    </row>
    <row r="386" spans="1:25" ht="15" hidden="1" customHeight="1">
      <c r="A386" s="588" t="s">
        <v>754</v>
      </c>
      <c r="B386" s="599">
        <v>3</v>
      </c>
      <c r="C386" s="600">
        <v>5</v>
      </c>
      <c r="D386" s="600">
        <v>3</v>
      </c>
      <c r="E386" s="600">
        <v>6</v>
      </c>
      <c r="F386" s="600">
        <v>4</v>
      </c>
      <c r="G386" s="600">
        <v>9</v>
      </c>
      <c r="H386" s="600">
        <v>4</v>
      </c>
      <c r="I386" s="600">
        <v>8</v>
      </c>
      <c r="J386" s="601">
        <v>4</v>
      </c>
      <c r="K386" s="601">
        <v>10</v>
      </c>
      <c r="L386" s="601">
        <v>4</v>
      </c>
      <c r="M386" s="614">
        <v>9</v>
      </c>
      <c r="N386" s="612">
        <f t="shared" si="14"/>
        <v>2.25</v>
      </c>
      <c r="O386" s="587" t="s">
        <v>755</v>
      </c>
      <c r="R386" s="317" t="s">
        <v>853</v>
      </c>
      <c r="S386" s="505">
        <v>3</v>
      </c>
      <c r="T386" s="505">
        <v>4</v>
      </c>
      <c r="U386" s="608" t="str">
        <f t="shared" si="12"/>
        <v>středisko Dvanáctka Olomouc</v>
      </c>
      <c r="W386" s="317"/>
      <c r="X386" s="318"/>
      <c r="Y386" s="318"/>
    </row>
    <row r="387" spans="1:25" ht="15" hidden="1" customHeight="1">
      <c r="A387" s="588" t="s">
        <v>756</v>
      </c>
      <c r="B387" s="599">
        <v>4</v>
      </c>
      <c r="C387" s="600">
        <v>12</v>
      </c>
      <c r="D387" s="600">
        <v>5</v>
      </c>
      <c r="E387" s="600">
        <v>13</v>
      </c>
      <c r="F387" s="600">
        <v>6</v>
      </c>
      <c r="G387" s="600">
        <v>18</v>
      </c>
      <c r="H387" s="600">
        <v>6</v>
      </c>
      <c r="I387" s="600">
        <v>18</v>
      </c>
      <c r="J387" s="601">
        <v>6</v>
      </c>
      <c r="K387" s="601">
        <v>18</v>
      </c>
      <c r="L387" s="601">
        <v>6</v>
      </c>
      <c r="M387" s="614">
        <v>18</v>
      </c>
      <c r="N387" s="612">
        <f t="shared" si="14"/>
        <v>3</v>
      </c>
      <c r="O387" s="587" t="s">
        <v>757</v>
      </c>
      <c r="R387" s="317" t="s">
        <v>855</v>
      </c>
      <c r="S387" s="505">
        <v>2</v>
      </c>
      <c r="T387" s="505">
        <v>4</v>
      </c>
      <c r="U387" s="608" t="str">
        <f t="shared" si="12"/>
        <v>středisko Žlutý kvítek Olomouc</v>
      </c>
      <c r="W387" s="317"/>
      <c r="X387" s="318"/>
      <c r="Y387" s="318"/>
    </row>
    <row r="388" spans="1:25" ht="15" hidden="1" customHeight="1">
      <c r="A388" s="588" t="s">
        <v>758</v>
      </c>
      <c r="B388" s="599">
        <v>2</v>
      </c>
      <c r="C388" s="600">
        <v>6</v>
      </c>
      <c r="D388" s="600">
        <v>2</v>
      </c>
      <c r="E388" s="600">
        <v>6</v>
      </c>
      <c r="F388" s="600">
        <v>2</v>
      </c>
      <c r="G388" s="600">
        <v>6</v>
      </c>
      <c r="H388" s="600">
        <v>2</v>
      </c>
      <c r="I388" s="600">
        <v>6</v>
      </c>
      <c r="J388" s="601">
        <v>3</v>
      </c>
      <c r="K388" s="601">
        <v>8</v>
      </c>
      <c r="L388" s="601">
        <v>3</v>
      </c>
      <c r="M388" s="614">
        <v>8</v>
      </c>
      <c r="N388" s="612">
        <f t="shared" si="14"/>
        <v>2.67</v>
      </c>
      <c r="O388" s="587" t="s">
        <v>759</v>
      </c>
      <c r="R388" s="317" t="s">
        <v>857</v>
      </c>
      <c r="S388" s="505">
        <v>8</v>
      </c>
      <c r="T388" s="505">
        <v>22</v>
      </c>
      <c r="U388" s="608" t="str">
        <f t="shared" si="12"/>
        <v>středisko Vládi Tylšara Olomouc</v>
      </c>
      <c r="W388" s="317"/>
      <c r="X388" s="318"/>
      <c r="Y388" s="318"/>
    </row>
    <row r="389" spans="1:25" ht="15" hidden="1" customHeight="1">
      <c r="A389" s="588" t="s">
        <v>760</v>
      </c>
      <c r="B389" s="599">
        <v>6</v>
      </c>
      <c r="C389" s="600">
        <v>12</v>
      </c>
      <c r="D389" s="600">
        <v>6</v>
      </c>
      <c r="E389" s="600">
        <v>11</v>
      </c>
      <c r="F389" s="600">
        <v>5</v>
      </c>
      <c r="G389" s="600">
        <v>10</v>
      </c>
      <c r="H389" s="600">
        <v>4</v>
      </c>
      <c r="I389" s="600">
        <v>9</v>
      </c>
      <c r="J389" s="601">
        <v>4</v>
      </c>
      <c r="K389" s="601">
        <v>9</v>
      </c>
      <c r="L389" s="601">
        <v>4</v>
      </c>
      <c r="M389" s="614">
        <v>10</v>
      </c>
      <c r="N389" s="612">
        <f t="shared" si="14"/>
        <v>2.5</v>
      </c>
      <c r="O389" s="587" t="s">
        <v>761</v>
      </c>
      <c r="R389" s="317" t="s">
        <v>859</v>
      </c>
      <c r="S389" s="505">
        <v>5</v>
      </c>
      <c r="T389" s="505">
        <v>15</v>
      </c>
      <c r="U389" s="608" t="str">
        <f t="shared" si="12"/>
        <v>středisko Jana Boska Olomouc</v>
      </c>
      <c r="W389" s="317"/>
      <c r="X389" s="318"/>
      <c r="Y389" s="318"/>
    </row>
    <row r="390" spans="1:25" ht="15" hidden="1" customHeight="1">
      <c r="A390" s="588" t="s">
        <v>762</v>
      </c>
      <c r="B390" s="599">
        <v>7</v>
      </c>
      <c r="C390" s="600">
        <v>19</v>
      </c>
      <c r="D390" s="600">
        <v>8</v>
      </c>
      <c r="E390" s="600">
        <v>23</v>
      </c>
      <c r="F390" s="600">
        <v>8</v>
      </c>
      <c r="G390" s="600">
        <v>21</v>
      </c>
      <c r="H390" s="600">
        <v>6</v>
      </c>
      <c r="I390" s="600">
        <v>18</v>
      </c>
      <c r="J390" s="601">
        <v>4</v>
      </c>
      <c r="K390" s="601">
        <v>12</v>
      </c>
      <c r="L390" s="601">
        <v>4</v>
      </c>
      <c r="M390" s="614">
        <v>12</v>
      </c>
      <c r="N390" s="612">
        <f t="shared" si="14"/>
        <v>3</v>
      </c>
      <c r="O390" s="587" t="s">
        <v>763</v>
      </c>
      <c r="R390" s="317" t="s">
        <v>861</v>
      </c>
      <c r="S390" s="505">
        <v>3</v>
      </c>
      <c r="T390" s="505">
        <v>8</v>
      </c>
      <c r="U390" s="608" t="str">
        <f t="shared" ref="U390:U453" si="15">VLOOKUP(R390,A:O,15,0)</f>
        <v>středisko Šternberk</v>
      </c>
      <c r="W390" s="317"/>
      <c r="X390" s="318"/>
      <c r="Y390" s="318"/>
    </row>
    <row r="391" spans="1:25" ht="15" hidden="1" customHeight="1">
      <c r="A391" s="588" t="s">
        <v>764</v>
      </c>
      <c r="B391" s="599"/>
      <c r="C391" s="600"/>
      <c r="D391" s="600"/>
      <c r="E391" s="600"/>
      <c r="F391" s="600"/>
      <c r="G391" s="600"/>
      <c r="H391" s="600">
        <v>3</v>
      </c>
      <c r="I391" s="600">
        <v>7</v>
      </c>
      <c r="J391" s="601">
        <v>3</v>
      </c>
      <c r="K391" s="601">
        <v>7</v>
      </c>
      <c r="L391" s="601">
        <v>3</v>
      </c>
      <c r="M391" s="614">
        <v>7</v>
      </c>
      <c r="N391" s="612">
        <f t="shared" si="14"/>
        <v>2.33</v>
      </c>
      <c r="O391" s="587" t="s">
        <v>765</v>
      </c>
      <c r="R391" s="317" t="s">
        <v>863</v>
      </c>
      <c r="S391" s="505">
        <v>2</v>
      </c>
      <c r="T391" s="505">
        <v>6</v>
      </c>
      <c r="U391" s="608" t="str">
        <f t="shared" si="15"/>
        <v>středisko Quercus Dub nad moravou</v>
      </c>
      <c r="W391" s="317"/>
      <c r="X391" s="318"/>
      <c r="Y391" s="318"/>
    </row>
    <row r="392" spans="1:25" ht="15" hidden="1" customHeight="1">
      <c r="A392" s="588" t="s">
        <v>766</v>
      </c>
      <c r="B392" s="599"/>
      <c r="C392" s="600"/>
      <c r="D392" s="600"/>
      <c r="E392" s="600"/>
      <c r="F392" s="600"/>
      <c r="G392" s="600"/>
      <c r="H392" s="600">
        <v>2</v>
      </c>
      <c r="I392" s="600">
        <v>3</v>
      </c>
      <c r="J392" s="601">
        <v>2</v>
      </c>
      <c r="K392" s="601">
        <v>4</v>
      </c>
      <c r="L392" s="601">
        <v>2</v>
      </c>
      <c r="M392" s="614">
        <v>4</v>
      </c>
      <c r="N392" s="612">
        <f t="shared" si="14"/>
        <v>2</v>
      </c>
      <c r="O392" s="587" t="s">
        <v>767</v>
      </c>
      <c r="R392" s="317" t="s">
        <v>865</v>
      </c>
      <c r="S392" s="505">
        <v>5</v>
      </c>
      <c r="T392" s="505">
        <v>13</v>
      </c>
      <c r="U392" s="608" t="str">
        <f t="shared" si="15"/>
        <v>středisko Ladislava Ruska</v>
      </c>
      <c r="W392" s="317"/>
      <c r="X392" s="318"/>
      <c r="Y392" s="318"/>
    </row>
    <row r="393" spans="1:25" s="316" customFormat="1" ht="15" hidden="1" customHeight="1">
      <c r="A393" s="588" t="s">
        <v>1098</v>
      </c>
      <c r="B393" s="599"/>
      <c r="C393" s="600"/>
      <c r="D393" s="600"/>
      <c r="E393" s="600"/>
      <c r="F393" s="600"/>
      <c r="G393" s="600"/>
      <c r="H393" s="602"/>
      <c r="I393" s="602"/>
      <c r="J393" s="601">
        <v>2</v>
      </c>
      <c r="K393" s="601">
        <v>6</v>
      </c>
      <c r="L393" s="601">
        <v>2</v>
      </c>
      <c r="M393" s="614">
        <v>6</v>
      </c>
      <c r="N393" s="612">
        <f t="shared" si="14"/>
        <v>3</v>
      </c>
      <c r="O393" s="587" t="s">
        <v>1099</v>
      </c>
      <c r="Q393" s="564"/>
      <c r="R393" s="317" t="s">
        <v>867</v>
      </c>
      <c r="S393" s="505">
        <v>2</v>
      </c>
      <c r="T393" s="505">
        <v>6</v>
      </c>
      <c r="U393" s="608" t="str">
        <f t="shared" si="15"/>
        <v>středisko Bělkovice - Lašťany</v>
      </c>
      <c r="W393" s="317"/>
      <c r="X393" s="318"/>
      <c r="Y393" s="318"/>
    </row>
    <row r="394" spans="1:25" ht="15" customHeight="1">
      <c r="A394" s="588">
        <v>622</v>
      </c>
      <c r="B394" s="599">
        <v>60</v>
      </c>
      <c r="C394" s="600">
        <v>156</v>
      </c>
      <c r="D394" s="600">
        <v>62</v>
      </c>
      <c r="E394" s="600">
        <v>169</v>
      </c>
      <c r="F394" s="600">
        <v>61</v>
      </c>
      <c r="G394" s="600">
        <v>174</v>
      </c>
      <c r="H394" s="600">
        <v>63</v>
      </c>
      <c r="I394" s="600">
        <v>173</v>
      </c>
      <c r="J394" s="601">
        <v>67</v>
      </c>
      <c r="K394" s="601">
        <v>189</v>
      </c>
      <c r="L394" s="601">
        <v>70</v>
      </c>
      <c r="M394" s="614">
        <v>199</v>
      </c>
      <c r="N394" s="612">
        <f t="shared" si="14"/>
        <v>2.84</v>
      </c>
      <c r="O394" s="587" t="s">
        <v>768</v>
      </c>
      <c r="R394" s="317" t="s">
        <v>870</v>
      </c>
      <c r="S394" s="505">
        <v>3</v>
      </c>
      <c r="T394" s="505">
        <v>3</v>
      </c>
      <c r="U394" s="608" t="str">
        <f t="shared" si="15"/>
        <v>středisko Děti přírody Prostějov</v>
      </c>
      <c r="W394" s="317"/>
      <c r="X394" s="318"/>
      <c r="Y394" s="318"/>
    </row>
    <row r="395" spans="1:25" ht="15" hidden="1" customHeight="1">
      <c r="A395" s="588" t="s">
        <v>769</v>
      </c>
      <c r="B395" s="599">
        <v>4</v>
      </c>
      <c r="C395" s="600">
        <v>11</v>
      </c>
      <c r="D395" s="600">
        <v>4</v>
      </c>
      <c r="E395" s="600">
        <v>12</v>
      </c>
      <c r="F395" s="600">
        <v>4</v>
      </c>
      <c r="G395" s="600">
        <v>12</v>
      </c>
      <c r="H395" s="600">
        <v>4</v>
      </c>
      <c r="I395" s="600">
        <v>11</v>
      </c>
      <c r="J395" s="601">
        <v>4</v>
      </c>
      <c r="K395" s="601">
        <v>12</v>
      </c>
      <c r="L395" s="601">
        <v>4</v>
      </c>
      <c r="M395" s="614">
        <v>12</v>
      </c>
      <c r="N395" s="612">
        <f t="shared" si="14"/>
        <v>3</v>
      </c>
      <c r="O395" s="587" t="s">
        <v>770</v>
      </c>
      <c r="R395" s="317" t="s">
        <v>872</v>
      </c>
      <c r="S395" s="505">
        <v>3</v>
      </c>
      <c r="T395" s="505">
        <v>5</v>
      </c>
      <c r="U395" s="608" t="str">
        <f t="shared" si="15"/>
        <v>středisko Pelikáni Prostějov</v>
      </c>
      <c r="W395" s="317"/>
      <c r="X395" s="318"/>
      <c r="Y395" s="318"/>
    </row>
    <row r="396" spans="1:25" ht="15" hidden="1" customHeight="1">
      <c r="A396" s="588" t="s">
        <v>771</v>
      </c>
      <c r="B396" s="599">
        <v>4</v>
      </c>
      <c r="C396" s="600">
        <v>12</v>
      </c>
      <c r="D396" s="600">
        <v>4</v>
      </c>
      <c r="E396" s="600">
        <v>12</v>
      </c>
      <c r="F396" s="600">
        <v>4</v>
      </c>
      <c r="G396" s="600">
        <v>12</v>
      </c>
      <c r="H396" s="600">
        <v>4</v>
      </c>
      <c r="I396" s="600">
        <v>12</v>
      </c>
      <c r="J396" s="601">
        <v>4</v>
      </c>
      <c r="K396" s="601">
        <v>12</v>
      </c>
      <c r="L396" s="601">
        <v>4</v>
      </c>
      <c r="M396" s="614">
        <v>12</v>
      </c>
      <c r="N396" s="612">
        <f t="shared" si="14"/>
        <v>3</v>
      </c>
      <c r="O396" s="587" t="s">
        <v>772</v>
      </c>
      <c r="R396" s="317" t="s">
        <v>874</v>
      </c>
      <c r="S396" s="505">
        <v>1</v>
      </c>
      <c r="T396" s="505">
        <v>0</v>
      </c>
      <c r="U396" s="608" t="str">
        <f t="shared" si="15"/>
        <v>středisko Petra Bezruče Kostelec na Hané</v>
      </c>
      <c r="W396" s="317"/>
      <c r="X396" s="318"/>
      <c r="Y396" s="318"/>
    </row>
    <row r="397" spans="1:25" ht="15" hidden="1" customHeight="1">
      <c r="A397" s="588" t="s">
        <v>773</v>
      </c>
      <c r="B397" s="599">
        <v>5</v>
      </c>
      <c r="C397" s="600">
        <v>9</v>
      </c>
      <c r="D397" s="600">
        <v>5</v>
      </c>
      <c r="E397" s="600">
        <v>10</v>
      </c>
      <c r="F397" s="600">
        <v>4</v>
      </c>
      <c r="G397" s="600">
        <v>9</v>
      </c>
      <c r="H397" s="600">
        <v>4</v>
      </c>
      <c r="I397" s="600">
        <v>9</v>
      </c>
      <c r="J397" s="601">
        <v>4</v>
      </c>
      <c r="K397" s="601">
        <v>9</v>
      </c>
      <c r="L397" s="601">
        <v>4</v>
      </c>
      <c r="M397" s="614">
        <v>9</v>
      </c>
      <c r="N397" s="612">
        <f t="shared" si="14"/>
        <v>2.25</v>
      </c>
      <c r="O397" s="587" t="s">
        <v>774</v>
      </c>
      <c r="R397" s="317" t="s">
        <v>876</v>
      </c>
      <c r="S397" s="505">
        <v>3</v>
      </c>
      <c r="T397" s="505">
        <v>8</v>
      </c>
      <c r="U397" s="608" t="str">
        <f t="shared" si="15"/>
        <v>středisko Járy Kaštila Prostějov</v>
      </c>
      <c r="W397" s="317"/>
      <c r="X397" s="318"/>
      <c r="Y397" s="318"/>
    </row>
    <row r="398" spans="1:25" ht="15" hidden="1" customHeight="1">
      <c r="A398" s="588" t="s">
        <v>775</v>
      </c>
      <c r="B398" s="599">
        <v>4</v>
      </c>
      <c r="C398" s="600">
        <v>11</v>
      </c>
      <c r="D398" s="600">
        <v>4</v>
      </c>
      <c r="E398" s="600">
        <v>11</v>
      </c>
      <c r="F398" s="600">
        <v>4</v>
      </c>
      <c r="G398" s="600">
        <v>12</v>
      </c>
      <c r="H398" s="600">
        <v>4</v>
      </c>
      <c r="I398" s="600">
        <v>10</v>
      </c>
      <c r="J398" s="601">
        <v>4</v>
      </c>
      <c r="K398" s="601">
        <v>9</v>
      </c>
      <c r="L398" s="601">
        <v>4</v>
      </c>
      <c r="M398" s="614">
        <v>9</v>
      </c>
      <c r="N398" s="612">
        <f t="shared" si="14"/>
        <v>2.25</v>
      </c>
      <c r="O398" s="587" t="s">
        <v>776</v>
      </c>
      <c r="R398" s="317" t="s">
        <v>878</v>
      </c>
      <c r="S398" s="505">
        <v>2</v>
      </c>
      <c r="T398" s="505">
        <v>5</v>
      </c>
      <c r="U398" s="608" t="str">
        <f t="shared" si="15"/>
        <v>středisko Konice</v>
      </c>
      <c r="W398" s="317"/>
      <c r="X398" s="318"/>
      <c r="Y398" s="318"/>
    </row>
    <row r="399" spans="1:25" ht="15" hidden="1" customHeight="1">
      <c r="A399" s="588" t="s">
        <v>777</v>
      </c>
      <c r="B399" s="599">
        <v>3</v>
      </c>
      <c r="C399" s="600">
        <v>9</v>
      </c>
      <c r="D399" s="600">
        <v>3</v>
      </c>
      <c r="E399" s="600">
        <v>9</v>
      </c>
      <c r="F399" s="600">
        <v>3</v>
      </c>
      <c r="G399" s="600">
        <v>9</v>
      </c>
      <c r="H399" s="600">
        <v>3</v>
      </c>
      <c r="I399" s="600">
        <v>9</v>
      </c>
      <c r="J399" s="601">
        <v>5</v>
      </c>
      <c r="K399" s="601">
        <v>15</v>
      </c>
      <c r="L399" s="601">
        <v>5</v>
      </c>
      <c r="M399" s="614">
        <v>15</v>
      </c>
      <c r="N399" s="612">
        <f t="shared" si="14"/>
        <v>3</v>
      </c>
      <c r="O399" s="587" t="s">
        <v>778</v>
      </c>
      <c r="R399" s="317" t="s">
        <v>880</v>
      </c>
      <c r="S399" s="505">
        <v>2</v>
      </c>
      <c r="T399" s="505">
        <v>1</v>
      </c>
      <c r="U399" s="608" t="str">
        <f t="shared" si="15"/>
        <v>přístav Tamatea Vrbátky</v>
      </c>
      <c r="W399" s="317"/>
      <c r="X399" s="318"/>
      <c r="Y399" s="318"/>
    </row>
    <row r="400" spans="1:25" ht="15" hidden="1" customHeight="1">
      <c r="A400" s="588" t="s">
        <v>779</v>
      </c>
      <c r="B400" s="599">
        <v>2</v>
      </c>
      <c r="C400" s="600">
        <v>6</v>
      </c>
      <c r="D400" s="600">
        <v>2</v>
      </c>
      <c r="E400" s="600">
        <v>6</v>
      </c>
      <c r="F400" s="600">
        <v>2</v>
      </c>
      <c r="G400" s="600">
        <v>6</v>
      </c>
      <c r="H400" s="600">
        <v>4</v>
      </c>
      <c r="I400" s="600">
        <v>10</v>
      </c>
      <c r="J400" s="601">
        <v>4</v>
      </c>
      <c r="K400" s="601">
        <v>12</v>
      </c>
      <c r="L400" s="601">
        <v>4</v>
      </c>
      <c r="M400" s="614">
        <v>12</v>
      </c>
      <c r="N400" s="612">
        <f t="shared" si="14"/>
        <v>3</v>
      </c>
      <c r="O400" s="587" t="s">
        <v>780</v>
      </c>
      <c r="R400" s="317" t="s">
        <v>883</v>
      </c>
      <c r="S400" s="505">
        <v>2</v>
      </c>
      <c r="T400" s="505">
        <v>1</v>
      </c>
      <c r="U400" s="608" t="str">
        <f t="shared" si="15"/>
        <v>středisko Prof. Skoumala Přerov</v>
      </c>
      <c r="W400" s="317"/>
      <c r="X400" s="318"/>
      <c r="Y400" s="318"/>
    </row>
    <row r="401" spans="1:25" ht="15" hidden="1" customHeight="1">
      <c r="A401" s="588" t="s">
        <v>781</v>
      </c>
      <c r="B401" s="599">
        <v>3</v>
      </c>
      <c r="C401" s="600">
        <v>9</v>
      </c>
      <c r="D401" s="600">
        <v>3</v>
      </c>
      <c r="E401" s="600">
        <v>9</v>
      </c>
      <c r="F401" s="600">
        <v>3</v>
      </c>
      <c r="G401" s="600">
        <v>9</v>
      </c>
      <c r="H401" s="600">
        <v>3</v>
      </c>
      <c r="I401" s="600">
        <v>9</v>
      </c>
      <c r="J401" s="601">
        <v>3</v>
      </c>
      <c r="K401" s="601">
        <v>9</v>
      </c>
      <c r="L401" s="601">
        <v>3</v>
      </c>
      <c r="M401" s="614">
        <v>9</v>
      </c>
      <c r="N401" s="612">
        <f t="shared" si="14"/>
        <v>3</v>
      </c>
      <c r="O401" s="587" t="s">
        <v>782</v>
      </c>
      <c r="R401" s="317" t="s">
        <v>885</v>
      </c>
      <c r="S401" s="505">
        <v>2</v>
      </c>
      <c r="T401" s="505">
        <v>3</v>
      </c>
      <c r="U401" s="608" t="str">
        <f t="shared" si="15"/>
        <v>středisko Táborníci Brodek u Přerova</v>
      </c>
      <c r="W401" s="317"/>
      <c r="X401" s="318"/>
      <c r="Y401" s="318"/>
    </row>
    <row r="402" spans="1:25" ht="15" hidden="1" customHeight="1">
      <c r="A402" s="588" t="s">
        <v>783</v>
      </c>
      <c r="B402" s="599">
        <v>3</v>
      </c>
      <c r="C402" s="600">
        <v>7</v>
      </c>
      <c r="D402" s="600">
        <v>4</v>
      </c>
      <c r="E402" s="600">
        <v>12</v>
      </c>
      <c r="F402" s="600">
        <v>4</v>
      </c>
      <c r="G402" s="600">
        <v>12</v>
      </c>
      <c r="H402" s="600">
        <v>4</v>
      </c>
      <c r="I402" s="600">
        <v>11</v>
      </c>
      <c r="J402" s="601">
        <v>4</v>
      </c>
      <c r="K402" s="601">
        <v>12</v>
      </c>
      <c r="L402" s="601">
        <v>5</v>
      </c>
      <c r="M402" s="614">
        <v>15</v>
      </c>
      <c r="N402" s="612">
        <f t="shared" si="14"/>
        <v>3</v>
      </c>
      <c r="O402" s="587" t="s">
        <v>784</v>
      </c>
      <c r="R402" s="317" t="s">
        <v>887</v>
      </c>
      <c r="S402" s="505">
        <v>2</v>
      </c>
      <c r="T402" s="505">
        <v>3</v>
      </c>
      <c r="U402" s="608" t="str">
        <f t="shared" si="15"/>
        <v>středisko Kojetín</v>
      </c>
      <c r="W402" s="317"/>
      <c r="X402" s="318"/>
      <c r="Y402" s="318"/>
    </row>
    <row r="403" spans="1:25" ht="15" hidden="1" customHeight="1">
      <c r="A403" s="588" t="s">
        <v>785</v>
      </c>
      <c r="B403" s="599">
        <v>4</v>
      </c>
      <c r="C403" s="600">
        <v>12</v>
      </c>
      <c r="D403" s="600">
        <v>4</v>
      </c>
      <c r="E403" s="600">
        <v>11</v>
      </c>
      <c r="F403" s="600">
        <v>4</v>
      </c>
      <c r="G403" s="600">
        <v>12</v>
      </c>
      <c r="H403" s="600">
        <v>4</v>
      </c>
      <c r="I403" s="600">
        <v>12</v>
      </c>
      <c r="J403" s="601">
        <v>5</v>
      </c>
      <c r="K403" s="601">
        <v>15</v>
      </c>
      <c r="L403" s="601">
        <v>5</v>
      </c>
      <c r="M403" s="614">
        <v>15</v>
      </c>
      <c r="N403" s="612">
        <f t="shared" si="14"/>
        <v>3</v>
      </c>
      <c r="O403" s="587" t="s">
        <v>786</v>
      </c>
      <c r="R403" s="317" t="s">
        <v>889</v>
      </c>
      <c r="S403" s="505">
        <v>1</v>
      </c>
      <c r="T403" s="505">
        <v>3</v>
      </c>
      <c r="U403" s="608" t="str">
        <f t="shared" si="15"/>
        <v>středisko Ing. L. Cagaše Lipník nad Bečvou</v>
      </c>
      <c r="W403" s="317"/>
      <c r="X403" s="318"/>
      <c r="Y403" s="318"/>
    </row>
    <row r="404" spans="1:25" ht="15" hidden="1" customHeight="1">
      <c r="A404" s="588" t="s">
        <v>787</v>
      </c>
      <c r="B404" s="599">
        <v>4</v>
      </c>
      <c r="C404" s="600">
        <v>12</v>
      </c>
      <c r="D404" s="600">
        <v>4</v>
      </c>
      <c r="E404" s="600">
        <v>12</v>
      </c>
      <c r="F404" s="600">
        <v>4</v>
      </c>
      <c r="G404" s="600">
        <v>12</v>
      </c>
      <c r="H404" s="600">
        <v>4</v>
      </c>
      <c r="I404" s="600">
        <v>12</v>
      </c>
      <c r="J404" s="601">
        <v>5</v>
      </c>
      <c r="K404" s="601">
        <v>14</v>
      </c>
      <c r="L404" s="601">
        <v>6</v>
      </c>
      <c r="M404" s="614">
        <v>16</v>
      </c>
      <c r="N404" s="612">
        <f t="shared" si="14"/>
        <v>2.67</v>
      </c>
      <c r="O404" s="587" t="s">
        <v>788</v>
      </c>
      <c r="R404" s="317" t="s">
        <v>891</v>
      </c>
      <c r="S404" s="505">
        <v>3</v>
      </c>
      <c r="T404" s="505">
        <v>6</v>
      </c>
      <c r="U404" s="608" t="str">
        <f t="shared" si="15"/>
        <v>středisko Psohlavci Hranice</v>
      </c>
      <c r="W404" s="317"/>
      <c r="X404" s="318"/>
      <c r="Y404" s="318"/>
    </row>
    <row r="405" spans="1:25" ht="15" hidden="1" customHeight="1">
      <c r="A405" s="588" t="s">
        <v>789</v>
      </c>
      <c r="B405" s="599">
        <v>2</v>
      </c>
      <c r="C405" s="600">
        <v>4</v>
      </c>
      <c r="D405" s="600">
        <v>2</v>
      </c>
      <c r="E405" s="600">
        <v>5</v>
      </c>
      <c r="F405" s="600">
        <v>2</v>
      </c>
      <c r="G405" s="600">
        <v>5</v>
      </c>
      <c r="H405" s="600">
        <v>2</v>
      </c>
      <c r="I405" s="600">
        <v>4</v>
      </c>
      <c r="J405" s="601">
        <v>2</v>
      </c>
      <c r="K405" s="601">
        <v>5</v>
      </c>
      <c r="L405" s="601">
        <v>2</v>
      </c>
      <c r="M405" s="614">
        <v>6</v>
      </c>
      <c r="N405" s="612">
        <f t="shared" si="14"/>
        <v>3</v>
      </c>
      <c r="O405" s="587" t="s">
        <v>790</v>
      </c>
      <c r="R405" s="317" t="s">
        <v>894</v>
      </c>
      <c r="S405" s="505">
        <v>6</v>
      </c>
      <c r="T405" s="505">
        <v>14</v>
      </c>
      <c r="U405" s="608" t="str">
        <f t="shared" si="15"/>
        <v>středisko Rudy Knotka Šumperk</v>
      </c>
      <c r="W405" s="317"/>
      <c r="X405" s="318"/>
      <c r="Y405" s="318"/>
    </row>
    <row r="406" spans="1:25" ht="15" hidden="1" customHeight="1">
      <c r="A406" s="588" t="s">
        <v>791</v>
      </c>
      <c r="B406" s="599">
        <v>5</v>
      </c>
      <c r="C406" s="600">
        <v>15</v>
      </c>
      <c r="D406" s="600">
        <v>5</v>
      </c>
      <c r="E406" s="600">
        <v>15</v>
      </c>
      <c r="F406" s="600">
        <v>5</v>
      </c>
      <c r="G406" s="600">
        <v>15</v>
      </c>
      <c r="H406" s="600">
        <v>5</v>
      </c>
      <c r="I406" s="600">
        <v>15</v>
      </c>
      <c r="J406" s="601">
        <v>5</v>
      </c>
      <c r="K406" s="601">
        <v>15</v>
      </c>
      <c r="L406" s="601">
        <v>5</v>
      </c>
      <c r="M406" s="614">
        <v>15</v>
      </c>
      <c r="N406" s="612">
        <f t="shared" si="14"/>
        <v>3</v>
      </c>
      <c r="O406" s="587" t="s">
        <v>792</v>
      </c>
      <c r="R406" s="317" t="s">
        <v>896</v>
      </c>
      <c r="S406" s="505">
        <v>2</v>
      </c>
      <c r="T406" s="505">
        <v>6</v>
      </c>
      <c r="U406" s="608" t="str">
        <f t="shared" si="15"/>
        <v>středisko Františka Pecháčka Bludov</v>
      </c>
      <c r="W406" s="317"/>
      <c r="X406" s="318"/>
      <c r="Y406" s="318"/>
    </row>
    <row r="407" spans="1:25" ht="15" hidden="1" customHeight="1">
      <c r="A407" s="588" t="s">
        <v>793</v>
      </c>
      <c r="B407" s="599">
        <v>5</v>
      </c>
      <c r="C407" s="600">
        <v>11</v>
      </c>
      <c r="D407" s="600">
        <v>5</v>
      </c>
      <c r="E407" s="600">
        <v>12</v>
      </c>
      <c r="F407" s="600">
        <v>5</v>
      </c>
      <c r="G407" s="600">
        <v>13</v>
      </c>
      <c r="H407" s="600">
        <v>5</v>
      </c>
      <c r="I407" s="600">
        <v>13</v>
      </c>
      <c r="J407" s="601">
        <v>5</v>
      </c>
      <c r="K407" s="601">
        <v>14</v>
      </c>
      <c r="L407" s="601">
        <v>5</v>
      </c>
      <c r="M407" s="614">
        <v>15</v>
      </c>
      <c r="N407" s="612">
        <f t="shared" si="14"/>
        <v>3</v>
      </c>
      <c r="O407" s="587" t="s">
        <v>794</v>
      </c>
      <c r="R407" s="317" t="s">
        <v>898</v>
      </c>
      <c r="S407" s="505">
        <v>2</v>
      </c>
      <c r="T407" s="505">
        <v>5</v>
      </c>
      <c r="U407" s="608" t="str">
        <f t="shared" si="15"/>
        <v>středisko Bukůvka Postřelmov</v>
      </c>
      <c r="W407" s="317"/>
      <c r="X407" s="318"/>
      <c r="Y407" s="318"/>
    </row>
    <row r="408" spans="1:25" ht="15" hidden="1" customHeight="1">
      <c r="A408" s="588" t="s">
        <v>795</v>
      </c>
      <c r="B408" s="599">
        <v>4</v>
      </c>
      <c r="C408" s="600">
        <v>6</v>
      </c>
      <c r="D408" s="600">
        <v>5</v>
      </c>
      <c r="E408" s="600">
        <v>11</v>
      </c>
      <c r="F408" s="600">
        <v>5</v>
      </c>
      <c r="G408" s="600">
        <v>12</v>
      </c>
      <c r="H408" s="600">
        <v>5</v>
      </c>
      <c r="I408" s="600">
        <v>12</v>
      </c>
      <c r="J408" s="601">
        <v>5</v>
      </c>
      <c r="K408" s="601">
        <v>12</v>
      </c>
      <c r="L408" s="601">
        <v>5</v>
      </c>
      <c r="M408" s="614">
        <v>12</v>
      </c>
      <c r="N408" s="612">
        <f t="shared" si="14"/>
        <v>2.4</v>
      </c>
      <c r="O408" s="587" t="s">
        <v>796</v>
      </c>
      <c r="R408" s="317" t="s">
        <v>900</v>
      </c>
      <c r="S408" s="505">
        <v>2</v>
      </c>
      <c r="T408" s="505">
        <v>6</v>
      </c>
      <c r="U408" s="608" t="str">
        <f t="shared" si="15"/>
        <v>středisko Zábřeh</v>
      </c>
      <c r="W408" s="317"/>
      <c r="X408" s="318"/>
      <c r="Y408" s="318"/>
    </row>
    <row r="409" spans="1:25" ht="15" hidden="1" customHeight="1">
      <c r="A409" s="588" t="s">
        <v>797</v>
      </c>
      <c r="B409" s="599">
        <v>2</v>
      </c>
      <c r="C409" s="600">
        <v>6</v>
      </c>
      <c r="D409" s="600">
        <v>2</v>
      </c>
      <c r="E409" s="600">
        <v>6</v>
      </c>
      <c r="F409" s="600">
        <v>2</v>
      </c>
      <c r="G409" s="600">
        <v>6</v>
      </c>
      <c r="H409" s="600">
        <v>2</v>
      </c>
      <c r="I409" s="600">
        <v>6</v>
      </c>
      <c r="J409" s="601">
        <v>2</v>
      </c>
      <c r="K409" s="601">
        <v>6</v>
      </c>
      <c r="L409" s="601">
        <v>3</v>
      </c>
      <c r="M409" s="614">
        <v>9</v>
      </c>
      <c r="N409" s="612">
        <f t="shared" si="14"/>
        <v>3</v>
      </c>
      <c r="O409" s="587" t="s">
        <v>798</v>
      </c>
      <c r="R409" s="317" t="s">
        <v>902</v>
      </c>
      <c r="S409" s="505">
        <v>6</v>
      </c>
      <c r="T409" s="505">
        <v>13</v>
      </c>
      <c r="U409" s="608" t="str">
        <f t="shared" si="15"/>
        <v>středisko Skalička Zábřeh</v>
      </c>
      <c r="W409" s="317"/>
      <c r="X409" s="318"/>
      <c r="Y409" s="318"/>
    </row>
    <row r="410" spans="1:25" ht="15" hidden="1" customHeight="1">
      <c r="A410" s="588" t="s">
        <v>799</v>
      </c>
      <c r="B410" s="599">
        <v>6</v>
      </c>
      <c r="C410" s="600">
        <v>16</v>
      </c>
      <c r="D410" s="600">
        <v>6</v>
      </c>
      <c r="E410" s="600">
        <v>16</v>
      </c>
      <c r="F410" s="600">
        <v>6</v>
      </c>
      <c r="G410" s="600">
        <v>18</v>
      </c>
      <c r="H410" s="600">
        <v>6</v>
      </c>
      <c r="I410" s="600">
        <v>18</v>
      </c>
      <c r="J410" s="601">
        <v>6</v>
      </c>
      <c r="K410" s="601">
        <v>18</v>
      </c>
      <c r="L410" s="601">
        <v>6</v>
      </c>
      <c r="M410" s="614">
        <v>18</v>
      </c>
      <c r="N410" s="612">
        <f t="shared" si="14"/>
        <v>3</v>
      </c>
      <c r="O410" s="587" t="s">
        <v>800</v>
      </c>
      <c r="R410" s="317" t="s">
        <v>904</v>
      </c>
      <c r="S410" s="505">
        <v>6</v>
      </c>
      <c r="T410" s="505">
        <v>7</v>
      </c>
      <c r="U410" s="608" t="str">
        <f t="shared" si="15"/>
        <v>středisko Šíp Loštice</v>
      </c>
      <c r="W410" s="317"/>
      <c r="X410" s="318"/>
      <c r="Y410" s="318"/>
    </row>
    <row r="411" spans="1:25" ht="15" customHeight="1">
      <c r="A411" s="588">
        <v>623</v>
      </c>
      <c r="B411" s="599">
        <v>44</v>
      </c>
      <c r="C411" s="600">
        <v>101</v>
      </c>
      <c r="D411" s="600">
        <v>42</v>
      </c>
      <c r="E411" s="600">
        <v>101</v>
      </c>
      <c r="F411" s="600">
        <v>42</v>
      </c>
      <c r="G411" s="600">
        <v>106</v>
      </c>
      <c r="H411" s="600">
        <v>41</v>
      </c>
      <c r="I411" s="600">
        <v>103</v>
      </c>
      <c r="J411" s="601">
        <v>46</v>
      </c>
      <c r="K411" s="601">
        <v>116</v>
      </c>
      <c r="L411" s="601">
        <v>48</v>
      </c>
      <c r="M411" s="614">
        <v>123</v>
      </c>
      <c r="N411" s="612">
        <f t="shared" si="14"/>
        <v>2.56</v>
      </c>
      <c r="O411" s="587" t="s">
        <v>801</v>
      </c>
      <c r="R411" s="317" t="s">
        <v>906</v>
      </c>
      <c r="S411" s="505">
        <v>3</v>
      </c>
      <c r="T411" s="505">
        <v>8</v>
      </c>
      <c r="U411" s="608" t="str">
        <f t="shared" si="15"/>
        <v>středisko Blesk Lesnice</v>
      </c>
      <c r="W411" s="317"/>
      <c r="X411" s="318"/>
      <c r="Y411" s="318"/>
    </row>
    <row r="412" spans="1:25" ht="15" hidden="1" customHeight="1">
      <c r="A412" s="588" t="s">
        <v>802</v>
      </c>
      <c r="B412" s="599">
        <v>2</v>
      </c>
      <c r="C412" s="600">
        <v>1</v>
      </c>
      <c r="D412" s="600">
        <v>2</v>
      </c>
      <c r="E412" s="600">
        <v>1</v>
      </c>
      <c r="F412" s="600">
        <v>2</v>
      </c>
      <c r="G412" s="600">
        <v>2</v>
      </c>
      <c r="H412" s="600">
        <v>2</v>
      </c>
      <c r="I412" s="600">
        <v>2</v>
      </c>
      <c r="J412" s="601">
        <v>2</v>
      </c>
      <c r="K412" s="601">
        <v>3</v>
      </c>
      <c r="L412" s="601">
        <v>2</v>
      </c>
      <c r="M412" s="614">
        <v>2</v>
      </c>
      <c r="N412" s="612">
        <f t="shared" si="14"/>
        <v>1</v>
      </c>
      <c r="O412" s="587" t="s">
        <v>803</v>
      </c>
      <c r="R412" s="317" t="s">
        <v>908</v>
      </c>
      <c r="S412" s="505">
        <v>3</v>
      </c>
      <c r="T412" s="505">
        <v>8</v>
      </c>
      <c r="U412" s="608" t="str">
        <f t="shared" si="15"/>
        <v>středisko Ruda nad Moravou</v>
      </c>
      <c r="W412" s="317"/>
      <c r="X412" s="318"/>
      <c r="Y412" s="318"/>
    </row>
    <row r="413" spans="1:25" ht="15" hidden="1" customHeight="1">
      <c r="A413" s="588" t="s">
        <v>804</v>
      </c>
      <c r="B413" s="599">
        <v>2</v>
      </c>
      <c r="C413" s="600">
        <v>6</v>
      </c>
      <c r="D413" s="600">
        <v>2</v>
      </c>
      <c r="E413" s="600">
        <v>6</v>
      </c>
      <c r="F413" s="600">
        <v>2</v>
      </c>
      <c r="G413" s="600">
        <v>6</v>
      </c>
      <c r="H413" s="600">
        <v>2</v>
      </c>
      <c r="I413" s="600">
        <v>6</v>
      </c>
      <c r="J413" s="601">
        <v>2</v>
      </c>
      <c r="K413" s="601">
        <v>6</v>
      </c>
      <c r="L413" s="601">
        <v>2</v>
      </c>
      <c r="M413" s="614">
        <v>6</v>
      </c>
      <c r="N413" s="612">
        <f t="shared" si="14"/>
        <v>3</v>
      </c>
      <c r="O413" s="587" t="s">
        <v>805</v>
      </c>
      <c r="R413" s="317" t="s">
        <v>910</v>
      </c>
      <c r="S413" s="505">
        <v>2</v>
      </c>
      <c r="T413" s="505">
        <v>4</v>
      </c>
      <c r="U413" s="608" t="str">
        <f t="shared" si="15"/>
        <v>středisko Rovensko</v>
      </c>
      <c r="W413" s="317"/>
      <c r="X413" s="318"/>
      <c r="Y413" s="318"/>
    </row>
    <row r="414" spans="1:25" ht="15" hidden="1" customHeight="1">
      <c r="A414" s="588" t="s">
        <v>806</v>
      </c>
      <c r="B414" s="599">
        <v>2</v>
      </c>
      <c r="C414" s="600">
        <v>6</v>
      </c>
      <c r="D414" s="600">
        <v>2</v>
      </c>
      <c r="E414" s="600">
        <v>6</v>
      </c>
      <c r="F414" s="600">
        <v>2</v>
      </c>
      <c r="G414" s="600">
        <v>6</v>
      </c>
      <c r="H414" s="600">
        <v>2</v>
      </c>
      <c r="I414" s="600">
        <v>6</v>
      </c>
      <c r="J414" s="601">
        <v>2</v>
      </c>
      <c r="K414" s="601">
        <v>6</v>
      </c>
      <c r="L414" s="601">
        <v>2</v>
      </c>
      <c r="M414" s="614">
        <v>6</v>
      </c>
      <c r="N414" s="612">
        <f t="shared" si="14"/>
        <v>3</v>
      </c>
      <c r="O414" s="587" t="s">
        <v>807</v>
      </c>
      <c r="R414" s="317" t="s">
        <v>912</v>
      </c>
      <c r="S414" s="505">
        <v>3</v>
      </c>
      <c r="T414" s="505">
        <v>6</v>
      </c>
      <c r="U414" s="608" t="str">
        <f t="shared" si="15"/>
        <v>středisko Slunce Jeseník</v>
      </c>
      <c r="W414" s="317"/>
      <c r="X414" s="318"/>
      <c r="Y414" s="318"/>
    </row>
    <row r="415" spans="1:25" ht="15" hidden="1" customHeight="1">
      <c r="A415" s="588" t="s">
        <v>808</v>
      </c>
      <c r="B415" s="599">
        <v>2</v>
      </c>
      <c r="C415" s="600">
        <v>3</v>
      </c>
      <c r="D415" s="600">
        <v>2</v>
      </c>
      <c r="E415" s="600">
        <v>3</v>
      </c>
      <c r="F415" s="600">
        <v>2</v>
      </c>
      <c r="G415" s="600">
        <v>3</v>
      </c>
      <c r="H415" s="600">
        <v>1</v>
      </c>
      <c r="I415" s="600">
        <v>3</v>
      </c>
      <c r="J415" s="601">
        <v>2</v>
      </c>
      <c r="K415" s="601">
        <v>4</v>
      </c>
      <c r="L415" s="601">
        <v>2</v>
      </c>
      <c r="M415" s="614">
        <v>4</v>
      </c>
      <c r="N415" s="612">
        <f t="shared" si="14"/>
        <v>2</v>
      </c>
      <c r="O415" s="587" t="s">
        <v>809</v>
      </c>
      <c r="R415" s="317" t="s">
        <v>914</v>
      </c>
      <c r="S415" s="505">
        <v>2</v>
      </c>
      <c r="T415" s="505">
        <v>6</v>
      </c>
      <c r="U415" s="608" t="str">
        <f t="shared" si="15"/>
        <v>středisko Sněžník Staré Město</v>
      </c>
      <c r="W415" s="317"/>
      <c r="X415" s="318"/>
      <c r="Y415" s="318"/>
    </row>
    <row r="416" spans="1:25" ht="15" hidden="1" customHeight="1">
      <c r="A416" s="588" t="s">
        <v>810</v>
      </c>
      <c r="B416" s="599">
        <v>3</v>
      </c>
      <c r="C416" s="600">
        <v>8</v>
      </c>
      <c r="D416" s="600">
        <v>2</v>
      </c>
      <c r="E416" s="600">
        <v>6</v>
      </c>
      <c r="F416" s="600">
        <v>2</v>
      </c>
      <c r="G416" s="600">
        <v>6</v>
      </c>
      <c r="H416" s="600">
        <v>2</v>
      </c>
      <c r="I416" s="600">
        <v>6</v>
      </c>
      <c r="J416" s="601">
        <v>3</v>
      </c>
      <c r="K416" s="601">
        <v>8</v>
      </c>
      <c r="L416" s="601">
        <v>3</v>
      </c>
      <c r="M416" s="614">
        <v>7</v>
      </c>
      <c r="N416" s="612">
        <f t="shared" si="14"/>
        <v>2.33</v>
      </c>
      <c r="O416" s="587" t="s">
        <v>811</v>
      </c>
      <c r="R416" s="317" t="s">
        <v>1121</v>
      </c>
      <c r="S416" s="505">
        <v>2</v>
      </c>
      <c r="T416" s="505">
        <v>6</v>
      </c>
      <c r="U416" s="608" t="str">
        <f t="shared" si="15"/>
        <v>středisko Holešov</v>
      </c>
      <c r="W416" s="317"/>
      <c r="X416" s="318"/>
      <c r="Y416" s="318"/>
    </row>
    <row r="417" spans="1:25" ht="15" hidden="1" customHeight="1">
      <c r="A417" s="588" t="s">
        <v>812</v>
      </c>
      <c r="B417" s="599">
        <v>4</v>
      </c>
      <c r="C417" s="600">
        <v>10</v>
      </c>
      <c r="D417" s="600">
        <v>4</v>
      </c>
      <c r="E417" s="600">
        <v>10</v>
      </c>
      <c r="F417" s="600">
        <v>4</v>
      </c>
      <c r="G417" s="600">
        <v>12</v>
      </c>
      <c r="H417" s="600">
        <v>4</v>
      </c>
      <c r="I417" s="600">
        <v>9</v>
      </c>
      <c r="J417" s="601">
        <v>3</v>
      </c>
      <c r="K417" s="601">
        <v>9</v>
      </c>
      <c r="L417" s="601">
        <v>3</v>
      </c>
      <c r="M417" s="614">
        <v>9</v>
      </c>
      <c r="N417" s="612">
        <f t="shared" si="14"/>
        <v>3</v>
      </c>
      <c r="O417" s="587" t="s">
        <v>813</v>
      </c>
      <c r="R417" s="317" t="s">
        <v>917</v>
      </c>
      <c r="S417" s="505">
        <v>3</v>
      </c>
      <c r="T417" s="505">
        <v>6</v>
      </c>
      <c r="U417" s="608" t="str">
        <f t="shared" si="15"/>
        <v>středisko Mirka Svobody Kroměříž</v>
      </c>
      <c r="W417" s="317"/>
      <c r="X417" s="318"/>
      <c r="Y417" s="318"/>
    </row>
    <row r="418" spans="1:25" ht="15" hidden="1" customHeight="1">
      <c r="A418" s="588" t="s">
        <v>814</v>
      </c>
      <c r="B418" s="599">
        <v>2</v>
      </c>
      <c r="C418" s="600">
        <v>4</v>
      </c>
      <c r="D418" s="600">
        <v>2</v>
      </c>
      <c r="E418" s="600">
        <v>2</v>
      </c>
      <c r="F418" s="600">
        <v>2</v>
      </c>
      <c r="G418" s="600">
        <v>2</v>
      </c>
      <c r="H418" s="600">
        <v>2</v>
      </c>
      <c r="I418" s="600">
        <v>6</v>
      </c>
      <c r="J418" s="601">
        <v>2</v>
      </c>
      <c r="K418" s="601">
        <v>4</v>
      </c>
      <c r="L418" s="601">
        <v>2</v>
      </c>
      <c r="M418" s="614">
        <v>4</v>
      </c>
      <c r="N418" s="612">
        <f t="shared" si="14"/>
        <v>2</v>
      </c>
      <c r="O418" s="587" t="s">
        <v>815</v>
      </c>
      <c r="R418" s="317" t="s">
        <v>919</v>
      </c>
      <c r="S418" s="505">
        <v>2</v>
      </c>
      <c r="T418" s="505">
        <v>2</v>
      </c>
      <c r="U418" s="608" t="str">
        <f t="shared" si="15"/>
        <v>středisko Lipenská dvojka Lipník nad Bečvou</v>
      </c>
      <c r="W418" s="317"/>
      <c r="X418" s="318"/>
      <c r="Y418" s="318"/>
    </row>
    <row r="419" spans="1:25" ht="15" hidden="1" customHeight="1">
      <c r="A419" s="588" t="s">
        <v>816</v>
      </c>
      <c r="B419" s="599">
        <v>4</v>
      </c>
      <c r="C419" s="600">
        <v>7</v>
      </c>
      <c r="D419" s="600">
        <v>4</v>
      </c>
      <c r="E419" s="600">
        <v>6</v>
      </c>
      <c r="F419" s="600">
        <v>4</v>
      </c>
      <c r="G419" s="600">
        <v>7</v>
      </c>
      <c r="H419" s="600">
        <v>4</v>
      </c>
      <c r="I419" s="600">
        <v>8</v>
      </c>
      <c r="J419" s="601">
        <v>4</v>
      </c>
      <c r="K419" s="601">
        <v>7</v>
      </c>
      <c r="L419" s="601">
        <v>4</v>
      </c>
      <c r="M419" s="614">
        <v>9</v>
      </c>
      <c r="N419" s="612">
        <f t="shared" si="14"/>
        <v>2.25</v>
      </c>
      <c r="O419" s="587" t="s">
        <v>817</v>
      </c>
      <c r="R419" s="317" t="s">
        <v>921</v>
      </c>
      <c r="S419" s="505">
        <v>2</v>
      </c>
      <c r="T419" s="505">
        <v>6</v>
      </c>
      <c r="U419" s="608" t="str">
        <f t="shared" si="15"/>
        <v>středisko Polárka Kroměříž</v>
      </c>
      <c r="W419" s="317"/>
      <c r="X419" s="318"/>
      <c r="Y419" s="318"/>
    </row>
    <row r="420" spans="1:25" ht="15" hidden="1" customHeight="1">
      <c r="A420" s="588" t="s">
        <v>818</v>
      </c>
      <c r="B420" s="599">
        <v>7</v>
      </c>
      <c r="C420" s="600">
        <v>17</v>
      </c>
      <c r="D420" s="600">
        <v>7</v>
      </c>
      <c r="E420" s="600">
        <v>18</v>
      </c>
      <c r="F420" s="600">
        <v>7</v>
      </c>
      <c r="G420" s="600">
        <v>18</v>
      </c>
      <c r="H420" s="600">
        <v>7</v>
      </c>
      <c r="I420" s="600">
        <v>17</v>
      </c>
      <c r="J420" s="601">
        <v>7</v>
      </c>
      <c r="K420" s="601">
        <v>18</v>
      </c>
      <c r="L420" s="601">
        <v>7</v>
      </c>
      <c r="M420" s="614">
        <v>19</v>
      </c>
      <c r="N420" s="612">
        <f t="shared" si="14"/>
        <v>2.71</v>
      </c>
      <c r="O420" s="587" t="s">
        <v>819</v>
      </c>
      <c r="R420" s="317" t="s">
        <v>925</v>
      </c>
      <c r="S420" s="505">
        <v>1</v>
      </c>
      <c r="T420" s="505">
        <v>3</v>
      </c>
      <c r="U420" s="608" t="str">
        <f t="shared" si="15"/>
        <v>středisko Krále Ječmínka Chropyně</v>
      </c>
      <c r="W420" s="317"/>
      <c r="X420" s="318"/>
      <c r="Y420" s="318"/>
    </row>
    <row r="421" spans="1:25" ht="15" hidden="1" customHeight="1">
      <c r="A421" s="588" t="s">
        <v>820</v>
      </c>
      <c r="B421" s="599">
        <v>4</v>
      </c>
      <c r="C421" s="600">
        <v>9</v>
      </c>
      <c r="D421" s="600">
        <v>3</v>
      </c>
      <c r="E421" s="600">
        <v>8</v>
      </c>
      <c r="F421" s="600">
        <v>3</v>
      </c>
      <c r="G421" s="600">
        <v>9</v>
      </c>
      <c r="H421" s="600">
        <v>3</v>
      </c>
      <c r="I421" s="600">
        <v>7</v>
      </c>
      <c r="J421" s="601">
        <v>4</v>
      </c>
      <c r="K421" s="601">
        <v>11</v>
      </c>
      <c r="L421" s="601">
        <v>4</v>
      </c>
      <c r="M421" s="614">
        <v>10</v>
      </c>
      <c r="N421" s="612">
        <f t="shared" si="14"/>
        <v>2.5</v>
      </c>
      <c r="O421" s="587" t="s">
        <v>821</v>
      </c>
      <c r="R421" s="317" t="s">
        <v>928</v>
      </c>
      <c r="S421" s="505">
        <v>5</v>
      </c>
      <c r="T421" s="505">
        <v>15</v>
      </c>
      <c r="U421" s="608" t="str">
        <f t="shared" si="15"/>
        <v>středisko Psohlavci Uherské Hradiště</v>
      </c>
      <c r="W421" s="317"/>
      <c r="X421" s="318"/>
      <c r="Y421" s="318"/>
    </row>
    <row r="422" spans="1:25" ht="15" hidden="1" customHeight="1">
      <c r="A422" s="588" t="s">
        <v>822</v>
      </c>
      <c r="B422" s="599">
        <v>4</v>
      </c>
      <c r="C422" s="600">
        <v>7</v>
      </c>
      <c r="D422" s="600">
        <v>3</v>
      </c>
      <c r="E422" s="600">
        <v>8</v>
      </c>
      <c r="F422" s="600">
        <v>3</v>
      </c>
      <c r="G422" s="600">
        <v>8</v>
      </c>
      <c r="H422" s="600">
        <v>3</v>
      </c>
      <c r="I422" s="600">
        <v>7</v>
      </c>
      <c r="J422" s="601">
        <v>5</v>
      </c>
      <c r="K422" s="601">
        <v>11</v>
      </c>
      <c r="L422" s="601">
        <v>5</v>
      </c>
      <c r="M422" s="614">
        <v>13</v>
      </c>
      <c r="N422" s="612">
        <f t="shared" si="14"/>
        <v>2.6</v>
      </c>
      <c r="O422" s="587" t="s">
        <v>823</v>
      </c>
      <c r="R422" s="317" t="s">
        <v>930</v>
      </c>
      <c r="S422" s="505">
        <v>1</v>
      </c>
      <c r="T422" s="505">
        <v>3</v>
      </c>
      <c r="U422" s="608" t="str">
        <f t="shared" si="15"/>
        <v>středisko Dvojka Staré Město</v>
      </c>
      <c r="W422" s="317"/>
      <c r="X422" s="318"/>
      <c r="Y422" s="318"/>
    </row>
    <row r="423" spans="1:25" ht="15" hidden="1" customHeight="1">
      <c r="A423" s="588" t="s">
        <v>824</v>
      </c>
      <c r="B423" s="599">
        <v>3</v>
      </c>
      <c r="C423" s="600">
        <v>8</v>
      </c>
      <c r="D423" s="600">
        <v>3</v>
      </c>
      <c r="E423" s="600">
        <v>9</v>
      </c>
      <c r="F423" s="600">
        <v>3</v>
      </c>
      <c r="G423" s="600">
        <v>9</v>
      </c>
      <c r="H423" s="600">
        <v>3</v>
      </c>
      <c r="I423" s="600">
        <v>9</v>
      </c>
      <c r="J423" s="601">
        <v>4</v>
      </c>
      <c r="K423" s="601">
        <v>11</v>
      </c>
      <c r="L423" s="601">
        <v>4</v>
      </c>
      <c r="M423" s="614">
        <v>11</v>
      </c>
      <c r="N423" s="612">
        <f t="shared" si="14"/>
        <v>2.75</v>
      </c>
      <c r="O423" s="587" t="s">
        <v>825</v>
      </c>
      <c r="R423" s="317" t="s">
        <v>932</v>
      </c>
      <c r="S423" s="505">
        <v>4</v>
      </c>
      <c r="T423" s="505">
        <v>10</v>
      </c>
      <c r="U423" s="608" t="str">
        <f t="shared" si="15"/>
        <v>středisko Jantar Polešovice</v>
      </c>
      <c r="W423" s="317"/>
      <c r="X423" s="318"/>
      <c r="Y423" s="318"/>
    </row>
    <row r="424" spans="1:25" ht="15" hidden="1" customHeight="1">
      <c r="A424" s="588" t="s">
        <v>826</v>
      </c>
      <c r="B424" s="599">
        <v>5</v>
      </c>
      <c r="C424" s="600">
        <v>15</v>
      </c>
      <c r="D424" s="600">
        <v>6</v>
      </c>
      <c r="E424" s="600">
        <v>18</v>
      </c>
      <c r="F424" s="600">
        <v>6</v>
      </c>
      <c r="G424" s="600">
        <v>18</v>
      </c>
      <c r="H424" s="600">
        <v>6</v>
      </c>
      <c r="I424" s="600">
        <v>17</v>
      </c>
      <c r="J424" s="601">
        <v>6</v>
      </c>
      <c r="K424" s="601">
        <v>18</v>
      </c>
      <c r="L424" s="601">
        <v>6</v>
      </c>
      <c r="M424" s="614">
        <v>17</v>
      </c>
      <c r="N424" s="612">
        <f t="shared" si="14"/>
        <v>2.83</v>
      </c>
      <c r="O424" s="587" t="s">
        <v>827</v>
      </c>
      <c r="R424" s="317" t="s">
        <v>934</v>
      </c>
      <c r="S424" s="505">
        <v>4</v>
      </c>
      <c r="T424" s="505">
        <v>10</v>
      </c>
      <c r="U424" s="608" t="str">
        <f t="shared" si="15"/>
        <v>středisko Uherský Brod</v>
      </c>
      <c r="W424" s="317"/>
      <c r="X424" s="318"/>
      <c r="Y424" s="318"/>
    </row>
    <row r="425" spans="1:25" s="406" customFormat="1" ht="15" hidden="1" customHeight="1">
      <c r="A425" s="588" t="s">
        <v>1118</v>
      </c>
      <c r="B425" s="599"/>
      <c r="C425" s="600"/>
      <c r="D425" s="600"/>
      <c r="E425" s="600"/>
      <c r="F425" s="600"/>
      <c r="G425" s="600"/>
      <c r="H425" s="602"/>
      <c r="I425" s="602"/>
      <c r="J425" s="601"/>
      <c r="K425" s="601"/>
      <c r="L425" s="601">
        <v>2</v>
      </c>
      <c r="M425" s="614">
        <v>6</v>
      </c>
      <c r="N425" s="612">
        <f>IF(L425&gt;0,ROUND((M425/L425),2),0)</f>
        <v>3</v>
      </c>
      <c r="O425" s="587" t="s">
        <v>1117</v>
      </c>
      <c r="Q425" s="564"/>
      <c r="R425" s="317" t="s">
        <v>936</v>
      </c>
      <c r="S425" s="505">
        <v>2</v>
      </c>
      <c r="T425" s="505">
        <v>5</v>
      </c>
      <c r="U425" s="608" t="str">
        <f t="shared" si="15"/>
        <v>středisko Bojkovice</v>
      </c>
      <c r="W425" s="317"/>
      <c r="X425" s="318"/>
      <c r="Y425" s="318"/>
    </row>
    <row r="426" spans="1:25" ht="15" customHeight="1">
      <c r="A426" s="588">
        <v>624</v>
      </c>
      <c r="B426" s="599">
        <v>4</v>
      </c>
      <c r="C426" s="600">
        <v>12</v>
      </c>
      <c r="D426" s="600">
        <v>4</v>
      </c>
      <c r="E426" s="600">
        <v>12</v>
      </c>
      <c r="F426" s="600">
        <v>4</v>
      </c>
      <c r="G426" s="600">
        <v>12</v>
      </c>
      <c r="H426" s="600">
        <v>4</v>
      </c>
      <c r="I426" s="600">
        <v>12</v>
      </c>
      <c r="J426" s="601">
        <v>4</v>
      </c>
      <c r="K426" s="601">
        <v>12</v>
      </c>
      <c r="L426" s="601">
        <v>4</v>
      </c>
      <c r="M426" s="614">
        <v>12</v>
      </c>
      <c r="N426" s="612">
        <f>IF(L426&gt;0,ROUND((M426/L426),2),0)</f>
        <v>3</v>
      </c>
      <c r="O426" s="587" t="s">
        <v>828</v>
      </c>
      <c r="R426" s="317" t="s">
        <v>938</v>
      </c>
      <c r="S426" s="505">
        <v>3</v>
      </c>
      <c r="T426" s="505">
        <v>8</v>
      </c>
      <c r="U426" s="608" t="str">
        <f t="shared" si="15"/>
        <v>středisko Suchá Loz</v>
      </c>
      <c r="W426" s="317"/>
      <c r="X426" s="318"/>
      <c r="Y426" s="318"/>
    </row>
    <row r="427" spans="1:25" ht="15" hidden="1" customHeight="1">
      <c r="A427" s="588" t="s">
        <v>829</v>
      </c>
      <c r="B427" s="599">
        <v>2</v>
      </c>
      <c r="C427" s="600">
        <v>6</v>
      </c>
      <c r="D427" s="600">
        <v>2</v>
      </c>
      <c r="E427" s="600">
        <v>6</v>
      </c>
      <c r="F427" s="600">
        <v>2</v>
      </c>
      <c r="G427" s="600">
        <v>6</v>
      </c>
      <c r="H427" s="600">
        <v>2</v>
      </c>
      <c r="I427" s="600">
        <v>6</v>
      </c>
      <c r="J427" s="601">
        <v>2</v>
      </c>
      <c r="K427" s="601">
        <v>6</v>
      </c>
      <c r="L427" s="601">
        <v>2</v>
      </c>
      <c r="M427" s="614">
        <v>6</v>
      </c>
      <c r="N427" s="612">
        <f t="shared" ref="N427:N474" si="16">IF(L427&gt;0,ROUND((M427/L427),2),0)</f>
        <v>3</v>
      </c>
      <c r="O427" s="587" t="s">
        <v>830</v>
      </c>
      <c r="R427" s="317" t="s">
        <v>940</v>
      </c>
      <c r="S427" s="505">
        <v>6</v>
      </c>
      <c r="T427" s="505">
        <v>17</v>
      </c>
      <c r="U427" s="608" t="str">
        <f t="shared" si="15"/>
        <v>středisko Modrá</v>
      </c>
      <c r="W427" s="317"/>
      <c r="X427" s="318"/>
      <c r="Y427" s="318"/>
    </row>
    <row r="428" spans="1:25" ht="15" hidden="1" customHeight="1">
      <c r="A428" s="588" t="s">
        <v>831</v>
      </c>
      <c r="B428" s="599">
        <v>2</v>
      </c>
      <c r="C428" s="600">
        <v>6</v>
      </c>
      <c r="D428" s="600">
        <v>2</v>
      </c>
      <c r="E428" s="600">
        <v>6</v>
      </c>
      <c r="F428" s="600">
        <v>2</v>
      </c>
      <c r="G428" s="600">
        <v>6</v>
      </c>
      <c r="H428" s="600">
        <v>2</v>
      </c>
      <c r="I428" s="600">
        <v>6</v>
      </c>
      <c r="J428" s="601">
        <v>2</v>
      </c>
      <c r="K428" s="601">
        <v>6</v>
      </c>
      <c r="L428" s="601">
        <v>2</v>
      </c>
      <c r="M428" s="614">
        <v>6</v>
      </c>
      <c r="N428" s="612">
        <f t="shared" si="16"/>
        <v>3</v>
      </c>
      <c r="O428" s="587" t="s">
        <v>832</v>
      </c>
      <c r="R428" s="317" t="s">
        <v>943</v>
      </c>
      <c r="S428" s="505">
        <v>7</v>
      </c>
      <c r="T428" s="505">
        <v>17</v>
      </c>
      <c r="U428" s="608" t="str">
        <f t="shared" si="15"/>
        <v>středisko Vsetín</v>
      </c>
      <c r="W428" s="317"/>
      <c r="X428" s="318"/>
      <c r="Y428" s="318"/>
    </row>
    <row r="429" spans="1:25" ht="15" customHeight="1">
      <c r="A429" s="588">
        <v>625</v>
      </c>
      <c r="B429" s="599">
        <v>21</v>
      </c>
      <c r="C429" s="600">
        <v>52</v>
      </c>
      <c r="D429" s="600">
        <v>22</v>
      </c>
      <c r="E429" s="600">
        <v>57</v>
      </c>
      <c r="F429" s="600">
        <v>22</v>
      </c>
      <c r="G429" s="600">
        <v>58</v>
      </c>
      <c r="H429" s="600">
        <v>22</v>
      </c>
      <c r="I429" s="600">
        <v>58</v>
      </c>
      <c r="J429" s="601">
        <v>22</v>
      </c>
      <c r="K429" s="601">
        <v>61</v>
      </c>
      <c r="L429" s="601">
        <v>22</v>
      </c>
      <c r="M429" s="614">
        <v>60</v>
      </c>
      <c r="N429" s="612">
        <f t="shared" si="16"/>
        <v>2.73</v>
      </c>
      <c r="O429" s="587" t="s">
        <v>833</v>
      </c>
      <c r="R429" s="317" t="s">
        <v>945</v>
      </c>
      <c r="S429" s="505">
        <v>7</v>
      </c>
      <c r="T429" s="505">
        <v>19</v>
      </c>
      <c r="U429" s="608" t="str">
        <f t="shared" si="15"/>
        <v>středisko Valašské Meziříčí</v>
      </c>
      <c r="W429" s="317"/>
      <c r="X429" s="318"/>
      <c r="Y429" s="318"/>
    </row>
    <row r="430" spans="1:25" ht="15" hidden="1" customHeight="1">
      <c r="A430" s="588" t="s">
        <v>834</v>
      </c>
      <c r="B430" s="599">
        <v>4</v>
      </c>
      <c r="C430" s="600">
        <v>7</v>
      </c>
      <c r="D430" s="600">
        <v>4</v>
      </c>
      <c r="E430" s="600">
        <v>9</v>
      </c>
      <c r="F430" s="600">
        <v>4</v>
      </c>
      <c r="G430" s="600">
        <v>10</v>
      </c>
      <c r="H430" s="600">
        <v>4</v>
      </c>
      <c r="I430" s="600">
        <v>11</v>
      </c>
      <c r="J430" s="601">
        <v>4</v>
      </c>
      <c r="K430" s="601">
        <v>12</v>
      </c>
      <c r="L430" s="601">
        <v>4</v>
      </c>
      <c r="M430" s="614">
        <v>11</v>
      </c>
      <c r="N430" s="612">
        <f t="shared" si="16"/>
        <v>2.75</v>
      </c>
      <c r="O430" s="587" t="s">
        <v>835</v>
      </c>
      <c r="R430" s="317" t="s">
        <v>947</v>
      </c>
      <c r="S430" s="505">
        <v>2</v>
      </c>
      <c r="T430" s="505">
        <v>6</v>
      </c>
      <c r="U430" s="608" t="str">
        <f t="shared" si="15"/>
        <v>středisko Lidečko</v>
      </c>
      <c r="W430" s="317"/>
      <c r="X430" s="318"/>
      <c r="Y430" s="318"/>
    </row>
    <row r="431" spans="1:25" ht="15" hidden="1" customHeight="1">
      <c r="A431" s="588" t="s">
        <v>836</v>
      </c>
      <c r="B431" s="599">
        <v>4</v>
      </c>
      <c r="C431" s="600">
        <v>9</v>
      </c>
      <c r="D431" s="600">
        <v>4</v>
      </c>
      <c r="E431" s="600">
        <v>7</v>
      </c>
      <c r="F431" s="600">
        <v>4</v>
      </c>
      <c r="G431" s="600">
        <v>10</v>
      </c>
      <c r="H431" s="600">
        <v>4</v>
      </c>
      <c r="I431" s="600">
        <v>10</v>
      </c>
      <c r="J431" s="601">
        <v>4</v>
      </c>
      <c r="K431" s="601">
        <v>11</v>
      </c>
      <c r="L431" s="601">
        <v>4</v>
      </c>
      <c r="M431" s="614">
        <v>12</v>
      </c>
      <c r="N431" s="612">
        <f t="shared" si="16"/>
        <v>3</v>
      </c>
      <c r="O431" s="587" t="s">
        <v>837</v>
      </c>
      <c r="R431" s="317" t="s">
        <v>949</v>
      </c>
      <c r="S431" s="505">
        <v>3</v>
      </c>
      <c r="T431" s="505">
        <v>2</v>
      </c>
      <c r="U431" s="608" t="str">
        <f t="shared" si="15"/>
        <v>středisko Rožnov pod Radhoštěm</v>
      </c>
      <c r="W431" s="317"/>
      <c r="X431" s="318"/>
      <c r="Y431" s="318"/>
    </row>
    <row r="432" spans="1:25" ht="15" hidden="1" customHeight="1">
      <c r="A432" s="588" t="s">
        <v>838</v>
      </c>
      <c r="B432" s="599">
        <v>5</v>
      </c>
      <c r="C432" s="600">
        <v>14</v>
      </c>
      <c r="D432" s="600">
        <v>5</v>
      </c>
      <c r="E432" s="600">
        <v>14</v>
      </c>
      <c r="F432" s="600">
        <v>5</v>
      </c>
      <c r="G432" s="600">
        <v>14</v>
      </c>
      <c r="H432" s="600">
        <v>5</v>
      </c>
      <c r="I432" s="600">
        <v>14</v>
      </c>
      <c r="J432" s="601">
        <v>5</v>
      </c>
      <c r="K432" s="601">
        <v>14</v>
      </c>
      <c r="L432" s="601">
        <v>5</v>
      </c>
      <c r="M432" s="614">
        <v>13</v>
      </c>
      <c r="N432" s="612">
        <f t="shared" si="16"/>
        <v>2.6</v>
      </c>
      <c r="O432" s="587" t="s">
        <v>839</v>
      </c>
      <c r="R432" s="317" t="s">
        <v>951</v>
      </c>
      <c r="S432" s="505">
        <v>2</v>
      </c>
      <c r="T432" s="505">
        <v>5</v>
      </c>
      <c r="U432" s="608" t="str">
        <f t="shared" si="15"/>
        <v>středisko Kelč</v>
      </c>
      <c r="W432" s="317"/>
      <c r="X432" s="318"/>
      <c r="Y432" s="318"/>
    </row>
    <row r="433" spans="1:25" ht="15" hidden="1" customHeight="1">
      <c r="A433" s="588" t="s">
        <v>840</v>
      </c>
      <c r="B433" s="599">
        <v>2</v>
      </c>
      <c r="C433" s="600">
        <v>6</v>
      </c>
      <c r="D433" s="600">
        <v>2</v>
      </c>
      <c r="E433" s="600">
        <v>6</v>
      </c>
      <c r="F433" s="600">
        <v>2</v>
      </c>
      <c r="G433" s="600">
        <v>6</v>
      </c>
      <c r="H433" s="600">
        <v>2</v>
      </c>
      <c r="I433" s="600">
        <v>5</v>
      </c>
      <c r="J433" s="601">
        <v>2</v>
      </c>
      <c r="K433" s="601">
        <v>5</v>
      </c>
      <c r="L433" s="601">
        <v>2</v>
      </c>
      <c r="M433" s="614">
        <v>6</v>
      </c>
      <c r="N433" s="612">
        <f t="shared" si="16"/>
        <v>3</v>
      </c>
      <c r="O433" s="587" t="s">
        <v>841</v>
      </c>
      <c r="R433" s="317" t="s">
        <v>954</v>
      </c>
      <c r="S433" s="505">
        <v>2</v>
      </c>
      <c r="T433" s="505">
        <v>5</v>
      </c>
      <c r="U433" s="608" t="str">
        <f t="shared" si="15"/>
        <v>3. středisko Zlín</v>
      </c>
      <c r="W433" s="317"/>
      <c r="X433" s="318"/>
      <c r="Y433" s="318"/>
    </row>
    <row r="434" spans="1:25" ht="15" hidden="1" customHeight="1">
      <c r="A434" s="588" t="s">
        <v>842</v>
      </c>
      <c r="B434" s="599">
        <v>4</v>
      </c>
      <c r="C434" s="600">
        <v>12</v>
      </c>
      <c r="D434" s="600">
        <v>5</v>
      </c>
      <c r="E434" s="600">
        <v>15</v>
      </c>
      <c r="F434" s="600">
        <v>5</v>
      </c>
      <c r="G434" s="600">
        <v>13</v>
      </c>
      <c r="H434" s="600">
        <v>5</v>
      </c>
      <c r="I434" s="600">
        <v>13</v>
      </c>
      <c r="J434" s="601">
        <v>5</v>
      </c>
      <c r="K434" s="601">
        <v>13</v>
      </c>
      <c r="L434" s="601">
        <v>5</v>
      </c>
      <c r="M434" s="614">
        <v>13</v>
      </c>
      <c r="N434" s="612">
        <f t="shared" si="16"/>
        <v>2.6</v>
      </c>
      <c r="O434" s="587" t="s">
        <v>843</v>
      </c>
      <c r="R434" s="317" t="s">
        <v>956</v>
      </c>
      <c r="S434" s="505">
        <v>7</v>
      </c>
      <c r="T434" s="505">
        <v>13</v>
      </c>
      <c r="U434" s="608" t="str">
        <f t="shared" si="15"/>
        <v>středisko Impeesa Zlín</v>
      </c>
      <c r="W434" s="317"/>
      <c r="X434" s="318"/>
      <c r="Y434" s="318"/>
    </row>
    <row r="435" spans="1:25" ht="15" hidden="1" customHeight="1">
      <c r="A435" s="588" t="s">
        <v>844</v>
      </c>
      <c r="B435" s="599">
        <v>2</v>
      </c>
      <c r="C435" s="600">
        <v>4</v>
      </c>
      <c r="D435" s="600">
        <v>2</v>
      </c>
      <c r="E435" s="600">
        <v>6</v>
      </c>
      <c r="F435" s="600">
        <v>2</v>
      </c>
      <c r="G435" s="600">
        <v>5</v>
      </c>
      <c r="H435" s="600">
        <v>2</v>
      </c>
      <c r="I435" s="600">
        <v>5</v>
      </c>
      <c r="J435" s="601">
        <v>2</v>
      </c>
      <c r="K435" s="601">
        <v>6</v>
      </c>
      <c r="L435" s="601">
        <v>2</v>
      </c>
      <c r="M435" s="614">
        <v>5</v>
      </c>
      <c r="N435" s="612">
        <f t="shared" si="16"/>
        <v>2.5</v>
      </c>
      <c r="O435" s="587" t="s">
        <v>845</v>
      </c>
      <c r="R435" s="317" t="s">
        <v>958</v>
      </c>
      <c r="S435" s="505">
        <v>9</v>
      </c>
      <c r="T435" s="505">
        <v>23</v>
      </c>
      <c r="U435" s="608" t="str">
        <f t="shared" si="15"/>
        <v>6. středisko Zlín</v>
      </c>
      <c r="W435" s="317"/>
      <c r="X435" s="318"/>
      <c r="Y435" s="318"/>
    </row>
    <row r="436" spans="1:25" ht="15" hidden="1" customHeight="1">
      <c r="A436" s="588">
        <v>710</v>
      </c>
      <c r="B436" s="599">
        <v>102</v>
      </c>
      <c r="C436" s="600">
        <v>205</v>
      </c>
      <c r="D436" s="600">
        <v>101</v>
      </c>
      <c r="E436" s="600">
        <v>210</v>
      </c>
      <c r="F436" s="600">
        <v>100</v>
      </c>
      <c r="G436" s="600">
        <v>207</v>
      </c>
      <c r="H436" s="600">
        <v>102</v>
      </c>
      <c r="I436" s="600">
        <v>198</v>
      </c>
      <c r="J436" s="601">
        <v>103</v>
      </c>
      <c r="K436" s="601">
        <v>222</v>
      </c>
      <c r="L436" s="601">
        <v>105</v>
      </c>
      <c r="M436" s="614">
        <v>230</v>
      </c>
      <c r="N436" s="612">
        <f t="shared" si="16"/>
        <v>2.19</v>
      </c>
      <c r="O436" s="587" t="s">
        <v>44</v>
      </c>
      <c r="R436" s="317" t="s">
        <v>960</v>
      </c>
      <c r="S436" s="505">
        <v>2</v>
      </c>
      <c r="T436" s="505">
        <v>5</v>
      </c>
      <c r="U436" s="608" t="str">
        <f t="shared" si="15"/>
        <v>středisko Malenovice Zlín</v>
      </c>
      <c r="W436" s="317"/>
      <c r="X436" s="318"/>
      <c r="Y436" s="318"/>
    </row>
    <row r="437" spans="1:25" ht="15" customHeight="1">
      <c r="A437" s="588">
        <v>712</v>
      </c>
      <c r="B437" s="599">
        <v>44</v>
      </c>
      <c r="C437" s="600">
        <v>96</v>
      </c>
      <c r="D437" s="600">
        <v>44</v>
      </c>
      <c r="E437" s="600">
        <v>98</v>
      </c>
      <c r="F437" s="600">
        <v>44</v>
      </c>
      <c r="G437" s="600">
        <v>99</v>
      </c>
      <c r="H437" s="600">
        <v>44</v>
      </c>
      <c r="I437" s="600">
        <v>92</v>
      </c>
      <c r="J437" s="601">
        <v>44</v>
      </c>
      <c r="K437" s="601">
        <v>105</v>
      </c>
      <c r="L437" s="601">
        <v>44</v>
      </c>
      <c r="M437" s="614">
        <v>109</v>
      </c>
      <c r="N437" s="612">
        <f t="shared" si="16"/>
        <v>2.48</v>
      </c>
      <c r="O437" s="587" t="s">
        <v>846</v>
      </c>
      <c r="R437" s="317" t="s">
        <v>962</v>
      </c>
      <c r="S437" s="505">
        <v>3</v>
      </c>
      <c r="T437" s="505">
        <v>8</v>
      </c>
      <c r="U437" s="608" t="str">
        <f t="shared" si="15"/>
        <v>středisko Josefa Šivela Otrokovice</v>
      </c>
      <c r="W437" s="317"/>
      <c r="X437" s="318"/>
      <c r="Y437" s="318"/>
    </row>
    <row r="438" spans="1:25" ht="15" hidden="1" customHeight="1">
      <c r="A438" s="588" t="s">
        <v>847</v>
      </c>
      <c r="B438" s="599">
        <v>6</v>
      </c>
      <c r="C438" s="600">
        <v>12</v>
      </c>
      <c r="D438" s="600">
        <v>6</v>
      </c>
      <c r="E438" s="600">
        <v>12</v>
      </c>
      <c r="F438" s="600">
        <v>6</v>
      </c>
      <c r="G438" s="600">
        <v>13</v>
      </c>
      <c r="H438" s="600">
        <v>6</v>
      </c>
      <c r="I438" s="600">
        <v>10</v>
      </c>
      <c r="J438" s="601">
        <v>6</v>
      </c>
      <c r="K438" s="601">
        <v>11</v>
      </c>
      <c r="L438" s="601">
        <v>5</v>
      </c>
      <c r="M438" s="614">
        <v>9</v>
      </c>
      <c r="N438" s="612">
        <f t="shared" si="16"/>
        <v>1.8</v>
      </c>
      <c r="O438" s="587" t="s">
        <v>848</v>
      </c>
      <c r="R438" s="317" t="s">
        <v>964</v>
      </c>
      <c r="S438" s="505">
        <v>3</v>
      </c>
      <c r="T438" s="505">
        <v>9</v>
      </c>
      <c r="U438" s="608" t="str">
        <f t="shared" si="15"/>
        <v>středisko Jerry Hodného Napajedla</v>
      </c>
      <c r="W438" s="317"/>
      <c r="X438" s="318"/>
      <c r="Y438" s="318"/>
    </row>
    <row r="439" spans="1:25" ht="15" hidden="1" customHeight="1">
      <c r="A439" s="588" t="s">
        <v>849</v>
      </c>
      <c r="B439" s="599">
        <v>4</v>
      </c>
      <c r="C439" s="600">
        <v>7</v>
      </c>
      <c r="D439" s="600">
        <v>4</v>
      </c>
      <c r="E439" s="600">
        <v>7</v>
      </c>
      <c r="F439" s="600">
        <v>4</v>
      </c>
      <c r="G439" s="600">
        <v>8</v>
      </c>
      <c r="H439" s="600">
        <v>4</v>
      </c>
      <c r="I439" s="600">
        <v>6</v>
      </c>
      <c r="J439" s="601">
        <v>4</v>
      </c>
      <c r="K439" s="601">
        <v>9</v>
      </c>
      <c r="L439" s="601">
        <v>4</v>
      </c>
      <c r="M439" s="614">
        <v>9</v>
      </c>
      <c r="N439" s="612">
        <f t="shared" si="16"/>
        <v>2.25</v>
      </c>
      <c r="O439" s="587" t="s">
        <v>850</v>
      </c>
      <c r="R439" s="317" t="s">
        <v>966</v>
      </c>
      <c r="S439" s="505">
        <v>2</v>
      </c>
      <c r="T439" s="505">
        <v>5</v>
      </c>
      <c r="U439" s="608" t="str">
        <f t="shared" si="15"/>
        <v>středisko Osamělý Jestřáb Luhačovice</v>
      </c>
      <c r="W439" s="317"/>
      <c r="X439" s="318"/>
      <c r="Y439" s="318"/>
    </row>
    <row r="440" spans="1:25" ht="15" hidden="1" customHeight="1">
      <c r="A440" s="588" t="s">
        <v>851</v>
      </c>
      <c r="B440" s="599">
        <v>5</v>
      </c>
      <c r="C440" s="600">
        <v>14</v>
      </c>
      <c r="D440" s="600">
        <v>5</v>
      </c>
      <c r="E440" s="600">
        <v>14</v>
      </c>
      <c r="F440" s="600">
        <v>5</v>
      </c>
      <c r="G440" s="600">
        <v>13</v>
      </c>
      <c r="H440" s="600">
        <v>5</v>
      </c>
      <c r="I440" s="600">
        <v>13</v>
      </c>
      <c r="J440" s="601">
        <v>5</v>
      </c>
      <c r="K440" s="601">
        <v>14</v>
      </c>
      <c r="L440" s="601">
        <v>5</v>
      </c>
      <c r="M440" s="614">
        <v>13</v>
      </c>
      <c r="N440" s="612">
        <f t="shared" si="16"/>
        <v>2.6</v>
      </c>
      <c r="O440" s="587" t="s">
        <v>852</v>
      </c>
      <c r="R440" s="317" t="s">
        <v>968</v>
      </c>
      <c r="S440" s="505">
        <v>3</v>
      </c>
      <c r="T440" s="505">
        <v>4</v>
      </c>
      <c r="U440" s="608" t="str">
        <f t="shared" si="15"/>
        <v>středisko A. B. Svojsíka Slavičín</v>
      </c>
      <c r="W440" s="317"/>
      <c r="X440" s="318"/>
      <c r="Y440" s="318"/>
    </row>
    <row r="441" spans="1:25" ht="15" hidden="1" customHeight="1">
      <c r="A441" s="588" t="s">
        <v>853</v>
      </c>
      <c r="B441" s="599">
        <v>3</v>
      </c>
      <c r="C441" s="600">
        <v>4</v>
      </c>
      <c r="D441" s="600">
        <v>3</v>
      </c>
      <c r="E441" s="600">
        <v>5</v>
      </c>
      <c r="F441" s="600">
        <v>3</v>
      </c>
      <c r="G441" s="600">
        <v>6</v>
      </c>
      <c r="H441" s="600">
        <v>3</v>
      </c>
      <c r="I441" s="600">
        <v>3</v>
      </c>
      <c r="J441" s="601">
        <v>3</v>
      </c>
      <c r="K441" s="601">
        <v>3</v>
      </c>
      <c r="L441" s="601">
        <v>3</v>
      </c>
      <c r="M441" s="614">
        <v>4</v>
      </c>
      <c r="N441" s="612">
        <f t="shared" si="16"/>
        <v>1.33</v>
      </c>
      <c r="O441" s="587" t="s">
        <v>854</v>
      </c>
      <c r="R441" s="317" t="s">
        <v>970</v>
      </c>
      <c r="S441" s="505">
        <v>2</v>
      </c>
      <c r="T441" s="505">
        <v>6</v>
      </c>
      <c r="U441" s="608" t="str">
        <f t="shared" si="15"/>
        <v>středisko Vizovice</v>
      </c>
      <c r="W441" s="317"/>
      <c r="X441" s="318"/>
      <c r="Y441" s="318"/>
    </row>
    <row r="442" spans="1:25" ht="15" hidden="1" customHeight="1">
      <c r="A442" s="588" t="s">
        <v>855</v>
      </c>
      <c r="B442" s="599">
        <v>2</v>
      </c>
      <c r="C442" s="600">
        <v>4</v>
      </c>
      <c r="D442" s="600">
        <v>2</v>
      </c>
      <c r="E442" s="600">
        <v>4</v>
      </c>
      <c r="F442" s="600">
        <v>2</v>
      </c>
      <c r="G442" s="600">
        <v>4</v>
      </c>
      <c r="H442" s="600">
        <v>2</v>
      </c>
      <c r="I442" s="600">
        <v>4</v>
      </c>
      <c r="J442" s="601">
        <v>2</v>
      </c>
      <c r="K442" s="601">
        <v>4</v>
      </c>
      <c r="L442" s="601">
        <v>2</v>
      </c>
      <c r="M442" s="614">
        <v>4</v>
      </c>
      <c r="N442" s="612">
        <f t="shared" si="16"/>
        <v>2</v>
      </c>
      <c r="O442" s="587" t="s">
        <v>856</v>
      </c>
      <c r="R442" s="317" t="s">
        <v>972</v>
      </c>
      <c r="S442" s="505">
        <v>2</v>
      </c>
      <c r="T442" s="505">
        <v>2</v>
      </c>
      <c r="U442" s="608" t="str">
        <f t="shared" si="15"/>
        <v>středisko Františka Matulíka Pozlovice</v>
      </c>
      <c r="W442" s="317"/>
      <c r="X442" s="318"/>
      <c r="Y442" s="318"/>
    </row>
    <row r="443" spans="1:25" ht="15" hidden="1" customHeight="1">
      <c r="A443" s="588" t="s">
        <v>857</v>
      </c>
      <c r="B443" s="599">
        <v>7</v>
      </c>
      <c r="C443" s="600">
        <v>14</v>
      </c>
      <c r="D443" s="600">
        <v>7</v>
      </c>
      <c r="E443" s="600">
        <v>18</v>
      </c>
      <c r="F443" s="600">
        <v>8</v>
      </c>
      <c r="G443" s="600">
        <v>17</v>
      </c>
      <c r="H443" s="600">
        <v>8</v>
      </c>
      <c r="I443" s="600">
        <v>17</v>
      </c>
      <c r="J443" s="601">
        <v>8</v>
      </c>
      <c r="K443" s="601">
        <v>21</v>
      </c>
      <c r="L443" s="601">
        <v>8</v>
      </c>
      <c r="M443" s="614">
        <v>22</v>
      </c>
      <c r="N443" s="612">
        <f t="shared" si="16"/>
        <v>2.75</v>
      </c>
      <c r="O443" s="587" t="s">
        <v>858</v>
      </c>
      <c r="R443" s="317" t="s">
        <v>974</v>
      </c>
      <c r="S443" s="505">
        <v>2</v>
      </c>
      <c r="T443" s="505">
        <v>6</v>
      </c>
      <c r="U443" s="608" t="str">
        <f t="shared" si="15"/>
        <v>středisko Vatra Štítná nad Vláří</v>
      </c>
      <c r="W443" s="317"/>
      <c r="X443" s="318"/>
      <c r="Y443" s="318"/>
    </row>
    <row r="444" spans="1:25" ht="15" hidden="1" customHeight="1">
      <c r="A444" s="588" t="s">
        <v>859</v>
      </c>
      <c r="B444" s="599">
        <v>4</v>
      </c>
      <c r="C444" s="600">
        <v>12</v>
      </c>
      <c r="D444" s="600">
        <v>4</v>
      </c>
      <c r="E444" s="600">
        <v>12</v>
      </c>
      <c r="F444" s="600">
        <v>4</v>
      </c>
      <c r="G444" s="600">
        <v>12</v>
      </c>
      <c r="H444" s="600">
        <v>4</v>
      </c>
      <c r="I444" s="600">
        <v>12</v>
      </c>
      <c r="J444" s="601">
        <v>4</v>
      </c>
      <c r="K444" s="601">
        <v>12</v>
      </c>
      <c r="L444" s="601">
        <v>5</v>
      </c>
      <c r="M444" s="614">
        <v>15</v>
      </c>
      <c r="N444" s="612">
        <f t="shared" si="16"/>
        <v>3</v>
      </c>
      <c r="O444" s="587" t="s">
        <v>860</v>
      </c>
      <c r="R444" s="317" t="s">
        <v>976</v>
      </c>
      <c r="S444" s="505">
        <v>3</v>
      </c>
      <c r="T444" s="505">
        <v>4</v>
      </c>
      <c r="U444" s="608" t="str">
        <f t="shared" si="15"/>
        <v>středisko Brumov-Bylnice</v>
      </c>
      <c r="W444" s="317"/>
      <c r="X444" s="318"/>
      <c r="Y444" s="318"/>
    </row>
    <row r="445" spans="1:25" ht="15" hidden="1" customHeight="1">
      <c r="A445" s="588" t="s">
        <v>861</v>
      </c>
      <c r="B445" s="599">
        <v>3</v>
      </c>
      <c r="C445" s="600">
        <v>3</v>
      </c>
      <c r="D445" s="600">
        <v>4</v>
      </c>
      <c r="E445" s="600">
        <v>6</v>
      </c>
      <c r="F445" s="600">
        <v>3</v>
      </c>
      <c r="G445" s="600">
        <v>6</v>
      </c>
      <c r="H445" s="600">
        <v>3</v>
      </c>
      <c r="I445" s="600">
        <v>6</v>
      </c>
      <c r="J445" s="601">
        <v>3</v>
      </c>
      <c r="K445" s="601">
        <v>7</v>
      </c>
      <c r="L445" s="601">
        <v>3</v>
      </c>
      <c r="M445" s="614">
        <v>8</v>
      </c>
      <c r="N445" s="612">
        <f t="shared" si="16"/>
        <v>2.67</v>
      </c>
      <c r="O445" s="587" t="s">
        <v>862</v>
      </c>
      <c r="R445" s="317" t="s">
        <v>978</v>
      </c>
      <c r="S445" s="505">
        <v>3</v>
      </c>
      <c r="T445" s="505">
        <v>3</v>
      </c>
      <c r="U445" s="608" t="str">
        <f t="shared" si="15"/>
        <v>středisko Slušovice</v>
      </c>
      <c r="W445" s="317"/>
      <c r="X445" s="318"/>
      <c r="Y445" s="318"/>
    </row>
    <row r="446" spans="1:25" ht="15" hidden="1" customHeight="1">
      <c r="A446" s="588" t="s">
        <v>863</v>
      </c>
      <c r="B446" s="599">
        <v>3</v>
      </c>
      <c r="C446" s="600">
        <v>9</v>
      </c>
      <c r="D446" s="600">
        <v>2</v>
      </c>
      <c r="E446" s="600">
        <v>5</v>
      </c>
      <c r="F446" s="600">
        <v>2</v>
      </c>
      <c r="G446" s="600">
        <v>6</v>
      </c>
      <c r="H446" s="600">
        <v>2</v>
      </c>
      <c r="I446" s="600">
        <v>6</v>
      </c>
      <c r="J446" s="601">
        <v>2</v>
      </c>
      <c r="K446" s="601">
        <v>6</v>
      </c>
      <c r="L446" s="601">
        <v>2</v>
      </c>
      <c r="M446" s="614">
        <v>6</v>
      </c>
      <c r="N446" s="612">
        <f t="shared" si="16"/>
        <v>3</v>
      </c>
      <c r="O446" s="587" t="s">
        <v>864</v>
      </c>
      <c r="R446" s="317" t="s">
        <v>981</v>
      </c>
      <c r="S446" s="505">
        <v>1</v>
      </c>
      <c r="T446" s="505">
        <v>1</v>
      </c>
      <c r="U446" s="608" t="str">
        <f t="shared" si="15"/>
        <v>středisko Bruntál</v>
      </c>
      <c r="W446" s="317"/>
      <c r="X446" s="318"/>
      <c r="Y446" s="318"/>
    </row>
    <row r="447" spans="1:25" ht="15" hidden="1" customHeight="1">
      <c r="A447" s="588" t="s">
        <v>865</v>
      </c>
      <c r="B447" s="599">
        <v>5</v>
      </c>
      <c r="C447" s="600">
        <v>15</v>
      </c>
      <c r="D447" s="600">
        <v>5</v>
      </c>
      <c r="E447" s="600">
        <v>15</v>
      </c>
      <c r="F447" s="600">
        <v>5</v>
      </c>
      <c r="G447" s="600">
        <v>14</v>
      </c>
      <c r="H447" s="600">
        <v>5</v>
      </c>
      <c r="I447" s="600">
        <v>13</v>
      </c>
      <c r="J447" s="601">
        <v>5</v>
      </c>
      <c r="K447" s="601">
        <v>13</v>
      </c>
      <c r="L447" s="601">
        <v>5</v>
      </c>
      <c r="M447" s="614">
        <v>13</v>
      </c>
      <c r="N447" s="612">
        <f t="shared" si="16"/>
        <v>2.6</v>
      </c>
      <c r="O447" s="587" t="s">
        <v>866</v>
      </c>
      <c r="R447" s="317" t="s">
        <v>983</v>
      </c>
      <c r="S447" s="505">
        <v>1</v>
      </c>
      <c r="T447" s="505">
        <v>3</v>
      </c>
      <c r="U447" s="608" t="str">
        <f t="shared" si="15"/>
        <v>středisko Krnov</v>
      </c>
      <c r="W447" s="317"/>
      <c r="X447" s="318"/>
      <c r="Y447" s="318"/>
    </row>
    <row r="448" spans="1:25" ht="15" hidden="1" customHeight="1">
      <c r="A448" s="588" t="s">
        <v>867</v>
      </c>
      <c r="B448" s="599">
        <v>2</v>
      </c>
      <c r="C448" s="600">
        <v>2</v>
      </c>
      <c r="D448" s="600">
        <v>2</v>
      </c>
      <c r="E448" s="600">
        <v>0</v>
      </c>
      <c r="F448" s="600">
        <v>2</v>
      </c>
      <c r="G448" s="600">
        <v>0</v>
      </c>
      <c r="H448" s="600">
        <v>2</v>
      </c>
      <c r="I448" s="600">
        <v>2</v>
      </c>
      <c r="J448" s="601">
        <v>2</v>
      </c>
      <c r="K448" s="601">
        <v>5</v>
      </c>
      <c r="L448" s="601">
        <v>2</v>
      </c>
      <c r="M448" s="614">
        <v>6</v>
      </c>
      <c r="N448" s="612">
        <f t="shared" si="16"/>
        <v>3</v>
      </c>
      <c r="O448" s="587" t="s">
        <v>868</v>
      </c>
      <c r="R448" s="317" t="s">
        <v>985</v>
      </c>
      <c r="S448" s="505">
        <v>2</v>
      </c>
      <c r="T448" s="505">
        <v>1</v>
      </c>
      <c r="U448" s="608" t="str">
        <f t="shared" si="15"/>
        <v>středisko Rýmařov</v>
      </c>
      <c r="W448" s="317"/>
      <c r="X448" s="318"/>
      <c r="Y448" s="318"/>
    </row>
    <row r="449" spans="1:25" ht="15" customHeight="1">
      <c r="A449" s="588">
        <v>713</v>
      </c>
      <c r="B449" s="599">
        <v>14</v>
      </c>
      <c r="C449" s="600">
        <v>24</v>
      </c>
      <c r="D449" s="600">
        <v>14</v>
      </c>
      <c r="E449" s="600">
        <v>25</v>
      </c>
      <c r="F449" s="600">
        <v>13</v>
      </c>
      <c r="G449" s="600">
        <v>26</v>
      </c>
      <c r="H449" s="600">
        <v>14</v>
      </c>
      <c r="I449" s="600">
        <v>21</v>
      </c>
      <c r="J449" s="601">
        <v>14</v>
      </c>
      <c r="K449" s="601">
        <v>23</v>
      </c>
      <c r="L449" s="601">
        <v>14</v>
      </c>
      <c r="M449" s="614">
        <v>22</v>
      </c>
      <c r="N449" s="612">
        <f t="shared" si="16"/>
        <v>1.57</v>
      </c>
      <c r="O449" s="587" t="s">
        <v>869</v>
      </c>
      <c r="R449" s="317" t="s">
        <v>987</v>
      </c>
      <c r="S449" s="505">
        <v>2</v>
      </c>
      <c r="T449" s="505">
        <v>6</v>
      </c>
      <c r="U449" s="608" t="str">
        <f t="shared" si="15"/>
        <v>středisko Zlaté Hory</v>
      </c>
      <c r="W449" s="317"/>
      <c r="X449" s="318"/>
      <c r="Y449" s="318"/>
    </row>
    <row r="450" spans="1:25" ht="15" hidden="1" customHeight="1">
      <c r="A450" s="588" t="s">
        <v>870</v>
      </c>
      <c r="B450" s="599">
        <v>3</v>
      </c>
      <c r="C450" s="600">
        <v>5</v>
      </c>
      <c r="D450" s="600">
        <v>3</v>
      </c>
      <c r="E450" s="600">
        <v>5</v>
      </c>
      <c r="F450" s="600">
        <v>3</v>
      </c>
      <c r="G450" s="600">
        <v>6</v>
      </c>
      <c r="H450" s="600">
        <v>3</v>
      </c>
      <c r="I450" s="600">
        <v>3</v>
      </c>
      <c r="J450" s="601">
        <v>3</v>
      </c>
      <c r="K450" s="601">
        <v>5</v>
      </c>
      <c r="L450" s="601">
        <v>3</v>
      </c>
      <c r="M450" s="614">
        <v>3</v>
      </c>
      <c r="N450" s="612">
        <f t="shared" si="16"/>
        <v>1</v>
      </c>
      <c r="O450" s="587" t="s">
        <v>871</v>
      </c>
      <c r="R450" s="317" t="s">
        <v>990</v>
      </c>
      <c r="S450" s="505">
        <v>2</v>
      </c>
      <c r="T450" s="505">
        <v>5</v>
      </c>
      <c r="U450" s="608" t="str">
        <f t="shared" si="15"/>
        <v>středisko 8. pěšího pluku Slezského Frýdek-Místek</v>
      </c>
      <c r="W450" s="317"/>
      <c r="X450" s="318"/>
      <c r="Y450" s="318"/>
    </row>
    <row r="451" spans="1:25" ht="15" hidden="1" customHeight="1">
      <c r="A451" s="588" t="s">
        <v>872</v>
      </c>
      <c r="B451" s="599">
        <v>3</v>
      </c>
      <c r="C451" s="600">
        <v>7</v>
      </c>
      <c r="D451" s="600">
        <v>3</v>
      </c>
      <c r="E451" s="600">
        <v>7</v>
      </c>
      <c r="F451" s="600">
        <v>3</v>
      </c>
      <c r="G451" s="600">
        <v>7</v>
      </c>
      <c r="H451" s="600">
        <v>3</v>
      </c>
      <c r="I451" s="600">
        <v>6</v>
      </c>
      <c r="J451" s="601">
        <v>3</v>
      </c>
      <c r="K451" s="601">
        <v>5</v>
      </c>
      <c r="L451" s="601">
        <v>3</v>
      </c>
      <c r="M451" s="614">
        <v>5</v>
      </c>
      <c r="N451" s="612">
        <f t="shared" si="16"/>
        <v>1.67</v>
      </c>
      <c r="O451" s="587" t="s">
        <v>873</v>
      </c>
      <c r="R451" s="317" t="s">
        <v>992</v>
      </c>
      <c r="S451" s="505">
        <v>4</v>
      </c>
      <c r="T451" s="505">
        <v>9</v>
      </c>
      <c r="U451" s="608" t="str">
        <f t="shared" si="15"/>
        <v>středisko Kruh Frýdek-Místek</v>
      </c>
      <c r="W451" s="317"/>
      <c r="X451" s="318"/>
      <c r="Y451" s="318"/>
    </row>
    <row r="452" spans="1:25" ht="15" hidden="1" customHeight="1">
      <c r="A452" s="588" t="s">
        <v>874</v>
      </c>
      <c r="B452" s="599">
        <v>1</v>
      </c>
      <c r="C452" s="600">
        <v>2</v>
      </c>
      <c r="D452" s="600">
        <v>1</v>
      </c>
      <c r="E452" s="600">
        <v>3</v>
      </c>
      <c r="F452" s="600">
        <v>1</v>
      </c>
      <c r="G452" s="600">
        <v>2</v>
      </c>
      <c r="H452" s="600">
        <v>1</v>
      </c>
      <c r="I452" s="600">
        <v>1</v>
      </c>
      <c r="J452" s="601">
        <v>1</v>
      </c>
      <c r="K452" s="601">
        <v>0</v>
      </c>
      <c r="L452" s="601">
        <v>1</v>
      </c>
      <c r="M452" s="614">
        <v>0</v>
      </c>
      <c r="N452" s="612">
        <f t="shared" si="16"/>
        <v>0</v>
      </c>
      <c r="O452" s="587" t="s">
        <v>875</v>
      </c>
      <c r="R452" s="317" t="s">
        <v>994</v>
      </c>
      <c r="S452" s="505">
        <v>3</v>
      </c>
      <c r="T452" s="505">
        <v>7</v>
      </c>
      <c r="U452" s="608" t="str">
        <f t="shared" si="15"/>
        <v>středisko Ondřejník Frýdlant nad Ostravicí</v>
      </c>
      <c r="W452" s="317"/>
      <c r="X452" s="318"/>
      <c r="Y452" s="318"/>
    </row>
    <row r="453" spans="1:25" ht="15" hidden="1" customHeight="1">
      <c r="A453" s="588" t="s">
        <v>876</v>
      </c>
      <c r="B453" s="599">
        <v>3</v>
      </c>
      <c r="C453" s="600">
        <v>7</v>
      </c>
      <c r="D453" s="600">
        <v>3</v>
      </c>
      <c r="E453" s="600">
        <v>7</v>
      </c>
      <c r="F453" s="600">
        <v>3</v>
      </c>
      <c r="G453" s="600">
        <v>6</v>
      </c>
      <c r="H453" s="600">
        <v>3</v>
      </c>
      <c r="I453" s="600">
        <v>6</v>
      </c>
      <c r="J453" s="601">
        <v>3</v>
      </c>
      <c r="K453" s="601">
        <v>7</v>
      </c>
      <c r="L453" s="601">
        <v>3</v>
      </c>
      <c r="M453" s="614">
        <v>8</v>
      </c>
      <c r="N453" s="612">
        <f t="shared" si="16"/>
        <v>2.67</v>
      </c>
      <c r="O453" s="587" t="s">
        <v>877</v>
      </c>
      <c r="R453" s="317" t="s">
        <v>996</v>
      </c>
      <c r="S453" s="505">
        <v>4</v>
      </c>
      <c r="T453" s="505">
        <v>11</v>
      </c>
      <c r="U453" s="608" t="str">
        <f t="shared" si="15"/>
        <v>středisko Šenov</v>
      </c>
      <c r="W453" s="317"/>
      <c r="X453" s="318"/>
      <c r="Y453" s="318"/>
    </row>
    <row r="454" spans="1:25" ht="15" hidden="1" customHeight="1">
      <c r="A454" s="588" t="s">
        <v>878</v>
      </c>
      <c r="B454" s="599">
        <v>2</v>
      </c>
      <c r="C454" s="600">
        <v>3</v>
      </c>
      <c r="D454" s="600">
        <v>2</v>
      </c>
      <c r="E454" s="600">
        <v>3</v>
      </c>
      <c r="F454" s="600">
        <v>2</v>
      </c>
      <c r="G454" s="600">
        <v>3</v>
      </c>
      <c r="H454" s="600">
        <v>2</v>
      </c>
      <c r="I454" s="600">
        <v>3</v>
      </c>
      <c r="J454" s="601">
        <v>2</v>
      </c>
      <c r="K454" s="601">
        <v>5</v>
      </c>
      <c r="L454" s="601">
        <v>2</v>
      </c>
      <c r="M454" s="614">
        <v>5</v>
      </c>
      <c r="N454" s="612">
        <f t="shared" si="16"/>
        <v>2.5</v>
      </c>
      <c r="O454" s="587" t="s">
        <v>879</v>
      </c>
      <c r="R454" s="317" t="s">
        <v>998</v>
      </c>
      <c r="S454" s="505">
        <v>3</v>
      </c>
      <c r="T454" s="505">
        <v>8</v>
      </c>
      <c r="U454" s="608" t="str">
        <f t="shared" ref="U454:U517" si="17">VLOOKUP(R454,A:O,15,0)</f>
        <v>středisko P. Bezruče Frýdek-Místek</v>
      </c>
      <c r="W454" s="317"/>
      <c r="X454" s="318"/>
      <c r="Y454" s="318"/>
    </row>
    <row r="455" spans="1:25" ht="15" hidden="1" customHeight="1">
      <c r="A455" s="588" t="s">
        <v>880</v>
      </c>
      <c r="B455" s="599">
        <v>2</v>
      </c>
      <c r="C455" s="600">
        <v>0</v>
      </c>
      <c r="D455" s="600">
        <v>2</v>
      </c>
      <c r="E455" s="600">
        <v>0</v>
      </c>
      <c r="F455" s="600">
        <v>1</v>
      </c>
      <c r="G455" s="600">
        <v>2</v>
      </c>
      <c r="H455" s="600">
        <v>2</v>
      </c>
      <c r="I455" s="600">
        <v>2</v>
      </c>
      <c r="J455" s="601">
        <v>2</v>
      </c>
      <c r="K455" s="601">
        <v>1</v>
      </c>
      <c r="L455" s="601">
        <v>2</v>
      </c>
      <c r="M455" s="614">
        <v>1</v>
      </c>
      <c r="N455" s="612">
        <f t="shared" si="16"/>
        <v>0.5</v>
      </c>
      <c r="O455" s="587" t="s">
        <v>881</v>
      </c>
      <c r="R455" s="317" t="s">
        <v>1000</v>
      </c>
      <c r="S455" s="505">
        <v>3</v>
      </c>
      <c r="T455" s="505">
        <v>9</v>
      </c>
      <c r="U455" s="608" t="str">
        <f t="shared" si="17"/>
        <v>středisko Svatý Jiří</v>
      </c>
      <c r="W455" s="317"/>
      <c r="X455" s="318"/>
      <c r="Y455" s="318"/>
    </row>
    <row r="456" spans="1:25" ht="15" customHeight="1">
      <c r="A456" s="588">
        <v>714</v>
      </c>
      <c r="B456" s="599">
        <v>11</v>
      </c>
      <c r="C456" s="600">
        <v>18</v>
      </c>
      <c r="D456" s="600">
        <v>9</v>
      </c>
      <c r="E456" s="600">
        <v>16</v>
      </c>
      <c r="F456" s="600">
        <v>9</v>
      </c>
      <c r="G456" s="600">
        <v>14</v>
      </c>
      <c r="H456" s="600">
        <v>9</v>
      </c>
      <c r="I456" s="600">
        <v>16</v>
      </c>
      <c r="J456" s="601">
        <v>9</v>
      </c>
      <c r="K456" s="601">
        <v>14</v>
      </c>
      <c r="L456" s="601">
        <v>10</v>
      </c>
      <c r="M456" s="614">
        <v>16</v>
      </c>
      <c r="N456" s="612">
        <f t="shared" si="16"/>
        <v>1.6</v>
      </c>
      <c r="O456" s="587" t="s">
        <v>882</v>
      </c>
      <c r="R456" s="317" t="s">
        <v>1002</v>
      </c>
      <c r="S456" s="505">
        <v>4</v>
      </c>
      <c r="T456" s="505">
        <v>9</v>
      </c>
      <c r="U456" s="608" t="str">
        <f t="shared" si="17"/>
        <v>středisko Štít Pražmo</v>
      </c>
      <c r="W456" s="317"/>
      <c r="X456" s="318"/>
      <c r="Y456" s="318"/>
    </row>
    <row r="457" spans="1:25" ht="15" hidden="1" customHeight="1">
      <c r="A457" s="588" t="s">
        <v>883</v>
      </c>
      <c r="B457" s="599">
        <v>2</v>
      </c>
      <c r="C457" s="600">
        <v>5</v>
      </c>
      <c r="D457" s="600">
        <v>2</v>
      </c>
      <c r="E457" s="600">
        <v>4</v>
      </c>
      <c r="F457" s="600">
        <v>2</v>
      </c>
      <c r="G457" s="600">
        <v>3</v>
      </c>
      <c r="H457" s="600">
        <v>2</v>
      </c>
      <c r="I457" s="600">
        <v>3</v>
      </c>
      <c r="J457" s="601">
        <v>2</v>
      </c>
      <c r="K457" s="601">
        <v>2</v>
      </c>
      <c r="L457" s="601">
        <v>2</v>
      </c>
      <c r="M457" s="614">
        <v>1</v>
      </c>
      <c r="N457" s="612">
        <f t="shared" si="16"/>
        <v>0.5</v>
      </c>
      <c r="O457" s="587" t="s">
        <v>884</v>
      </c>
      <c r="R457" s="317" t="s">
        <v>1004</v>
      </c>
      <c r="S457" s="505">
        <v>3</v>
      </c>
      <c r="T457" s="505">
        <v>9</v>
      </c>
      <c r="U457" s="608" t="str">
        <f t="shared" si="17"/>
        <v>středisko Doberčata Dobrá</v>
      </c>
      <c r="W457" s="317"/>
      <c r="X457" s="318"/>
      <c r="Y457" s="318"/>
    </row>
    <row r="458" spans="1:25" ht="15" hidden="1" customHeight="1">
      <c r="A458" s="588" t="s">
        <v>885</v>
      </c>
      <c r="B458" s="599">
        <v>3</v>
      </c>
      <c r="C458" s="600">
        <v>4</v>
      </c>
      <c r="D458" s="600">
        <v>2</v>
      </c>
      <c r="E458" s="600">
        <v>4</v>
      </c>
      <c r="F458" s="600">
        <v>2</v>
      </c>
      <c r="G458" s="600">
        <v>4</v>
      </c>
      <c r="H458" s="600">
        <v>2</v>
      </c>
      <c r="I458" s="600">
        <v>4</v>
      </c>
      <c r="J458" s="601">
        <v>2</v>
      </c>
      <c r="K458" s="601">
        <v>3</v>
      </c>
      <c r="L458" s="601">
        <v>2</v>
      </c>
      <c r="M458" s="614">
        <v>3</v>
      </c>
      <c r="N458" s="612">
        <f t="shared" si="16"/>
        <v>1.5</v>
      </c>
      <c r="O458" s="587" t="s">
        <v>886</v>
      </c>
      <c r="R458" s="317" t="s">
        <v>1119</v>
      </c>
      <c r="S458" s="505">
        <v>2</v>
      </c>
      <c r="T458" s="505">
        <v>6</v>
      </c>
      <c r="U458" s="608" t="str">
        <f t="shared" si="17"/>
        <v>středisko Nashuro Kozlovice</v>
      </c>
      <c r="W458" s="317"/>
      <c r="X458" s="318"/>
      <c r="Y458" s="318"/>
    </row>
    <row r="459" spans="1:25" ht="15" hidden="1" customHeight="1">
      <c r="A459" s="588" t="s">
        <v>887</v>
      </c>
      <c r="B459" s="599">
        <v>2</v>
      </c>
      <c r="C459" s="600">
        <v>3</v>
      </c>
      <c r="D459" s="600">
        <v>2</v>
      </c>
      <c r="E459" s="600">
        <v>0</v>
      </c>
      <c r="F459" s="600">
        <v>2</v>
      </c>
      <c r="G459" s="600">
        <v>0</v>
      </c>
      <c r="H459" s="600">
        <v>2</v>
      </c>
      <c r="I459" s="600">
        <v>1</v>
      </c>
      <c r="J459" s="601">
        <v>2</v>
      </c>
      <c r="K459" s="601">
        <v>1</v>
      </c>
      <c r="L459" s="601">
        <v>2</v>
      </c>
      <c r="M459" s="614">
        <v>3</v>
      </c>
      <c r="N459" s="612">
        <f t="shared" si="16"/>
        <v>1.5</v>
      </c>
      <c r="O459" s="587" t="s">
        <v>888</v>
      </c>
      <c r="R459" s="317" t="s">
        <v>1007</v>
      </c>
      <c r="S459" s="505">
        <v>5</v>
      </c>
      <c r="T459" s="505">
        <v>11</v>
      </c>
      <c r="U459" s="608" t="str">
        <f t="shared" si="17"/>
        <v>středisko Evžena Cedivody Karviná</v>
      </c>
      <c r="W459" s="317"/>
      <c r="X459" s="318"/>
      <c r="Y459" s="318"/>
    </row>
    <row r="460" spans="1:25" ht="15" hidden="1" customHeight="1">
      <c r="A460" s="588" t="s">
        <v>889</v>
      </c>
      <c r="B460" s="599">
        <v>2</v>
      </c>
      <c r="C460" s="600">
        <v>2</v>
      </c>
      <c r="D460" s="600">
        <v>1</v>
      </c>
      <c r="E460" s="600">
        <v>3</v>
      </c>
      <c r="F460" s="600">
        <v>1</v>
      </c>
      <c r="G460" s="600">
        <v>3</v>
      </c>
      <c r="H460" s="600">
        <v>1</v>
      </c>
      <c r="I460" s="600">
        <v>3</v>
      </c>
      <c r="J460" s="601">
        <v>1</v>
      </c>
      <c r="K460" s="601">
        <v>3</v>
      </c>
      <c r="L460" s="601">
        <v>1</v>
      </c>
      <c r="M460" s="614">
        <v>3</v>
      </c>
      <c r="N460" s="612">
        <f t="shared" si="16"/>
        <v>3</v>
      </c>
      <c r="O460" s="587" t="s">
        <v>890</v>
      </c>
      <c r="R460" s="317" t="s">
        <v>1009</v>
      </c>
      <c r="S460" s="505">
        <v>2</v>
      </c>
      <c r="T460" s="505">
        <v>3</v>
      </c>
      <c r="U460" s="608" t="str">
        <f t="shared" si="17"/>
        <v>středisko Havířov</v>
      </c>
      <c r="W460" s="317"/>
      <c r="X460" s="318"/>
      <c r="Y460" s="318"/>
    </row>
    <row r="461" spans="1:25" ht="15" hidden="1" customHeight="1">
      <c r="A461" s="588" t="s">
        <v>891</v>
      </c>
      <c r="B461" s="599">
        <v>2</v>
      </c>
      <c r="C461" s="600">
        <v>4</v>
      </c>
      <c r="D461" s="600">
        <v>2</v>
      </c>
      <c r="E461" s="600">
        <v>5</v>
      </c>
      <c r="F461" s="600">
        <v>2</v>
      </c>
      <c r="G461" s="600">
        <v>4</v>
      </c>
      <c r="H461" s="600">
        <v>2</v>
      </c>
      <c r="I461" s="600">
        <v>5</v>
      </c>
      <c r="J461" s="601">
        <v>2</v>
      </c>
      <c r="K461" s="601">
        <v>5</v>
      </c>
      <c r="L461" s="601">
        <v>3</v>
      </c>
      <c r="M461" s="614">
        <v>6</v>
      </c>
      <c r="N461" s="612">
        <f t="shared" si="16"/>
        <v>2</v>
      </c>
      <c r="O461" s="587" t="s">
        <v>892</v>
      </c>
      <c r="R461" s="317" t="s">
        <v>1011</v>
      </c>
      <c r="S461" s="505">
        <v>2</v>
      </c>
      <c r="T461" s="505">
        <v>2</v>
      </c>
      <c r="U461" s="608" t="str">
        <f t="shared" si="17"/>
        <v>středisko Hraničář Třinec</v>
      </c>
      <c r="W461" s="317"/>
      <c r="X461" s="318"/>
      <c r="Y461" s="318"/>
    </row>
    <row r="462" spans="1:25" ht="15" customHeight="1">
      <c r="A462" s="588">
        <v>715</v>
      </c>
      <c r="B462" s="599">
        <v>33</v>
      </c>
      <c r="C462" s="600">
        <v>67</v>
      </c>
      <c r="D462" s="600">
        <v>34</v>
      </c>
      <c r="E462" s="600">
        <v>71</v>
      </c>
      <c r="F462" s="600">
        <v>34</v>
      </c>
      <c r="G462" s="600">
        <v>68</v>
      </c>
      <c r="H462" s="600">
        <v>35</v>
      </c>
      <c r="I462" s="600">
        <v>69</v>
      </c>
      <c r="J462" s="601">
        <v>36</v>
      </c>
      <c r="K462" s="601">
        <v>80</v>
      </c>
      <c r="L462" s="601">
        <v>37</v>
      </c>
      <c r="M462" s="614">
        <v>83</v>
      </c>
      <c r="N462" s="612">
        <f t="shared" si="16"/>
        <v>2.2400000000000002</v>
      </c>
      <c r="O462" s="587" t="s">
        <v>893</v>
      </c>
      <c r="R462" s="317" t="s">
        <v>1013</v>
      </c>
      <c r="S462" s="505">
        <v>3</v>
      </c>
      <c r="T462" s="505">
        <v>6</v>
      </c>
      <c r="U462" s="608" t="str">
        <f t="shared" si="17"/>
        <v>středisko Zlatá Orlice Český Těšín</v>
      </c>
      <c r="W462" s="317"/>
      <c r="X462" s="318"/>
      <c r="Y462" s="318"/>
    </row>
    <row r="463" spans="1:25" ht="15" hidden="1" customHeight="1">
      <c r="A463" s="588" t="s">
        <v>894</v>
      </c>
      <c r="B463" s="599">
        <v>6</v>
      </c>
      <c r="C463" s="600">
        <v>13</v>
      </c>
      <c r="D463" s="600">
        <v>6</v>
      </c>
      <c r="E463" s="600">
        <v>14</v>
      </c>
      <c r="F463" s="600">
        <v>5</v>
      </c>
      <c r="G463" s="600">
        <v>10</v>
      </c>
      <c r="H463" s="600">
        <v>6</v>
      </c>
      <c r="I463" s="600">
        <v>9</v>
      </c>
      <c r="J463" s="601">
        <v>6</v>
      </c>
      <c r="K463" s="601">
        <v>11</v>
      </c>
      <c r="L463" s="601">
        <v>6</v>
      </c>
      <c r="M463" s="614">
        <v>14</v>
      </c>
      <c r="N463" s="612">
        <f t="shared" si="16"/>
        <v>2.33</v>
      </c>
      <c r="O463" s="587" t="s">
        <v>895</v>
      </c>
      <c r="R463" s="317" t="s">
        <v>1016</v>
      </c>
      <c r="S463" s="505">
        <v>6</v>
      </c>
      <c r="T463" s="505">
        <v>16</v>
      </c>
      <c r="U463" s="608" t="str">
        <f t="shared" si="17"/>
        <v>středisko Pagoda Nový Jičín</v>
      </c>
      <c r="W463" s="317"/>
      <c r="X463" s="318"/>
      <c r="Y463" s="318"/>
    </row>
    <row r="464" spans="1:25" ht="15" hidden="1" customHeight="1">
      <c r="A464" s="588" t="s">
        <v>896</v>
      </c>
      <c r="B464" s="599">
        <v>2</v>
      </c>
      <c r="C464" s="600">
        <v>3</v>
      </c>
      <c r="D464" s="600">
        <v>2</v>
      </c>
      <c r="E464" s="600">
        <v>3</v>
      </c>
      <c r="F464" s="600">
        <v>2</v>
      </c>
      <c r="G464" s="600">
        <v>2</v>
      </c>
      <c r="H464" s="600">
        <v>2</v>
      </c>
      <c r="I464" s="600">
        <v>3</v>
      </c>
      <c r="J464" s="601">
        <v>2</v>
      </c>
      <c r="K464" s="601">
        <v>4</v>
      </c>
      <c r="L464" s="601">
        <v>2</v>
      </c>
      <c r="M464" s="614">
        <v>6</v>
      </c>
      <c r="N464" s="612">
        <f t="shared" si="16"/>
        <v>3</v>
      </c>
      <c r="O464" s="587" t="s">
        <v>897</v>
      </c>
      <c r="R464" s="317" t="s">
        <v>1018</v>
      </c>
      <c r="S464" s="505">
        <v>4</v>
      </c>
      <c r="T464" s="505">
        <v>12</v>
      </c>
      <c r="U464" s="608" t="str">
        <f t="shared" si="17"/>
        <v>středisko Příbor</v>
      </c>
      <c r="W464" s="317"/>
      <c r="X464" s="318"/>
      <c r="Y464" s="318"/>
    </row>
    <row r="465" spans="1:25" ht="15" hidden="1" customHeight="1">
      <c r="A465" s="588" t="s">
        <v>898</v>
      </c>
      <c r="B465" s="599">
        <v>2</v>
      </c>
      <c r="C465" s="600">
        <v>2</v>
      </c>
      <c r="D465" s="600">
        <v>2</v>
      </c>
      <c r="E465" s="600">
        <v>1</v>
      </c>
      <c r="F465" s="600">
        <v>2</v>
      </c>
      <c r="G465" s="600">
        <v>4</v>
      </c>
      <c r="H465" s="600">
        <v>2</v>
      </c>
      <c r="I465" s="600">
        <v>5</v>
      </c>
      <c r="J465" s="601">
        <v>2</v>
      </c>
      <c r="K465" s="601">
        <v>5</v>
      </c>
      <c r="L465" s="601">
        <v>2</v>
      </c>
      <c r="M465" s="614">
        <v>5</v>
      </c>
      <c r="N465" s="612">
        <f t="shared" si="16"/>
        <v>2.5</v>
      </c>
      <c r="O465" s="587" t="s">
        <v>899</v>
      </c>
      <c r="R465" s="317" t="s">
        <v>1020</v>
      </c>
      <c r="S465" s="505">
        <v>6</v>
      </c>
      <c r="T465" s="505">
        <v>16</v>
      </c>
      <c r="U465" s="608" t="str">
        <f t="shared" si="17"/>
        <v>středisko Kopřivnice</v>
      </c>
      <c r="W465" s="317"/>
      <c r="X465" s="318"/>
      <c r="Y465" s="318"/>
    </row>
    <row r="466" spans="1:25" ht="15" hidden="1" customHeight="1">
      <c r="A466" s="588" t="s">
        <v>900</v>
      </c>
      <c r="B466" s="599">
        <v>2</v>
      </c>
      <c r="C466" s="600">
        <v>3</v>
      </c>
      <c r="D466" s="600">
        <v>2</v>
      </c>
      <c r="E466" s="600">
        <v>3</v>
      </c>
      <c r="F466" s="600">
        <v>2</v>
      </c>
      <c r="G466" s="600">
        <v>3</v>
      </c>
      <c r="H466" s="600">
        <v>2</v>
      </c>
      <c r="I466" s="600">
        <v>6</v>
      </c>
      <c r="J466" s="601">
        <v>2</v>
      </c>
      <c r="K466" s="601">
        <v>6</v>
      </c>
      <c r="L466" s="601">
        <v>2</v>
      </c>
      <c r="M466" s="614">
        <v>6</v>
      </c>
      <c r="N466" s="612">
        <f t="shared" si="16"/>
        <v>3</v>
      </c>
      <c r="O466" s="587" t="s">
        <v>901</v>
      </c>
      <c r="R466" s="317" t="s">
        <v>1022</v>
      </c>
      <c r="S466" s="505">
        <v>2</v>
      </c>
      <c r="T466" s="505">
        <v>4</v>
      </c>
      <c r="U466" s="608" t="str">
        <f t="shared" si="17"/>
        <v>středisko Štramberk</v>
      </c>
      <c r="W466" s="317"/>
      <c r="X466" s="318"/>
      <c r="Y466" s="318"/>
    </row>
    <row r="467" spans="1:25" ht="15" hidden="1" customHeight="1">
      <c r="A467" s="588" t="s">
        <v>902</v>
      </c>
      <c r="B467" s="599">
        <v>6</v>
      </c>
      <c r="C467" s="600">
        <v>12</v>
      </c>
      <c r="D467" s="600">
        <v>6</v>
      </c>
      <c r="E467" s="600">
        <v>12</v>
      </c>
      <c r="F467" s="600">
        <v>6</v>
      </c>
      <c r="G467" s="600">
        <v>13</v>
      </c>
      <c r="H467" s="600">
        <v>6</v>
      </c>
      <c r="I467" s="600">
        <v>11</v>
      </c>
      <c r="J467" s="601">
        <v>6</v>
      </c>
      <c r="K467" s="601">
        <v>13</v>
      </c>
      <c r="L467" s="601">
        <v>6</v>
      </c>
      <c r="M467" s="614">
        <v>13</v>
      </c>
      <c r="N467" s="612">
        <f t="shared" si="16"/>
        <v>2.17</v>
      </c>
      <c r="O467" s="587" t="s">
        <v>903</v>
      </c>
      <c r="R467" s="317" t="s">
        <v>1024</v>
      </c>
      <c r="S467" s="505">
        <v>3</v>
      </c>
      <c r="T467" s="505">
        <v>9</v>
      </c>
      <c r="U467" s="608" t="str">
        <f t="shared" si="17"/>
        <v>středisko Odry</v>
      </c>
      <c r="W467" s="317"/>
      <c r="X467" s="318"/>
      <c r="Y467" s="318"/>
    </row>
    <row r="468" spans="1:25" ht="15" hidden="1" customHeight="1">
      <c r="A468" s="588" t="s">
        <v>904</v>
      </c>
      <c r="B468" s="599">
        <v>3</v>
      </c>
      <c r="C468" s="600">
        <v>7</v>
      </c>
      <c r="D468" s="600">
        <v>3</v>
      </c>
      <c r="E468" s="600">
        <v>8</v>
      </c>
      <c r="F468" s="600">
        <v>4</v>
      </c>
      <c r="G468" s="600">
        <v>5</v>
      </c>
      <c r="H468" s="600">
        <v>4</v>
      </c>
      <c r="I468" s="600">
        <v>5</v>
      </c>
      <c r="J468" s="601">
        <v>5</v>
      </c>
      <c r="K468" s="601">
        <v>6</v>
      </c>
      <c r="L468" s="601">
        <v>6</v>
      </c>
      <c r="M468" s="614">
        <v>7</v>
      </c>
      <c r="N468" s="612">
        <f t="shared" si="16"/>
        <v>1.17</v>
      </c>
      <c r="O468" s="587" t="s">
        <v>905</v>
      </c>
      <c r="R468" s="317" t="s">
        <v>1026</v>
      </c>
      <c r="S468" s="505">
        <v>5</v>
      </c>
      <c r="T468" s="505">
        <v>13</v>
      </c>
      <c r="U468" s="608" t="str">
        <f t="shared" si="17"/>
        <v>středisko Albrechtičky</v>
      </c>
      <c r="W468" s="317"/>
      <c r="X468" s="318"/>
      <c r="Y468" s="318"/>
    </row>
    <row r="469" spans="1:25" ht="15" hidden="1" customHeight="1">
      <c r="A469" s="588" t="s">
        <v>906</v>
      </c>
      <c r="B469" s="599">
        <v>2</v>
      </c>
      <c r="C469" s="600">
        <v>5</v>
      </c>
      <c r="D469" s="600">
        <v>3</v>
      </c>
      <c r="E469" s="600">
        <v>8</v>
      </c>
      <c r="F469" s="600">
        <v>3</v>
      </c>
      <c r="G469" s="600">
        <v>7</v>
      </c>
      <c r="H469" s="600">
        <v>3</v>
      </c>
      <c r="I469" s="600">
        <v>6</v>
      </c>
      <c r="J469" s="601">
        <v>3</v>
      </c>
      <c r="K469" s="601">
        <v>9</v>
      </c>
      <c r="L469" s="601">
        <v>3</v>
      </c>
      <c r="M469" s="614">
        <v>8</v>
      </c>
      <c r="N469" s="612">
        <f t="shared" si="16"/>
        <v>2.67</v>
      </c>
      <c r="O469" s="587" t="s">
        <v>907</v>
      </c>
      <c r="R469" s="317" t="s">
        <v>1029</v>
      </c>
      <c r="S469" s="505">
        <v>4</v>
      </c>
      <c r="T469" s="505">
        <v>10</v>
      </c>
      <c r="U469" s="608" t="str">
        <f t="shared" si="17"/>
        <v>přístav Černý Čáp Opava</v>
      </c>
      <c r="W469" s="317"/>
      <c r="X469" s="318"/>
      <c r="Y469" s="318"/>
    </row>
    <row r="470" spans="1:25" ht="15" hidden="1" customHeight="1">
      <c r="A470" s="588" t="s">
        <v>908</v>
      </c>
      <c r="B470" s="599">
        <v>3</v>
      </c>
      <c r="C470" s="600">
        <v>7</v>
      </c>
      <c r="D470" s="600">
        <v>3</v>
      </c>
      <c r="E470" s="600">
        <v>9</v>
      </c>
      <c r="F470" s="600">
        <v>3</v>
      </c>
      <c r="G470" s="600">
        <v>9</v>
      </c>
      <c r="H470" s="600">
        <v>3</v>
      </c>
      <c r="I470" s="600">
        <v>8</v>
      </c>
      <c r="J470" s="601">
        <v>3</v>
      </c>
      <c r="K470" s="601">
        <v>9</v>
      </c>
      <c r="L470" s="601">
        <v>3</v>
      </c>
      <c r="M470" s="614">
        <v>8</v>
      </c>
      <c r="N470" s="612">
        <f t="shared" si="16"/>
        <v>2.67</v>
      </c>
      <c r="O470" s="587" t="s">
        <v>909</v>
      </c>
      <c r="R470" s="317" t="s">
        <v>1031</v>
      </c>
      <c r="S470" s="505">
        <v>4</v>
      </c>
      <c r="T470" s="505">
        <v>11</v>
      </c>
      <c r="U470" s="608" t="str">
        <f t="shared" si="17"/>
        <v>středisko Zvon Opava</v>
      </c>
      <c r="W470" s="317"/>
      <c r="X470" s="318"/>
      <c r="Y470" s="318"/>
    </row>
    <row r="471" spans="1:25" ht="15" hidden="1" customHeight="1">
      <c r="A471" s="588" t="s">
        <v>910</v>
      </c>
      <c r="B471" s="599">
        <v>2</v>
      </c>
      <c r="C471" s="600">
        <v>3</v>
      </c>
      <c r="D471" s="600">
        <v>2</v>
      </c>
      <c r="E471" s="600">
        <v>3</v>
      </c>
      <c r="F471" s="600">
        <v>2</v>
      </c>
      <c r="G471" s="600">
        <v>3</v>
      </c>
      <c r="H471" s="600">
        <v>2</v>
      </c>
      <c r="I471" s="600">
        <v>4</v>
      </c>
      <c r="J471" s="601">
        <v>2</v>
      </c>
      <c r="K471" s="601">
        <v>3</v>
      </c>
      <c r="L471" s="601">
        <v>2</v>
      </c>
      <c r="M471" s="614">
        <v>4</v>
      </c>
      <c r="N471" s="612">
        <f t="shared" si="16"/>
        <v>2</v>
      </c>
      <c r="O471" s="587" t="s">
        <v>911</v>
      </c>
      <c r="R471" s="317" t="s">
        <v>1033</v>
      </c>
      <c r="S471" s="505">
        <v>2</v>
      </c>
      <c r="T471" s="505">
        <v>6</v>
      </c>
      <c r="U471" s="608" t="str">
        <f t="shared" si="17"/>
        <v>středisko Jih Opava</v>
      </c>
      <c r="W471" s="317"/>
      <c r="X471" s="318"/>
      <c r="Y471" s="318"/>
    </row>
    <row r="472" spans="1:25" ht="15" hidden="1" customHeight="1">
      <c r="A472" s="588" t="s">
        <v>912</v>
      </c>
      <c r="B472" s="599">
        <v>3</v>
      </c>
      <c r="C472" s="600">
        <v>6</v>
      </c>
      <c r="D472" s="600">
        <v>3</v>
      </c>
      <c r="E472" s="600">
        <v>4</v>
      </c>
      <c r="F472" s="600">
        <v>3</v>
      </c>
      <c r="G472" s="600">
        <v>6</v>
      </c>
      <c r="H472" s="600">
        <v>3</v>
      </c>
      <c r="I472" s="600">
        <v>6</v>
      </c>
      <c r="J472" s="601">
        <v>3</v>
      </c>
      <c r="K472" s="601">
        <v>8</v>
      </c>
      <c r="L472" s="601">
        <v>3</v>
      </c>
      <c r="M472" s="614">
        <v>6</v>
      </c>
      <c r="N472" s="612">
        <f t="shared" si="16"/>
        <v>2</v>
      </c>
      <c r="O472" s="587" t="s">
        <v>913</v>
      </c>
      <c r="R472" s="317" t="s">
        <v>1035</v>
      </c>
      <c r="S472" s="505">
        <v>2</v>
      </c>
      <c r="T472" s="505">
        <v>5</v>
      </c>
      <c r="U472" s="608" t="str">
        <f t="shared" si="17"/>
        <v>přístav Poseidon Opava</v>
      </c>
      <c r="W472" s="317"/>
      <c r="X472" s="318"/>
      <c r="Y472" s="318"/>
    </row>
    <row r="473" spans="1:25" ht="15" hidden="1" customHeight="1">
      <c r="A473" s="588" t="s">
        <v>914</v>
      </c>
      <c r="B473" s="599">
        <v>2</v>
      </c>
      <c r="C473" s="600">
        <v>6</v>
      </c>
      <c r="D473" s="600">
        <v>2</v>
      </c>
      <c r="E473" s="600">
        <v>6</v>
      </c>
      <c r="F473" s="600">
        <v>2</v>
      </c>
      <c r="G473" s="600">
        <v>6</v>
      </c>
      <c r="H473" s="600">
        <v>2</v>
      </c>
      <c r="I473" s="600">
        <v>6</v>
      </c>
      <c r="J473" s="601">
        <v>2</v>
      </c>
      <c r="K473" s="601">
        <v>6</v>
      </c>
      <c r="L473" s="601">
        <v>2</v>
      </c>
      <c r="M473" s="614">
        <v>6</v>
      </c>
      <c r="N473" s="612">
        <f t="shared" si="16"/>
        <v>3</v>
      </c>
      <c r="O473" s="587" t="s">
        <v>915</v>
      </c>
      <c r="R473" s="317" t="s">
        <v>1037</v>
      </c>
      <c r="S473" s="505">
        <v>2</v>
      </c>
      <c r="T473" s="505">
        <v>6</v>
      </c>
      <c r="U473" s="608" t="str">
        <f t="shared" si="17"/>
        <v>středisko Ostrá Hůrka Háj ve Slezsku</v>
      </c>
      <c r="W473" s="317"/>
      <c r="X473" s="318"/>
      <c r="Y473" s="318"/>
    </row>
    <row r="474" spans="1:25" ht="15" hidden="1" customHeight="1">
      <c r="A474" s="588">
        <v>720</v>
      </c>
      <c r="B474" s="599">
        <v>92</v>
      </c>
      <c r="C474" s="600">
        <v>189</v>
      </c>
      <c r="D474" s="600">
        <v>92</v>
      </c>
      <c r="E474" s="600">
        <v>195</v>
      </c>
      <c r="F474" s="600">
        <v>92</v>
      </c>
      <c r="G474" s="600">
        <v>197</v>
      </c>
      <c r="H474" s="600">
        <v>93</v>
      </c>
      <c r="I474" s="600">
        <v>196</v>
      </c>
      <c r="J474" s="601">
        <v>96</v>
      </c>
      <c r="K474" s="601">
        <v>217</v>
      </c>
      <c r="L474" s="601">
        <v>99</v>
      </c>
      <c r="M474" s="614">
        <v>233</v>
      </c>
      <c r="N474" s="612">
        <f t="shared" si="16"/>
        <v>2.35</v>
      </c>
      <c r="O474" s="587" t="s">
        <v>45</v>
      </c>
      <c r="R474" s="317" t="s">
        <v>1039</v>
      </c>
      <c r="S474" s="505">
        <v>2</v>
      </c>
      <c r="T474" s="505">
        <v>4</v>
      </c>
      <c r="U474" s="608" t="str">
        <f t="shared" si="17"/>
        <v>středisko Salvator Dolní Životice</v>
      </c>
      <c r="W474" s="317"/>
      <c r="X474" s="318"/>
      <c r="Y474" s="318"/>
    </row>
    <row r="475" spans="1:25" s="406" customFormat="1" ht="15" hidden="1" customHeight="1">
      <c r="A475" s="588" t="s">
        <v>1121</v>
      </c>
      <c r="B475" s="599">
        <v>2</v>
      </c>
      <c r="C475" s="600">
        <v>6</v>
      </c>
      <c r="D475" s="600">
        <v>2</v>
      </c>
      <c r="E475" s="600">
        <v>6</v>
      </c>
      <c r="F475" s="600">
        <v>2</v>
      </c>
      <c r="G475" s="600">
        <v>6</v>
      </c>
      <c r="H475" s="600">
        <v>2</v>
      </c>
      <c r="I475" s="600">
        <v>6</v>
      </c>
      <c r="J475" s="601">
        <v>2</v>
      </c>
      <c r="K475" s="601">
        <v>6</v>
      </c>
      <c r="L475" s="601">
        <v>2</v>
      </c>
      <c r="M475" s="614">
        <v>6</v>
      </c>
      <c r="N475" s="612">
        <f>IF(L475&gt;0,ROUND((M475/L475),2),0)</f>
        <v>3</v>
      </c>
      <c r="O475" s="587" t="s">
        <v>924</v>
      </c>
      <c r="Q475" s="564"/>
      <c r="R475" s="317" t="s">
        <v>1041</v>
      </c>
      <c r="S475" s="505">
        <v>2</v>
      </c>
      <c r="T475" s="505">
        <v>4</v>
      </c>
      <c r="U475" s="608" t="str">
        <f t="shared" si="17"/>
        <v>středisko DVOJKA Nový Jičín</v>
      </c>
      <c r="W475" s="317"/>
      <c r="X475" s="318"/>
      <c r="Y475" s="318"/>
    </row>
    <row r="476" spans="1:25" ht="15" customHeight="1">
      <c r="A476" s="588">
        <v>721</v>
      </c>
      <c r="B476" s="599">
        <v>12</v>
      </c>
      <c r="C476" s="600">
        <v>28</v>
      </c>
      <c r="D476" s="600">
        <v>11</v>
      </c>
      <c r="E476" s="600">
        <v>29</v>
      </c>
      <c r="F476" s="600">
        <v>10</v>
      </c>
      <c r="G476" s="600">
        <v>24</v>
      </c>
      <c r="H476" s="600">
        <v>10</v>
      </c>
      <c r="I476" s="600">
        <v>21</v>
      </c>
      <c r="J476" s="601">
        <v>10</v>
      </c>
      <c r="K476" s="601">
        <v>24</v>
      </c>
      <c r="L476" s="601">
        <v>8</v>
      </c>
      <c r="M476" s="614">
        <v>17</v>
      </c>
      <c r="N476" s="612">
        <f>IF(L476&gt;0,ROUND((M476/L476),2),0)</f>
        <v>2.13</v>
      </c>
      <c r="O476" s="587" t="s">
        <v>916</v>
      </c>
      <c r="R476" s="317" t="s">
        <v>1044</v>
      </c>
      <c r="S476" s="505">
        <v>3</v>
      </c>
      <c r="T476" s="505">
        <v>6</v>
      </c>
      <c r="U476" s="608" t="str">
        <f t="shared" si="17"/>
        <v>středisko Ludgeřovice</v>
      </c>
      <c r="W476" s="317"/>
      <c r="X476" s="318"/>
      <c r="Y476" s="318"/>
    </row>
    <row r="477" spans="1:25" ht="15" hidden="1" customHeight="1">
      <c r="A477" s="588" t="s">
        <v>917</v>
      </c>
      <c r="B477" s="599">
        <v>4</v>
      </c>
      <c r="C477" s="600">
        <v>12</v>
      </c>
      <c r="D477" s="600">
        <v>4</v>
      </c>
      <c r="E477" s="600">
        <v>11</v>
      </c>
      <c r="F477" s="600">
        <v>3</v>
      </c>
      <c r="G477" s="600">
        <v>8</v>
      </c>
      <c r="H477" s="600">
        <v>3</v>
      </c>
      <c r="I477" s="600">
        <v>8</v>
      </c>
      <c r="J477" s="601">
        <v>3</v>
      </c>
      <c r="K477" s="601">
        <v>7</v>
      </c>
      <c r="L477" s="601">
        <v>3</v>
      </c>
      <c r="M477" s="614">
        <v>6</v>
      </c>
      <c r="N477" s="612">
        <f t="shared" ref="N477:N523" si="18">IF(L477&gt;0,ROUND((M477/L477),2),0)</f>
        <v>2</v>
      </c>
      <c r="O477" s="587" t="s">
        <v>918</v>
      </c>
      <c r="R477" s="317" t="s">
        <v>1046</v>
      </c>
      <c r="S477" s="505">
        <v>2</v>
      </c>
      <c r="T477" s="505">
        <v>2</v>
      </c>
      <c r="U477" s="608" t="str">
        <f t="shared" si="17"/>
        <v>středisko Mariánské Ostrava</v>
      </c>
      <c r="W477" s="317"/>
      <c r="X477" s="318"/>
      <c r="Y477" s="318"/>
    </row>
    <row r="478" spans="1:25" ht="15" hidden="1" customHeight="1">
      <c r="A478" s="588" t="s">
        <v>919</v>
      </c>
      <c r="B478" s="599">
        <v>3</v>
      </c>
      <c r="C478" s="600">
        <v>2</v>
      </c>
      <c r="D478" s="600">
        <v>2</v>
      </c>
      <c r="E478" s="600">
        <v>3</v>
      </c>
      <c r="F478" s="600">
        <v>2</v>
      </c>
      <c r="G478" s="600">
        <v>2</v>
      </c>
      <c r="H478" s="600">
        <v>2</v>
      </c>
      <c r="I478" s="600">
        <v>0</v>
      </c>
      <c r="J478" s="601">
        <v>2</v>
      </c>
      <c r="K478" s="601">
        <v>2</v>
      </c>
      <c r="L478" s="601">
        <v>2</v>
      </c>
      <c r="M478" s="614">
        <v>2</v>
      </c>
      <c r="N478" s="612">
        <f t="shared" si="18"/>
        <v>1</v>
      </c>
      <c r="O478" s="587" t="s">
        <v>920</v>
      </c>
      <c r="R478" s="317" t="s">
        <v>1048</v>
      </c>
      <c r="S478" s="505">
        <v>3</v>
      </c>
      <c r="T478" s="505">
        <v>7</v>
      </c>
      <c r="U478" s="608" t="str">
        <f t="shared" si="17"/>
        <v>středisko Těrlicko</v>
      </c>
      <c r="W478" s="317"/>
      <c r="X478" s="318"/>
      <c r="Y478" s="318"/>
    </row>
    <row r="479" spans="1:25" ht="15" hidden="1" customHeight="1">
      <c r="A479" s="588" t="s">
        <v>921</v>
      </c>
      <c r="B479" s="599">
        <v>2</v>
      </c>
      <c r="C479" s="600">
        <v>6</v>
      </c>
      <c r="D479" s="600">
        <v>2</v>
      </c>
      <c r="E479" s="600">
        <v>6</v>
      </c>
      <c r="F479" s="600">
        <v>2</v>
      </c>
      <c r="G479" s="600">
        <v>6</v>
      </c>
      <c r="H479" s="600">
        <v>2</v>
      </c>
      <c r="I479" s="600">
        <v>6</v>
      </c>
      <c r="J479" s="601">
        <v>2</v>
      </c>
      <c r="K479" s="601">
        <v>6</v>
      </c>
      <c r="L479" s="601">
        <v>2</v>
      </c>
      <c r="M479" s="614">
        <v>6</v>
      </c>
      <c r="N479" s="612">
        <f t="shared" si="18"/>
        <v>3</v>
      </c>
      <c r="O479" s="587" t="s">
        <v>922</v>
      </c>
      <c r="R479" s="317" t="s">
        <v>1050</v>
      </c>
      <c r="S479" s="505">
        <v>4</v>
      </c>
      <c r="T479" s="505">
        <v>12</v>
      </c>
      <c r="U479" s="608" t="str">
        <f t="shared" si="17"/>
        <v>středisko Svatý Jiří Ostrava</v>
      </c>
      <c r="W479" s="317"/>
      <c r="X479" s="318"/>
      <c r="Y479" s="318"/>
    </row>
    <row r="480" spans="1:25" ht="15" hidden="1" customHeight="1">
      <c r="A480" s="588" t="s">
        <v>925</v>
      </c>
      <c r="B480" s="599">
        <v>1</v>
      </c>
      <c r="C480" s="600">
        <v>2</v>
      </c>
      <c r="D480" s="600">
        <v>1</v>
      </c>
      <c r="E480" s="600">
        <v>3</v>
      </c>
      <c r="F480" s="600">
        <v>1</v>
      </c>
      <c r="G480" s="600">
        <v>2</v>
      </c>
      <c r="H480" s="600">
        <v>1</v>
      </c>
      <c r="I480" s="600">
        <v>1</v>
      </c>
      <c r="J480" s="601">
        <v>1</v>
      </c>
      <c r="K480" s="601">
        <v>3</v>
      </c>
      <c r="L480" s="601">
        <v>1</v>
      </c>
      <c r="M480" s="614">
        <v>3</v>
      </c>
      <c r="N480" s="612">
        <f t="shared" si="18"/>
        <v>3</v>
      </c>
      <c r="O480" s="587" t="s">
        <v>926</v>
      </c>
      <c r="R480" s="317" t="s">
        <v>1052</v>
      </c>
      <c r="S480" s="505">
        <v>3</v>
      </c>
      <c r="T480" s="505">
        <v>5</v>
      </c>
      <c r="U480" s="608" t="str">
        <f t="shared" si="17"/>
        <v>středisko Strážci Ostrava</v>
      </c>
      <c r="W480" s="317"/>
      <c r="X480" s="318"/>
      <c r="Y480" s="318"/>
    </row>
    <row r="481" spans="1:25" ht="15" customHeight="1">
      <c r="A481" s="588">
        <v>722</v>
      </c>
      <c r="B481" s="599">
        <v>25</v>
      </c>
      <c r="C481" s="600">
        <v>57</v>
      </c>
      <c r="D481" s="600">
        <v>24</v>
      </c>
      <c r="E481" s="600">
        <v>56</v>
      </c>
      <c r="F481" s="600">
        <v>24</v>
      </c>
      <c r="G481" s="600">
        <v>62</v>
      </c>
      <c r="H481" s="600">
        <v>24</v>
      </c>
      <c r="I481" s="600">
        <v>61</v>
      </c>
      <c r="J481" s="601">
        <v>24</v>
      </c>
      <c r="K481" s="601">
        <v>63</v>
      </c>
      <c r="L481" s="601">
        <v>25</v>
      </c>
      <c r="M481" s="614">
        <v>68</v>
      </c>
      <c r="N481" s="612">
        <f t="shared" si="18"/>
        <v>2.72</v>
      </c>
      <c r="O481" s="587" t="s">
        <v>927</v>
      </c>
      <c r="R481" s="317" t="s">
        <v>1054</v>
      </c>
      <c r="S481" s="505">
        <v>2</v>
      </c>
      <c r="T481" s="505">
        <v>3</v>
      </c>
      <c r="U481" s="608" t="str">
        <f t="shared" si="17"/>
        <v>středisko Ještěr Ostrava</v>
      </c>
      <c r="W481" s="317"/>
      <c r="X481" s="318"/>
      <c r="Y481" s="318"/>
    </row>
    <row r="482" spans="1:25" ht="15" hidden="1" customHeight="1">
      <c r="A482" s="588" t="s">
        <v>928</v>
      </c>
      <c r="B482" s="599">
        <v>6</v>
      </c>
      <c r="C482" s="600">
        <v>14</v>
      </c>
      <c r="D482" s="600">
        <v>5</v>
      </c>
      <c r="E482" s="600">
        <v>14</v>
      </c>
      <c r="F482" s="600">
        <v>5</v>
      </c>
      <c r="G482" s="600">
        <v>14</v>
      </c>
      <c r="H482" s="600">
        <v>5</v>
      </c>
      <c r="I482" s="600">
        <v>13</v>
      </c>
      <c r="J482" s="601">
        <v>5</v>
      </c>
      <c r="K482" s="601">
        <v>13</v>
      </c>
      <c r="L482" s="601">
        <v>5</v>
      </c>
      <c r="M482" s="614">
        <v>15</v>
      </c>
      <c r="N482" s="612">
        <f t="shared" si="18"/>
        <v>3</v>
      </c>
      <c r="O482" s="587" t="s">
        <v>929</v>
      </c>
      <c r="R482" s="317" t="s">
        <v>1056</v>
      </c>
      <c r="S482" s="505">
        <v>2</v>
      </c>
      <c r="T482" s="505">
        <v>6</v>
      </c>
      <c r="U482" s="608" t="str">
        <f t="shared" si="17"/>
        <v>středisko Klimkovice</v>
      </c>
      <c r="W482" s="317"/>
      <c r="X482" s="318"/>
      <c r="Y482" s="318"/>
    </row>
    <row r="483" spans="1:25" ht="15" hidden="1" customHeight="1">
      <c r="A483" s="588" t="s">
        <v>930</v>
      </c>
      <c r="B483" s="599">
        <v>1</v>
      </c>
      <c r="C483" s="600">
        <v>3</v>
      </c>
      <c r="D483" s="600">
        <v>1</v>
      </c>
      <c r="E483" s="600">
        <v>3</v>
      </c>
      <c r="F483" s="600">
        <v>1</v>
      </c>
      <c r="G483" s="600">
        <v>3</v>
      </c>
      <c r="H483" s="600">
        <v>1</v>
      </c>
      <c r="I483" s="600">
        <v>3</v>
      </c>
      <c r="J483" s="601">
        <v>1</v>
      </c>
      <c r="K483" s="601">
        <v>3</v>
      </c>
      <c r="L483" s="601">
        <v>1</v>
      </c>
      <c r="M483" s="614">
        <v>3</v>
      </c>
      <c r="N483" s="612">
        <f t="shared" si="18"/>
        <v>3</v>
      </c>
      <c r="O483" s="587" t="s">
        <v>931</v>
      </c>
      <c r="R483" s="317" t="s">
        <v>1058</v>
      </c>
      <c r="S483" s="505">
        <v>2</v>
      </c>
      <c r="T483" s="505">
        <v>5</v>
      </c>
      <c r="U483" s="608" t="str">
        <f t="shared" si="17"/>
        <v>přístav VIRIBUS UNITIS Ostrava</v>
      </c>
      <c r="W483" s="317"/>
      <c r="X483" s="318"/>
      <c r="Y483" s="318"/>
    </row>
    <row r="484" spans="1:25" ht="15" hidden="1" customHeight="1">
      <c r="A484" s="588" t="s">
        <v>932</v>
      </c>
      <c r="B484" s="599">
        <v>5</v>
      </c>
      <c r="C484" s="600">
        <v>6</v>
      </c>
      <c r="D484" s="600">
        <v>4</v>
      </c>
      <c r="E484" s="600">
        <v>7</v>
      </c>
      <c r="F484" s="600">
        <v>4</v>
      </c>
      <c r="G484" s="600">
        <v>7</v>
      </c>
      <c r="H484" s="600">
        <v>4</v>
      </c>
      <c r="I484" s="600">
        <v>8</v>
      </c>
      <c r="J484" s="601">
        <v>4</v>
      </c>
      <c r="K484" s="601">
        <v>7</v>
      </c>
      <c r="L484" s="601">
        <v>4</v>
      </c>
      <c r="M484" s="614">
        <v>10</v>
      </c>
      <c r="N484" s="612">
        <f t="shared" si="18"/>
        <v>2.5</v>
      </c>
      <c r="O484" s="587" t="s">
        <v>933</v>
      </c>
      <c r="R484" s="317" t="s">
        <v>1060</v>
      </c>
      <c r="S484" s="505">
        <v>5</v>
      </c>
      <c r="T484" s="505">
        <v>11</v>
      </c>
      <c r="U484" s="608" t="str">
        <f t="shared" si="17"/>
        <v>středisko Osmačtyřicítka Ostrava</v>
      </c>
      <c r="W484" s="317"/>
      <c r="X484" s="318"/>
      <c r="Y484" s="318"/>
    </row>
    <row r="485" spans="1:25" ht="15" hidden="1" customHeight="1">
      <c r="A485" s="588" t="s">
        <v>934</v>
      </c>
      <c r="B485" s="599">
        <v>3</v>
      </c>
      <c r="C485" s="600">
        <v>8</v>
      </c>
      <c r="D485" s="600">
        <v>3</v>
      </c>
      <c r="E485" s="600">
        <v>7</v>
      </c>
      <c r="F485" s="600">
        <v>3</v>
      </c>
      <c r="G485" s="600">
        <v>9</v>
      </c>
      <c r="H485" s="600">
        <v>3</v>
      </c>
      <c r="I485" s="600">
        <v>8</v>
      </c>
      <c r="J485" s="601">
        <v>3</v>
      </c>
      <c r="K485" s="601">
        <v>9</v>
      </c>
      <c r="L485" s="601">
        <v>4</v>
      </c>
      <c r="M485" s="614">
        <v>10</v>
      </c>
      <c r="N485" s="612">
        <f t="shared" si="18"/>
        <v>2.5</v>
      </c>
      <c r="O485" s="587" t="s">
        <v>935</v>
      </c>
      <c r="R485" s="317" t="s">
        <v>1062</v>
      </c>
      <c r="S485" s="505">
        <v>5</v>
      </c>
      <c r="T485" s="505">
        <v>13</v>
      </c>
      <c r="U485" s="608" t="str">
        <f t="shared" si="17"/>
        <v>středisko Modrý šíp Ostrava</v>
      </c>
      <c r="W485" s="317"/>
      <c r="X485" s="318"/>
      <c r="Y485" s="318"/>
    </row>
    <row r="486" spans="1:25" ht="15" hidden="1" customHeight="1">
      <c r="A486" s="588" t="s">
        <v>936</v>
      </c>
      <c r="B486" s="599">
        <v>2</v>
      </c>
      <c r="C486" s="600">
        <v>6</v>
      </c>
      <c r="D486" s="600">
        <v>2</v>
      </c>
      <c r="E486" s="600">
        <v>5</v>
      </c>
      <c r="F486" s="600">
        <v>2</v>
      </c>
      <c r="G486" s="600">
        <v>5</v>
      </c>
      <c r="H486" s="600">
        <v>2</v>
      </c>
      <c r="I486" s="600">
        <v>5</v>
      </c>
      <c r="J486" s="601">
        <v>2</v>
      </c>
      <c r="K486" s="601">
        <v>5</v>
      </c>
      <c r="L486" s="601">
        <v>2</v>
      </c>
      <c r="M486" s="614">
        <v>5</v>
      </c>
      <c r="N486" s="612">
        <f t="shared" si="18"/>
        <v>2.5</v>
      </c>
      <c r="O486" s="587" t="s">
        <v>937</v>
      </c>
      <c r="R486" s="317" t="s">
        <v>1064</v>
      </c>
      <c r="S486" s="505">
        <v>2</v>
      </c>
      <c r="T486" s="505">
        <v>3</v>
      </c>
      <c r="U486" s="608" t="str">
        <f t="shared" si="17"/>
        <v>středisko Zábřeh Ostrava</v>
      </c>
      <c r="W486" s="317"/>
      <c r="X486" s="318"/>
      <c r="Y486" s="318"/>
    </row>
    <row r="487" spans="1:25" ht="15" hidden="1" customHeight="1">
      <c r="A487" s="588" t="s">
        <v>938</v>
      </c>
      <c r="B487" s="599">
        <v>3</v>
      </c>
      <c r="C487" s="600">
        <v>6</v>
      </c>
      <c r="D487" s="600">
        <v>3</v>
      </c>
      <c r="E487" s="600">
        <v>6</v>
      </c>
      <c r="F487" s="600">
        <v>3</v>
      </c>
      <c r="G487" s="600">
        <v>8</v>
      </c>
      <c r="H487" s="600">
        <v>3</v>
      </c>
      <c r="I487" s="600">
        <v>9</v>
      </c>
      <c r="J487" s="601">
        <v>3</v>
      </c>
      <c r="K487" s="601">
        <v>9</v>
      </c>
      <c r="L487" s="601">
        <v>3</v>
      </c>
      <c r="M487" s="614">
        <v>8</v>
      </c>
      <c r="N487" s="612">
        <f t="shared" si="18"/>
        <v>2.67</v>
      </c>
      <c r="O487" s="587" t="s">
        <v>939</v>
      </c>
      <c r="R487" s="317" t="s">
        <v>1066</v>
      </c>
      <c r="S487" s="505">
        <v>4</v>
      </c>
      <c r="T487" s="505">
        <v>7</v>
      </c>
      <c r="U487" s="608" t="str">
        <f t="shared" si="17"/>
        <v>přístav Eskadra Ostrava</v>
      </c>
      <c r="W487" s="317"/>
      <c r="X487" s="318"/>
      <c r="Y487" s="318"/>
    </row>
    <row r="488" spans="1:25" ht="15" hidden="1" customHeight="1">
      <c r="A488" s="588" t="s">
        <v>940</v>
      </c>
      <c r="B488" s="599">
        <v>5</v>
      </c>
      <c r="C488" s="600">
        <v>14</v>
      </c>
      <c r="D488" s="600">
        <v>6</v>
      </c>
      <c r="E488" s="600">
        <v>14</v>
      </c>
      <c r="F488" s="600">
        <v>6</v>
      </c>
      <c r="G488" s="600">
        <v>16</v>
      </c>
      <c r="H488" s="600">
        <v>6</v>
      </c>
      <c r="I488" s="600">
        <v>15</v>
      </c>
      <c r="J488" s="601">
        <v>6</v>
      </c>
      <c r="K488" s="601">
        <v>17</v>
      </c>
      <c r="L488" s="601">
        <v>6</v>
      </c>
      <c r="M488" s="614">
        <v>17</v>
      </c>
      <c r="N488" s="612">
        <f t="shared" si="18"/>
        <v>2.83</v>
      </c>
      <c r="O488" s="587" t="s">
        <v>941</v>
      </c>
      <c r="R488" s="317" t="s">
        <v>1068</v>
      </c>
      <c r="S488" s="505">
        <v>5</v>
      </c>
      <c r="T488" s="505">
        <v>10</v>
      </c>
      <c r="U488" s="608" t="str">
        <f t="shared" si="17"/>
        <v>středisko Stará Bělá</v>
      </c>
      <c r="W488" s="317"/>
      <c r="X488" s="318"/>
      <c r="Y488" s="318"/>
    </row>
    <row r="489" spans="1:25" ht="15" customHeight="1">
      <c r="A489" s="588">
        <v>723</v>
      </c>
      <c r="B489" s="599">
        <v>16</v>
      </c>
      <c r="C489" s="600">
        <v>31</v>
      </c>
      <c r="D489" s="600">
        <v>17</v>
      </c>
      <c r="E489" s="600">
        <v>33</v>
      </c>
      <c r="F489" s="600">
        <v>18</v>
      </c>
      <c r="G489" s="600">
        <v>35</v>
      </c>
      <c r="H489" s="600">
        <v>18</v>
      </c>
      <c r="I489" s="600">
        <v>39</v>
      </c>
      <c r="J489" s="601">
        <v>20</v>
      </c>
      <c r="K489" s="601">
        <v>45</v>
      </c>
      <c r="L489" s="601">
        <v>21</v>
      </c>
      <c r="M489" s="614">
        <v>49</v>
      </c>
      <c r="N489" s="612">
        <f t="shared" si="18"/>
        <v>2.33</v>
      </c>
      <c r="O489" s="587" t="s">
        <v>942</v>
      </c>
      <c r="R489" s="317" t="s">
        <v>1069</v>
      </c>
      <c r="S489" s="505">
        <v>3</v>
      </c>
      <c r="T489" s="505">
        <v>6</v>
      </c>
      <c r="U489" s="608" t="str">
        <f t="shared" si="17"/>
        <v>středisko Polanka nad Odrou</v>
      </c>
      <c r="W489" s="317"/>
      <c r="X489" s="318"/>
      <c r="Y489" s="318"/>
    </row>
    <row r="490" spans="1:25" ht="15" hidden="1" customHeight="1">
      <c r="A490" s="588" t="s">
        <v>943</v>
      </c>
      <c r="B490" s="599">
        <v>4</v>
      </c>
      <c r="C490" s="600">
        <v>8</v>
      </c>
      <c r="D490" s="600">
        <v>5</v>
      </c>
      <c r="E490" s="600">
        <v>10</v>
      </c>
      <c r="F490" s="600">
        <v>5</v>
      </c>
      <c r="G490" s="600">
        <v>10</v>
      </c>
      <c r="H490" s="600">
        <v>5</v>
      </c>
      <c r="I490" s="600">
        <v>12</v>
      </c>
      <c r="J490" s="601">
        <v>6</v>
      </c>
      <c r="K490" s="601">
        <v>13</v>
      </c>
      <c r="L490" s="601">
        <v>7</v>
      </c>
      <c r="M490" s="614">
        <v>17</v>
      </c>
      <c r="N490" s="612">
        <f t="shared" si="18"/>
        <v>2.4300000000000002</v>
      </c>
      <c r="O490" s="587" t="s">
        <v>944</v>
      </c>
      <c r="R490" s="414">
        <v>112</v>
      </c>
      <c r="S490" s="506">
        <v>22</v>
      </c>
      <c r="T490" s="506">
        <v>60</v>
      </c>
      <c r="U490" s="608" t="str">
        <f t="shared" si="17"/>
        <v>okres Praha 2</v>
      </c>
      <c r="W490" s="317"/>
      <c r="X490" s="318"/>
      <c r="Y490" s="318"/>
    </row>
    <row r="491" spans="1:25" ht="15" hidden="1" customHeight="1">
      <c r="A491" s="588" t="s">
        <v>945</v>
      </c>
      <c r="B491" s="599">
        <v>6</v>
      </c>
      <c r="C491" s="600">
        <v>14</v>
      </c>
      <c r="D491" s="600">
        <v>6</v>
      </c>
      <c r="E491" s="600">
        <v>14</v>
      </c>
      <c r="F491" s="600">
        <v>6</v>
      </c>
      <c r="G491" s="600">
        <v>15</v>
      </c>
      <c r="H491" s="600">
        <v>6</v>
      </c>
      <c r="I491" s="600">
        <v>16</v>
      </c>
      <c r="J491" s="601">
        <v>7</v>
      </c>
      <c r="K491" s="601">
        <v>20</v>
      </c>
      <c r="L491" s="601">
        <v>7</v>
      </c>
      <c r="M491" s="614">
        <v>19</v>
      </c>
      <c r="N491" s="612">
        <f t="shared" si="18"/>
        <v>2.71</v>
      </c>
      <c r="O491" s="587" t="s">
        <v>946</v>
      </c>
      <c r="R491" s="414">
        <v>113</v>
      </c>
      <c r="S491" s="506">
        <v>15</v>
      </c>
      <c r="T491" s="506">
        <v>38</v>
      </c>
      <c r="U491" s="608" t="str">
        <f t="shared" si="17"/>
        <v>okres Praha 3</v>
      </c>
      <c r="W491" s="317"/>
      <c r="X491" s="318"/>
      <c r="Y491" s="318"/>
    </row>
    <row r="492" spans="1:25" ht="15" hidden="1" customHeight="1">
      <c r="A492" s="588" t="s">
        <v>947</v>
      </c>
      <c r="B492" s="599">
        <v>1</v>
      </c>
      <c r="C492" s="600">
        <v>3</v>
      </c>
      <c r="D492" s="600">
        <v>1</v>
      </c>
      <c r="E492" s="600">
        <v>3</v>
      </c>
      <c r="F492" s="600">
        <v>2</v>
      </c>
      <c r="G492" s="600">
        <v>4</v>
      </c>
      <c r="H492" s="600">
        <v>2</v>
      </c>
      <c r="I492" s="600">
        <v>5</v>
      </c>
      <c r="J492" s="601">
        <v>2</v>
      </c>
      <c r="K492" s="601">
        <v>6</v>
      </c>
      <c r="L492" s="601">
        <v>2</v>
      </c>
      <c r="M492" s="614">
        <v>6</v>
      </c>
      <c r="N492" s="612">
        <f t="shared" si="18"/>
        <v>3</v>
      </c>
      <c r="O492" s="587" t="s">
        <v>948</v>
      </c>
      <c r="R492" s="414">
        <v>114</v>
      </c>
      <c r="S492" s="506">
        <v>37</v>
      </c>
      <c r="T492" s="506">
        <v>96</v>
      </c>
      <c r="U492" s="608" t="str">
        <f t="shared" si="17"/>
        <v>okres Praha 4</v>
      </c>
      <c r="W492" s="317"/>
      <c r="X492" s="318"/>
      <c r="Y492" s="318"/>
    </row>
    <row r="493" spans="1:25" ht="15" hidden="1" customHeight="1">
      <c r="A493" s="588" t="s">
        <v>949</v>
      </c>
      <c r="B493" s="599">
        <v>3</v>
      </c>
      <c r="C493" s="600">
        <v>2</v>
      </c>
      <c r="D493" s="600">
        <v>3</v>
      </c>
      <c r="E493" s="600">
        <v>2</v>
      </c>
      <c r="F493" s="600">
        <v>3</v>
      </c>
      <c r="G493" s="600">
        <v>2</v>
      </c>
      <c r="H493" s="600">
        <v>3</v>
      </c>
      <c r="I493" s="600">
        <v>2</v>
      </c>
      <c r="J493" s="601">
        <v>3</v>
      </c>
      <c r="K493" s="601">
        <v>2</v>
      </c>
      <c r="L493" s="601">
        <v>3</v>
      </c>
      <c r="M493" s="614">
        <v>2</v>
      </c>
      <c r="N493" s="612">
        <f t="shared" si="18"/>
        <v>0.67</v>
      </c>
      <c r="O493" s="587" t="s">
        <v>950</v>
      </c>
      <c r="R493" s="414">
        <v>115</v>
      </c>
      <c r="S493" s="506">
        <v>13</v>
      </c>
      <c r="T493" s="506">
        <v>36</v>
      </c>
      <c r="U493" s="608" t="str">
        <f t="shared" si="17"/>
        <v>okres Praha 5</v>
      </c>
      <c r="W493" s="317"/>
      <c r="X493" s="318"/>
      <c r="Y493" s="318"/>
    </row>
    <row r="494" spans="1:25" ht="15" hidden="1" customHeight="1">
      <c r="A494" s="588" t="s">
        <v>951</v>
      </c>
      <c r="B494" s="599">
        <v>2</v>
      </c>
      <c r="C494" s="600">
        <v>4</v>
      </c>
      <c r="D494" s="600">
        <v>2</v>
      </c>
      <c r="E494" s="600">
        <v>4</v>
      </c>
      <c r="F494" s="600">
        <v>2</v>
      </c>
      <c r="G494" s="600">
        <v>4</v>
      </c>
      <c r="H494" s="600">
        <v>2</v>
      </c>
      <c r="I494" s="600">
        <v>4</v>
      </c>
      <c r="J494" s="601">
        <v>2</v>
      </c>
      <c r="K494" s="601">
        <v>4</v>
      </c>
      <c r="L494" s="601">
        <v>2</v>
      </c>
      <c r="M494" s="614">
        <v>5</v>
      </c>
      <c r="N494" s="612">
        <f t="shared" si="18"/>
        <v>2.5</v>
      </c>
      <c r="O494" s="587" t="s">
        <v>952</v>
      </c>
      <c r="R494" s="414">
        <v>116</v>
      </c>
      <c r="S494" s="506">
        <v>42</v>
      </c>
      <c r="T494" s="506">
        <v>98</v>
      </c>
      <c r="U494" s="608" t="str">
        <f t="shared" si="17"/>
        <v>okres Praha 6</v>
      </c>
      <c r="W494" s="317"/>
      <c r="X494" s="318"/>
      <c r="Y494" s="318"/>
    </row>
    <row r="495" spans="1:25" ht="15" customHeight="1">
      <c r="A495" s="588">
        <v>724</v>
      </c>
      <c r="B495" s="599">
        <v>39</v>
      </c>
      <c r="C495" s="600">
        <v>73</v>
      </c>
      <c r="D495" s="600">
        <v>40</v>
      </c>
      <c r="E495" s="600">
        <v>77</v>
      </c>
      <c r="F495" s="600">
        <v>40</v>
      </c>
      <c r="G495" s="600">
        <v>76</v>
      </c>
      <c r="H495" s="600">
        <v>41</v>
      </c>
      <c r="I495" s="600">
        <v>75</v>
      </c>
      <c r="J495" s="601">
        <v>42</v>
      </c>
      <c r="K495" s="601">
        <v>85</v>
      </c>
      <c r="L495" s="601">
        <v>43</v>
      </c>
      <c r="M495" s="614">
        <v>93</v>
      </c>
      <c r="N495" s="612">
        <f t="shared" si="18"/>
        <v>2.16</v>
      </c>
      <c r="O495" s="587" t="s">
        <v>953</v>
      </c>
      <c r="R495" s="414">
        <v>118</v>
      </c>
      <c r="S495" s="506">
        <v>24</v>
      </c>
      <c r="T495" s="506">
        <v>54</v>
      </c>
      <c r="U495" s="608" t="str">
        <f t="shared" si="17"/>
        <v>okres Praha 8</v>
      </c>
      <c r="W495" s="317"/>
      <c r="X495" s="318"/>
      <c r="Y495" s="318"/>
    </row>
    <row r="496" spans="1:25" ht="15" hidden="1" customHeight="1">
      <c r="A496" s="588" t="s">
        <v>954</v>
      </c>
      <c r="B496" s="599">
        <v>2</v>
      </c>
      <c r="C496" s="600">
        <v>3</v>
      </c>
      <c r="D496" s="600">
        <v>2</v>
      </c>
      <c r="E496" s="600">
        <v>3</v>
      </c>
      <c r="F496" s="600">
        <v>2</v>
      </c>
      <c r="G496" s="600">
        <v>4</v>
      </c>
      <c r="H496" s="600">
        <v>2</v>
      </c>
      <c r="I496" s="600">
        <v>5</v>
      </c>
      <c r="J496" s="601">
        <v>2</v>
      </c>
      <c r="K496" s="601">
        <v>4</v>
      </c>
      <c r="L496" s="601">
        <v>2</v>
      </c>
      <c r="M496" s="614">
        <v>5</v>
      </c>
      <c r="N496" s="612">
        <f t="shared" si="18"/>
        <v>2.5</v>
      </c>
      <c r="O496" s="587" t="s">
        <v>955</v>
      </c>
      <c r="R496" s="414">
        <v>119</v>
      </c>
      <c r="S496" s="506">
        <v>25</v>
      </c>
      <c r="T496" s="506">
        <v>66</v>
      </c>
      <c r="U496" s="608" t="str">
        <f t="shared" si="17"/>
        <v>okres Praha 9</v>
      </c>
      <c r="W496" s="317"/>
      <c r="X496" s="318"/>
      <c r="Y496" s="318"/>
    </row>
    <row r="497" spans="1:25" ht="15" hidden="1" customHeight="1">
      <c r="A497" s="588" t="s">
        <v>956</v>
      </c>
      <c r="B497" s="599">
        <v>7</v>
      </c>
      <c r="C497" s="600">
        <v>17</v>
      </c>
      <c r="D497" s="600">
        <v>7</v>
      </c>
      <c r="E497" s="600">
        <v>17</v>
      </c>
      <c r="F497" s="600">
        <v>7</v>
      </c>
      <c r="G497" s="600">
        <v>16</v>
      </c>
      <c r="H497" s="600">
        <v>7</v>
      </c>
      <c r="I497" s="600">
        <v>13</v>
      </c>
      <c r="J497" s="601">
        <v>7</v>
      </c>
      <c r="K497" s="601">
        <v>12</v>
      </c>
      <c r="L497" s="601">
        <v>7</v>
      </c>
      <c r="M497" s="614">
        <v>13</v>
      </c>
      <c r="N497" s="612">
        <f t="shared" si="18"/>
        <v>1.86</v>
      </c>
      <c r="O497" s="587" t="s">
        <v>957</v>
      </c>
      <c r="R497" s="414">
        <v>211</v>
      </c>
      <c r="S497" s="506">
        <v>12</v>
      </c>
      <c r="T497" s="506">
        <v>33</v>
      </c>
      <c r="U497" s="608" t="str">
        <f t="shared" si="17"/>
        <v>okres Benešov</v>
      </c>
      <c r="W497" s="317"/>
      <c r="X497" s="318"/>
      <c r="Y497" s="318"/>
    </row>
    <row r="498" spans="1:25" ht="15" hidden="1" customHeight="1">
      <c r="A498" s="588" t="s">
        <v>958</v>
      </c>
      <c r="B498" s="599">
        <v>6</v>
      </c>
      <c r="C498" s="600">
        <v>16</v>
      </c>
      <c r="D498" s="600">
        <v>6</v>
      </c>
      <c r="E498" s="600">
        <v>16</v>
      </c>
      <c r="F498" s="600">
        <v>6</v>
      </c>
      <c r="G498" s="600">
        <v>16</v>
      </c>
      <c r="H498" s="600">
        <v>7</v>
      </c>
      <c r="I498" s="600">
        <v>20</v>
      </c>
      <c r="J498" s="601">
        <v>8</v>
      </c>
      <c r="K498" s="601">
        <v>19</v>
      </c>
      <c r="L498" s="601">
        <v>9</v>
      </c>
      <c r="M498" s="614">
        <v>23</v>
      </c>
      <c r="N498" s="612">
        <f t="shared" si="18"/>
        <v>2.56</v>
      </c>
      <c r="O498" s="587" t="s">
        <v>959</v>
      </c>
      <c r="R498" s="414">
        <v>212</v>
      </c>
      <c r="S498" s="506">
        <v>27</v>
      </c>
      <c r="T498" s="506">
        <v>53</v>
      </c>
      <c r="U498" s="608" t="str">
        <f t="shared" si="17"/>
        <v>okres Beroun</v>
      </c>
      <c r="W498" s="317"/>
      <c r="X498" s="318"/>
      <c r="Y498" s="318"/>
    </row>
    <row r="499" spans="1:25" ht="15" hidden="1" customHeight="1">
      <c r="A499" s="588" t="s">
        <v>960</v>
      </c>
      <c r="B499" s="599">
        <v>2</v>
      </c>
      <c r="C499" s="600">
        <v>0</v>
      </c>
      <c r="D499" s="600">
        <v>2</v>
      </c>
      <c r="E499" s="600">
        <v>4</v>
      </c>
      <c r="F499" s="600">
        <v>2</v>
      </c>
      <c r="G499" s="600">
        <v>3</v>
      </c>
      <c r="H499" s="600">
        <v>2</v>
      </c>
      <c r="I499" s="600">
        <v>4</v>
      </c>
      <c r="J499" s="601">
        <v>2</v>
      </c>
      <c r="K499" s="601">
        <v>5</v>
      </c>
      <c r="L499" s="601">
        <v>2</v>
      </c>
      <c r="M499" s="614">
        <v>5</v>
      </c>
      <c r="N499" s="612">
        <f t="shared" si="18"/>
        <v>2.5</v>
      </c>
      <c r="O499" s="587" t="s">
        <v>961</v>
      </c>
      <c r="R499" s="414">
        <v>213</v>
      </c>
      <c r="S499" s="506">
        <v>19</v>
      </c>
      <c r="T499" s="506">
        <v>47</v>
      </c>
      <c r="U499" s="608" t="str">
        <f t="shared" si="17"/>
        <v>okres Kladno</v>
      </c>
      <c r="W499" s="317"/>
      <c r="X499" s="318"/>
      <c r="Y499" s="318"/>
    </row>
    <row r="500" spans="1:25" ht="15" hidden="1" customHeight="1">
      <c r="A500" s="588" t="s">
        <v>962</v>
      </c>
      <c r="B500" s="599">
        <v>3</v>
      </c>
      <c r="C500" s="600">
        <v>6</v>
      </c>
      <c r="D500" s="600">
        <v>3</v>
      </c>
      <c r="E500" s="600">
        <v>5</v>
      </c>
      <c r="F500" s="600">
        <v>3</v>
      </c>
      <c r="G500" s="600">
        <v>7</v>
      </c>
      <c r="H500" s="600">
        <v>3</v>
      </c>
      <c r="I500" s="600">
        <v>4</v>
      </c>
      <c r="J500" s="601">
        <v>3</v>
      </c>
      <c r="K500" s="601">
        <v>9</v>
      </c>
      <c r="L500" s="601">
        <v>3</v>
      </c>
      <c r="M500" s="614">
        <v>8</v>
      </c>
      <c r="N500" s="612">
        <f t="shared" si="18"/>
        <v>2.67</v>
      </c>
      <c r="O500" s="587" t="s">
        <v>963</v>
      </c>
      <c r="R500" s="414">
        <v>214</v>
      </c>
      <c r="S500" s="506">
        <v>44</v>
      </c>
      <c r="T500" s="506">
        <v>68</v>
      </c>
      <c r="U500" s="608" t="str">
        <f t="shared" si="17"/>
        <v>okres Kolín</v>
      </c>
      <c r="W500" s="317"/>
      <c r="X500" s="318"/>
      <c r="Y500" s="318"/>
    </row>
    <row r="501" spans="1:25" ht="15" hidden="1" customHeight="1">
      <c r="A501" s="588" t="s">
        <v>964</v>
      </c>
      <c r="B501" s="599">
        <v>3</v>
      </c>
      <c r="C501" s="600">
        <v>3</v>
      </c>
      <c r="D501" s="600">
        <v>3</v>
      </c>
      <c r="E501" s="600">
        <v>4</v>
      </c>
      <c r="F501" s="600">
        <v>3</v>
      </c>
      <c r="G501" s="600">
        <v>4</v>
      </c>
      <c r="H501" s="600">
        <v>3</v>
      </c>
      <c r="I501" s="600">
        <v>3</v>
      </c>
      <c r="J501" s="601">
        <v>3</v>
      </c>
      <c r="K501" s="601">
        <v>8</v>
      </c>
      <c r="L501" s="601">
        <v>3</v>
      </c>
      <c r="M501" s="614">
        <v>9</v>
      </c>
      <c r="N501" s="612">
        <f t="shared" si="18"/>
        <v>3</v>
      </c>
      <c r="O501" s="587" t="s">
        <v>965</v>
      </c>
      <c r="R501" s="414">
        <v>215</v>
      </c>
      <c r="S501" s="506">
        <v>14</v>
      </c>
      <c r="T501" s="506">
        <v>26</v>
      </c>
      <c r="U501" s="608" t="str">
        <f t="shared" si="17"/>
        <v>okres Kutná Hora</v>
      </c>
      <c r="W501" s="317"/>
      <c r="X501" s="318"/>
      <c r="Y501" s="318"/>
    </row>
    <row r="502" spans="1:25" ht="15" hidden="1" customHeight="1">
      <c r="A502" s="588" t="s">
        <v>966</v>
      </c>
      <c r="B502" s="599">
        <v>2</v>
      </c>
      <c r="C502" s="600">
        <v>4</v>
      </c>
      <c r="D502" s="600">
        <v>2</v>
      </c>
      <c r="E502" s="600">
        <v>3</v>
      </c>
      <c r="F502" s="600">
        <v>2</v>
      </c>
      <c r="G502" s="600">
        <v>1</v>
      </c>
      <c r="H502" s="600">
        <v>2</v>
      </c>
      <c r="I502" s="600">
        <v>3</v>
      </c>
      <c r="J502" s="601">
        <v>2</v>
      </c>
      <c r="K502" s="601">
        <v>5</v>
      </c>
      <c r="L502" s="601">
        <v>2</v>
      </c>
      <c r="M502" s="614">
        <v>5</v>
      </c>
      <c r="N502" s="612">
        <f t="shared" si="18"/>
        <v>2.5</v>
      </c>
      <c r="O502" s="587" t="s">
        <v>967</v>
      </c>
      <c r="R502" s="414">
        <v>216</v>
      </c>
      <c r="S502" s="506">
        <v>15</v>
      </c>
      <c r="T502" s="506">
        <v>32</v>
      </c>
      <c r="U502" s="608" t="str">
        <f t="shared" si="17"/>
        <v>okres Mělník</v>
      </c>
      <c r="W502" s="317"/>
      <c r="X502" s="318"/>
      <c r="Y502" s="318"/>
    </row>
    <row r="503" spans="1:25" ht="15" hidden="1" customHeight="1">
      <c r="A503" s="588" t="s">
        <v>968</v>
      </c>
      <c r="B503" s="599">
        <v>2</v>
      </c>
      <c r="C503" s="600">
        <v>3</v>
      </c>
      <c r="D503" s="600">
        <v>3</v>
      </c>
      <c r="E503" s="600">
        <v>1</v>
      </c>
      <c r="F503" s="600">
        <v>3</v>
      </c>
      <c r="G503" s="600">
        <v>0</v>
      </c>
      <c r="H503" s="600">
        <v>3</v>
      </c>
      <c r="I503" s="600">
        <v>0</v>
      </c>
      <c r="J503" s="601">
        <v>3</v>
      </c>
      <c r="K503" s="601">
        <v>2</v>
      </c>
      <c r="L503" s="601">
        <v>3</v>
      </c>
      <c r="M503" s="614">
        <v>4</v>
      </c>
      <c r="N503" s="612">
        <f t="shared" si="18"/>
        <v>1.33</v>
      </c>
      <c r="O503" s="587" t="s">
        <v>969</v>
      </c>
      <c r="R503" s="414">
        <v>217</v>
      </c>
      <c r="S503" s="506">
        <v>14</v>
      </c>
      <c r="T503" s="506">
        <v>28</v>
      </c>
      <c r="U503" s="608" t="str">
        <f t="shared" si="17"/>
        <v>okres Mladá Boleslav</v>
      </c>
      <c r="W503" s="317"/>
      <c r="X503" s="318"/>
      <c r="Y503" s="318"/>
    </row>
    <row r="504" spans="1:25" ht="15" hidden="1" customHeight="1">
      <c r="A504" s="588" t="s">
        <v>970</v>
      </c>
      <c r="B504" s="599">
        <v>2</v>
      </c>
      <c r="C504" s="600">
        <v>6</v>
      </c>
      <c r="D504" s="600">
        <v>2</v>
      </c>
      <c r="E504" s="600">
        <v>6</v>
      </c>
      <c r="F504" s="600">
        <v>2</v>
      </c>
      <c r="G504" s="600">
        <v>6</v>
      </c>
      <c r="H504" s="600">
        <v>2</v>
      </c>
      <c r="I504" s="600">
        <v>6</v>
      </c>
      <c r="J504" s="601">
        <v>2</v>
      </c>
      <c r="K504" s="601">
        <v>6</v>
      </c>
      <c r="L504" s="601">
        <v>2</v>
      </c>
      <c r="M504" s="614">
        <v>6</v>
      </c>
      <c r="N504" s="612">
        <f t="shared" si="18"/>
        <v>3</v>
      </c>
      <c r="O504" s="587" t="s">
        <v>971</v>
      </c>
      <c r="R504" s="414">
        <v>218</v>
      </c>
      <c r="S504" s="506">
        <v>20</v>
      </c>
      <c r="T504" s="506">
        <v>48</v>
      </c>
      <c r="U504" s="608" t="str">
        <f t="shared" si="17"/>
        <v>okres Nymburk</v>
      </c>
      <c r="W504" s="317"/>
      <c r="X504" s="318"/>
      <c r="Y504" s="318"/>
    </row>
    <row r="505" spans="1:25" ht="15" hidden="1" customHeight="1">
      <c r="A505" s="588" t="s">
        <v>972</v>
      </c>
      <c r="B505" s="599">
        <v>2</v>
      </c>
      <c r="C505" s="600">
        <v>3</v>
      </c>
      <c r="D505" s="600">
        <v>2</v>
      </c>
      <c r="E505" s="600">
        <v>5</v>
      </c>
      <c r="F505" s="600">
        <v>2</v>
      </c>
      <c r="G505" s="600">
        <v>5</v>
      </c>
      <c r="H505" s="600">
        <v>2</v>
      </c>
      <c r="I505" s="600">
        <v>5</v>
      </c>
      <c r="J505" s="601">
        <v>2</v>
      </c>
      <c r="K505" s="601">
        <v>2</v>
      </c>
      <c r="L505" s="601">
        <v>2</v>
      </c>
      <c r="M505" s="614">
        <v>2</v>
      </c>
      <c r="N505" s="612">
        <f t="shared" si="18"/>
        <v>1</v>
      </c>
      <c r="O505" s="587" t="s">
        <v>973</v>
      </c>
      <c r="R505" s="414">
        <v>219</v>
      </c>
      <c r="S505" s="506">
        <v>41</v>
      </c>
      <c r="T505" s="506">
        <v>98</v>
      </c>
      <c r="U505" s="608" t="str">
        <f t="shared" si="17"/>
        <v>okres Praha-východ</v>
      </c>
      <c r="W505" s="317"/>
      <c r="X505" s="318"/>
      <c r="Y505" s="318"/>
    </row>
    <row r="506" spans="1:25" ht="15" hidden="1" customHeight="1">
      <c r="A506" s="588" t="s">
        <v>974</v>
      </c>
      <c r="B506" s="599">
        <v>2</v>
      </c>
      <c r="C506" s="600">
        <v>3</v>
      </c>
      <c r="D506" s="600">
        <v>2</v>
      </c>
      <c r="E506" s="600">
        <v>3</v>
      </c>
      <c r="F506" s="600">
        <v>2</v>
      </c>
      <c r="G506" s="600">
        <v>5</v>
      </c>
      <c r="H506" s="600">
        <v>2</v>
      </c>
      <c r="I506" s="600">
        <v>3</v>
      </c>
      <c r="J506" s="601">
        <v>2</v>
      </c>
      <c r="K506" s="601">
        <v>5</v>
      </c>
      <c r="L506" s="601">
        <v>2</v>
      </c>
      <c r="M506" s="614">
        <v>6</v>
      </c>
      <c r="N506" s="612">
        <f t="shared" si="18"/>
        <v>3</v>
      </c>
      <c r="O506" s="587" t="s">
        <v>975</v>
      </c>
      <c r="R506" s="414">
        <v>317</v>
      </c>
      <c r="S506" s="506">
        <v>24</v>
      </c>
      <c r="T506" s="506">
        <v>52</v>
      </c>
      <c r="U506" s="608" t="str">
        <f t="shared" si="17"/>
        <v>okres Tábor</v>
      </c>
      <c r="W506" s="317"/>
      <c r="X506" s="318"/>
      <c r="Y506" s="318"/>
    </row>
    <row r="507" spans="1:25" ht="15" hidden="1" customHeight="1">
      <c r="A507" s="588" t="s">
        <v>976</v>
      </c>
      <c r="B507" s="599">
        <v>4</v>
      </c>
      <c r="C507" s="600">
        <v>6</v>
      </c>
      <c r="D507" s="600">
        <v>4</v>
      </c>
      <c r="E507" s="600">
        <v>6</v>
      </c>
      <c r="F507" s="600">
        <v>4</v>
      </c>
      <c r="G507" s="600">
        <v>5</v>
      </c>
      <c r="H507" s="600">
        <v>3</v>
      </c>
      <c r="I507" s="600">
        <v>5</v>
      </c>
      <c r="J507" s="601">
        <v>3</v>
      </c>
      <c r="K507" s="601">
        <v>5</v>
      </c>
      <c r="L507" s="601">
        <v>3</v>
      </c>
      <c r="M507" s="614">
        <v>4</v>
      </c>
      <c r="N507" s="612">
        <f t="shared" si="18"/>
        <v>1.33</v>
      </c>
      <c r="O507" s="587" t="s">
        <v>977</v>
      </c>
      <c r="R507" s="414">
        <v>321</v>
      </c>
      <c r="S507" s="506">
        <v>9</v>
      </c>
      <c r="T507" s="506">
        <v>20</v>
      </c>
      <c r="U507" s="608" t="str">
        <f t="shared" si="17"/>
        <v>okres Domažlice</v>
      </c>
      <c r="W507" s="317"/>
      <c r="X507" s="318"/>
      <c r="Y507" s="318"/>
    </row>
    <row r="508" spans="1:25" ht="15" hidden="1" customHeight="1">
      <c r="A508" s="588" t="s">
        <v>978</v>
      </c>
      <c r="B508" s="599">
        <v>2</v>
      </c>
      <c r="C508" s="600">
        <v>3</v>
      </c>
      <c r="D508" s="600">
        <v>2</v>
      </c>
      <c r="E508" s="600">
        <v>4</v>
      </c>
      <c r="F508" s="600">
        <v>2</v>
      </c>
      <c r="G508" s="600">
        <v>4</v>
      </c>
      <c r="H508" s="600">
        <v>3</v>
      </c>
      <c r="I508" s="600">
        <v>4</v>
      </c>
      <c r="J508" s="601">
        <v>3</v>
      </c>
      <c r="K508" s="601">
        <v>3</v>
      </c>
      <c r="L508" s="601">
        <v>3</v>
      </c>
      <c r="M508" s="614">
        <v>3</v>
      </c>
      <c r="N508" s="612">
        <f t="shared" si="18"/>
        <v>1</v>
      </c>
      <c r="O508" s="587" t="s">
        <v>979</v>
      </c>
      <c r="R508" s="414">
        <v>322</v>
      </c>
      <c r="S508" s="506">
        <v>20</v>
      </c>
      <c r="T508" s="506">
        <v>39</v>
      </c>
      <c r="U508" s="608" t="str">
        <f t="shared" si="17"/>
        <v>okres Klatovy</v>
      </c>
      <c r="W508" s="317"/>
      <c r="X508" s="318"/>
      <c r="Y508" s="318"/>
    </row>
    <row r="509" spans="1:25" ht="15" hidden="1" customHeight="1">
      <c r="A509" s="588">
        <v>810</v>
      </c>
      <c r="B509" s="599">
        <v>136</v>
      </c>
      <c r="C509" s="600">
        <v>259</v>
      </c>
      <c r="D509" s="600">
        <v>135</v>
      </c>
      <c r="E509" s="600">
        <v>273</v>
      </c>
      <c r="F509" s="600">
        <v>134</v>
      </c>
      <c r="G509" s="600">
        <v>280</v>
      </c>
      <c r="H509" s="600">
        <v>136</v>
      </c>
      <c r="I509" s="600">
        <v>270</v>
      </c>
      <c r="J509" s="601">
        <v>136</v>
      </c>
      <c r="K509" s="601">
        <v>302</v>
      </c>
      <c r="L509" s="601">
        <v>135</v>
      </c>
      <c r="M509" s="614">
        <v>318</v>
      </c>
      <c r="N509" s="612">
        <f t="shared" si="18"/>
        <v>2.36</v>
      </c>
      <c r="O509" s="587" t="s">
        <v>46</v>
      </c>
      <c r="R509" s="414">
        <v>323</v>
      </c>
      <c r="S509" s="506">
        <v>33</v>
      </c>
      <c r="T509" s="506">
        <v>95</v>
      </c>
      <c r="U509" s="608" t="str">
        <f t="shared" si="17"/>
        <v>okres Plzeň - město</v>
      </c>
      <c r="W509" s="317"/>
      <c r="X509" s="318"/>
      <c r="Y509" s="318"/>
    </row>
    <row r="510" spans="1:25" ht="15" customHeight="1">
      <c r="A510" s="588">
        <v>811</v>
      </c>
      <c r="B510" s="599">
        <v>7</v>
      </c>
      <c r="C510" s="600">
        <v>12</v>
      </c>
      <c r="D510" s="600">
        <v>7</v>
      </c>
      <c r="E510" s="600">
        <v>14</v>
      </c>
      <c r="F510" s="600">
        <v>7</v>
      </c>
      <c r="G510" s="600">
        <v>11</v>
      </c>
      <c r="H510" s="600">
        <v>6</v>
      </c>
      <c r="I510" s="600">
        <v>10</v>
      </c>
      <c r="J510" s="601">
        <v>6</v>
      </c>
      <c r="K510" s="601">
        <v>10</v>
      </c>
      <c r="L510" s="601">
        <v>6</v>
      </c>
      <c r="M510" s="614">
        <v>11</v>
      </c>
      <c r="N510" s="612">
        <f t="shared" si="18"/>
        <v>1.83</v>
      </c>
      <c r="O510" s="587" t="s">
        <v>980</v>
      </c>
      <c r="R510" s="414">
        <v>324</v>
      </c>
      <c r="S510" s="506">
        <v>15</v>
      </c>
      <c r="T510" s="506">
        <v>20</v>
      </c>
      <c r="U510" s="608" t="str">
        <f t="shared" si="17"/>
        <v>okres Plzeň - jih</v>
      </c>
      <c r="W510" s="317"/>
      <c r="X510" s="318"/>
      <c r="Y510" s="318"/>
    </row>
    <row r="511" spans="1:25" ht="15" hidden="1" customHeight="1">
      <c r="A511" s="588" t="s">
        <v>981</v>
      </c>
      <c r="B511" s="599">
        <v>2</v>
      </c>
      <c r="C511" s="600">
        <v>3</v>
      </c>
      <c r="D511" s="600">
        <v>2</v>
      </c>
      <c r="E511" s="600">
        <v>4</v>
      </c>
      <c r="F511" s="600">
        <v>2</v>
      </c>
      <c r="G511" s="600">
        <v>1</v>
      </c>
      <c r="H511" s="600">
        <v>1</v>
      </c>
      <c r="I511" s="600">
        <v>1</v>
      </c>
      <c r="J511" s="601">
        <v>1</v>
      </c>
      <c r="K511" s="601">
        <v>2</v>
      </c>
      <c r="L511" s="601">
        <v>1</v>
      </c>
      <c r="M511" s="614">
        <v>1</v>
      </c>
      <c r="N511" s="612">
        <f t="shared" si="18"/>
        <v>1</v>
      </c>
      <c r="O511" s="587" t="s">
        <v>982</v>
      </c>
      <c r="R511" s="414">
        <v>326</v>
      </c>
      <c r="S511" s="506">
        <v>9</v>
      </c>
      <c r="T511" s="506">
        <v>26</v>
      </c>
      <c r="U511" s="608" t="str">
        <f t="shared" si="17"/>
        <v>okres Rokycany</v>
      </c>
      <c r="W511" s="317"/>
      <c r="X511" s="318"/>
      <c r="Y511" s="318"/>
    </row>
    <row r="512" spans="1:25" ht="15" hidden="1" customHeight="1">
      <c r="A512" s="588" t="s">
        <v>983</v>
      </c>
      <c r="B512" s="599">
        <v>1</v>
      </c>
      <c r="C512" s="600">
        <v>0</v>
      </c>
      <c r="D512" s="600">
        <v>1</v>
      </c>
      <c r="E512" s="600">
        <v>1</v>
      </c>
      <c r="F512" s="600">
        <v>1</v>
      </c>
      <c r="G512" s="600">
        <v>2</v>
      </c>
      <c r="H512" s="600">
        <v>1</v>
      </c>
      <c r="I512" s="600">
        <v>2</v>
      </c>
      <c r="J512" s="601">
        <v>1</v>
      </c>
      <c r="K512" s="601">
        <v>3</v>
      </c>
      <c r="L512" s="601">
        <v>1</v>
      </c>
      <c r="M512" s="614">
        <v>3</v>
      </c>
      <c r="N512" s="612">
        <f t="shared" si="18"/>
        <v>3</v>
      </c>
      <c r="O512" s="587" t="s">
        <v>984</v>
      </c>
      <c r="R512" s="414">
        <v>421</v>
      </c>
      <c r="S512" s="506">
        <v>10</v>
      </c>
      <c r="T512" s="506">
        <v>16</v>
      </c>
      <c r="U512" s="608" t="str">
        <f t="shared" si="17"/>
        <v>okres Děčín</v>
      </c>
      <c r="W512" s="317"/>
      <c r="X512" s="318"/>
      <c r="Y512" s="318"/>
    </row>
    <row r="513" spans="1:25" ht="15" hidden="1" customHeight="1">
      <c r="A513" s="588" t="s">
        <v>985</v>
      </c>
      <c r="B513" s="599">
        <v>2</v>
      </c>
      <c r="C513" s="600">
        <v>3</v>
      </c>
      <c r="D513" s="600">
        <v>2</v>
      </c>
      <c r="E513" s="600">
        <v>3</v>
      </c>
      <c r="F513" s="600">
        <v>2</v>
      </c>
      <c r="G513" s="600">
        <v>2</v>
      </c>
      <c r="H513" s="600">
        <v>2</v>
      </c>
      <c r="I513" s="600">
        <v>1</v>
      </c>
      <c r="J513" s="601">
        <v>2</v>
      </c>
      <c r="K513" s="601">
        <v>0</v>
      </c>
      <c r="L513" s="601">
        <v>2</v>
      </c>
      <c r="M513" s="614">
        <v>1</v>
      </c>
      <c r="N513" s="612">
        <f t="shared" si="18"/>
        <v>0.5</v>
      </c>
      <c r="O513" s="587" t="s">
        <v>986</v>
      </c>
      <c r="R513" s="414">
        <v>422</v>
      </c>
      <c r="S513" s="506">
        <v>15</v>
      </c>
      <c r="T513" s="506">
        <v>25</v>
      </c>
      <c r="U513" s="608" t="str">
        <f t="shared" si="17"/>
        <v>okres Chomutov</v>
      </c>
      <c r="W513" s="317"/>
      <c r="X513" s="318"/>
      <c r="Y513" s="318"/>
    </row>
    <row r="514" spans="1:25" ht="15" hidden="1" customHeight="1">
      <c r="A514" s="588" t="s">
        <v>987</v>
      </c>
      <c r="B514" s="599">
        <v>2</v>
      </c>
      <c r="C514" s="600">
        <v>6</v>
      </c>
      <c r="D514" s="600">
        <v>2</v>
      </c>
      <c r="E514" s="600">
        <v>6</v>
      </c>
      <c r="F514" s="600">
        <v>2</v>
      </c>
      <c r="G514" s="600">
        <v>6</v>
      </c>
      <c r="H514" s="600">
        <v>2</v>
      </c>
      <c r="I514" s="600">
        <v>6</v>
      </c>
      <c r="J514" s="601">
        <v>2</v>
      </c>
      <c r="K514" s="601">
        <v>5</v>
      </c>
      <c r="L514" s="601">
        <v>2</v>
      </c>
      <c r="M514" s="614">
        <v>6</v>
      </c>
      <c r="N514" s="612">
        <f t="shared" si="18"/>
        <v>3</v>
      </c>
      <c r="O514" s="587" t="s">
        <v>988</v>
      </c>
      <c r="R514" s="414">
        <v>425</v>
      </c>
      <c r="S514" s="506">
        <v>12</v>
      </c>
      <c r="T514" s="506">
        <v>27</v>
      </c>
      <c r="U514" s="608" t="str">
        <f t="shared" si="17"/>
        <v>okres Most</v>
      </c>
      <c r="W514" s="317"/>
      <c r="X514" s="318"/>
      <c r="Y514" s="318"/>
    </row>
    <row r="515" spans="1:25" ht="15" customHeight="1">
      <c r="A515" s="588">
        <v>812</v>
      </c>
      <c r="B515" s="599">
        <v>27</v>
      </c>
      <c r="C515" s="600">
        <v>62</v>
      </c>
      <c r="D515" s="600">
        <v>28</v>
      </c>
      <c r="E515" s="600">
        <v>68</v>
      </c>
      <c r="F515" s="600">
        <v>27</v>
      </c>
      <c r="G515" s="600">
        <v>67</v>
      </c>
      <c r="H515" s="600">
        <v>29</v>
      </c>
      <c r="I515" s="600">
        <v>66</v>
      </c>
      <c r="J515" s="601">
        <v>27</v>
      </c>
      <c r="K515" s="601">
        <v>69</v>
      </c>
      <c r="L515" s="601">
        <v>28</v>
      </c>
      <c r="M515" s="614">
        <v>73</v>
      </c>
      <c r="N515" s="612">
        <f t="shared" si="18"/>
        <v>2.61</v>
      </c>
      <c r="O515" s="587" t="s">
        <v>989</v>
      </c>
      <c r="R515" s="414">
        <v>521</v>
      </c>
      <c r="S515" s="506">
        <v>8</v>
      </c>
      <c r="T515" s="506">
        <v>16</v>
      </c>
      <c r="U515" s="608" t="str">
        <f t="shared" si="17"/>
        <v>okres Hradec Králové-venkov</v>
      </c>
      <c r="W515" s="317"/>
      <c r="X515" s="318"/>
      <c r="Y515" s="318"/>
    </row>
    <row r="516" spans="1:25" ht="15" hidden="1" customHeight="1">
      <c r="A516" s="588" t="s">
        <v>990</v>
      </c>
      <c r="B516" s="599">
        <v>3</v>
      </c>
      <c r="C516" s="600">
        <v>5</v>
      </c>
      <c r="D516" s="600">
        <v>3</v>
      </c>
      <c r="E516" s="600">
        <v>5</v>
      </c>
      <c r="F516" s="600">
        <v>3</v>
      </c>
      <c r="G516" s="600">
        <v>5</v>
      </c>
      <c r="H516" s="600">
        <v>2</v>
      </c>
      <c r="I516" s="600">
        <v>5</v>
      </c>
      <c r="J516" s="601">
        <v>2</v>
      </c>
      <c r="K516" s="601">
        <v>5</v>
      </c>
      <c r="L516" s="601">
        <v>2</v>
      </c>
      <c r="M516" s="614">
        <v>5</v>
      </c>
      <c r="N516" s="612">
        <f t="shared" si="18"/>
        <v>2.5</v>
      </c>
      <c r="O516" s="587" t="s">
        <v>991</v>
      </c>
      <c r="R516" s="414">
        <v>522</v>
      </c>
      <c r="S516" s="506">
        <v>11</v>
      </c>
      <c r="T516" s="506">
        <v>24</v>
      </c>
      <c r="U516" s="608" t="str">
        <f t="shared" si="17"/>
        <v>okres Jičín</v>
      </c>
      <c r="W516" s="317"/>
      <c r="X516" s="318"/>
      <c r="Y516" s="318"/>
    </row>
    <row r="517" spans="1:25" ht="15" hidden="1" customHeight="1">
      <c r="A517" s="588" t="s">
        <v>992</v>
      </c>
      <c r="B517" s="599">
        <v>4</v>
      </c>
      <c r="C517" s="600">
        <v>7</v>
      </c>
      <c r="D517" s="600">
        <v>4</v>
      </c>
      <c r="E517" s="600">
        <v>8</v>
      </c>
      <c r="F517" s="600">
        <v>4</v>
      </c>
      <c r="G517" s="600">
        <v>8</v>
      </c>
      <c r="H517" s="600">
        <v>4</v>
      </c>
      <c r="I517" s="600">
        <v>8</v>
      </c>
      <c r="J517" s="601">
        <v>4</v>
      </c>
      <c r="K517" s="601">
        <v>9</v>
      </c>
      <c r="L517" s="601">
        <v>4</v>
      </c>
      <c r="M517" s="614">
        <v>9</v>
      </c>
      <c r="N517" s="612">
        <f t="shared" si="18"/>
        <v>2.25</v>
      </c>
      <c r="O517" s="587" t="s">
        <v>993</v>
      </c>
      <c r="R517" s="414">
        <v>524</v>
      </c>
      <c r="S517" s="506">
        <v>16</v>
      </c>
      <c r="T517" s="506">
        <v>39</v>
      </c>
      <c r="U517" s="608" t="str">
        <f t="shared" si="17"/>
        <v>okres Rychnov nad Kněžnou</v>
      </c>
      <c r="W517" s="317"/>
      <c r="X517" s="318"/>
      <c r="Y517" s="318"/>
    </row>
    <row r="518" spans="1:25" ht="15" hidden="1" customHeight="1">
      <c r="A518" s="588" t="s">
        <v>994</v>
      </c>
      <c r="B518" s="599">
        <v>3</v>
      </c>
      <c r="C518" s="600">
        <v>3</v>
      </c>
      <c r="D518" s="600">
        <v>4</v>
      </c>
      <c r="E518" s="600">
        <v>7</v>
      </c>
      <c r="F518" s="600">
        <v>3</v>
      </c>
      <c r="G518" s="600">
        <v>9</v>
      </c>
      <c r="H518" s="600">
        <v>3</v>
      </c>
      <c r="I518" s="600">
        <v>5</v>
      </c>
      <c r="J518" s="601">
        <v>3</v>
      </c>
      <c r="K518" s="601">
        <v>7</v>
      </c>
      <c r="L518" s="601">
        <v>3</v>
      </c>
      <c r="M518" s="614">
        <v>7</v>
      </c>
      <c r="N518" s="612">
        <f t="shared" si="18"/>
        <v>2.33</v>
      </c>
      <c r="O518" s="587" t="s">
        <v>995</v>
      </c>
      <c r="R518" s="414">
        <v>526</v>
      </c>
      <c r="S518" s="506">
        <v>21</v>
      </c>
      <c r="T518" s="506">
        <v>52</v>
      </c>
      <c r="U518" s="608" t="str">
        <f t="shared" ref="U518:U559" si="19">VLOOKUP(R518,A:O,15,0)</f>
        <v>okres Hradec Králové-město</v>
      </c>
      <c r="W518" s="317"/>
      <c r="X518" s="318"/>
      <c r="Y518" s="318"/>
    </row>
    <row r="519" spans="1:25" ht="15" hidden="1" customHeight="1">
      <c r="A519" s="588" t="s">
        <v>996</v>
      </c>
      <c r="B519" s="599">
        <v>4</v>
      </c>
      <c r="C519" s="600">
        <v>12</v>
      </c>
      <c r="D519" s="600">
        <v>4</v>
      </c>
      <c r="E519" s="600">
        <v>11</v>
      </c>
      <c r="F519" s="600">
        <v>4</v>
      </c>
      <c r="G519" s="600">
        <v>10</v>
      </c>
      <c r="H519" s="600">
        <v>5</v>
      </c>
      <c r="I519" s="600">
        <v>11</v>
      </c>
      <c r="J519" s="601">
        <v>4</v>
      </c>
      <c r="K519" s="601">
        <v>11</v>
      </c>
      <c r="L519" s="601">
        <v>4</v>
      </c>
      <c r="M519" s="614">
        <v>11</v>
      </c>
      <c r="N519" s="612">
        <f t="shared" si="18"/>
        <v>2.75</v>
      </c>
      <c r="O519" s="587" t="s">
        <v>997</v>
      </c>
      <c r="R519" s="414">
        <v>531</v>
      </c>
      <c r="S519" s="506">
        <v>32</v>
      </c>
      <c r="T519" s="506">
        <v>71</v>
      </c>
      <c r="U519" s="608" t="str">
        <f t="shared" si="19"/>
        <v>okres Chrudim</v>
      </c>
      <c r="W519" s="317"/>
      <c r="X519" s="318"/>
      <c r="Y519" s="318"/>
    </row>
    <row r="520" spans="1:25" ht="15" hidden="1" customHeight="1">
      <c r="A520" s="588" t="s">
        <v>998</v>
      </c>
      <c r="B520" s="599">
        <v>3</v>
      </c>
      <c r="C520" s="600">
        <v>8</v>
      </c>
      <c r="D520" s="600">
        <v>3</v>
      </c>
      <c r="E520" s="600">
        <v>8</v>
      </c>
      <c r="F520" s="600">
        <v>3</v>
      </c>
      <c r="G520" s="600">
        <v>9</v>
      </c>
      <c r="H520" s="600">
        <v>3</v>
      </c>
      <c r="I520" s="600">
        <v>9</v>
      </c>
      <c r="J520" s="601">
        <v>3</v>
      </c>
      <c r="K520" s="601">
        <v>9</v>
      </c>
      <c r="L520" s="601">
        <v>3</v>
      </c>
      <c r="M520" s="614">
        <v>8</v>
      </c>
      <c r="N520" s="612">
        <f t="shared" si="18"/>
        <v>2.67</v>
      </c>
      <c r="O520" s="587" t="s">
        <v>999</v>
      </c>
      <c r="R520" s="414">
        <v>533</v>
      </c>
      <c r="S520" s="506">
        <v>15</v>
      </c>
      <c r="T520" s="506">
        <v>36</v>
      </c>
      <c r="U520" s="608" t="str">
        <f t="shared" si="19"/>
        <v>okres Svitavy</v>
      </c>
      <c r="W520" s="317"/>
      <c r="X520" s="318"/>
      <c r="Y520" s="318"/>
    </row>
    <row r="521" spans="1:25" ht="15" hidden="1" customHeight="1">
      <c r="A521" s="588" t="s">
        <v>1000</v>
      </c>
      <c r="B521" s="599">
        <v>4</v>
      </c>
      <c r="C521" s="600">
        <v>11</v>
      </c>
      <c r="D521" s="600">
        <v>4</v>
      </c>
      <c r="E521" s="600">
        <v>12</v>
      </c>
      <c r="F521" s="600">
        <v>4</v>
      </c>
      <c r="G521" s="600">
        <v>12</v>
      </c>
      <c r="H521" s="600">
        <v>4</v>
      </c>
      <c r="I521" s="600">
        <v>12</v>
      </c>
      <c r="J521" s="601">
        <v>4</v>
      </c>
      <c r="K521" s="601">
        <v>12</v>
      </c>
      <c r="L521" s="601">
        <v>3</v>
      </c>
      <c r="M521" s="614">
        <v>9</v>
      </c>
      <c r="N521" s="612">
        <f t="shared" si="18"/>
        <v>3</v>
      </c>
      <c r="O521" s="587" t="s">
        <v>1001</v>
      </c>
      <c r="R521" s="414">
        <v>534</v>
      </c>
      <c r="S521" s="506">
        <v>41</v>
      </c>
      <c r="T521" s="506">
        <v>102</v>
      </c>
      <c r="U521" s="608" t="str">
        <f t="shared" si="19"/>
        <v>okres Ústí nad Orlicí</v>
      </c>
      <c r="W521" s="317"/>
      <c r="X521" s="318"/>
      <c r="Y521" s="318"/>
    </row>
    <row r="522" spans="1:25" ht="15" hidden="1" customHeight="1">
      <c r="A522" s="588" t="s">
        <v>1002</v>
      </c>
      <c r="B522" s="599">
        <v>3</v>
      </c>
      <c r="C522" s="600">
        <v>8</v>
      </c>
      <c r="D522" s="600">
        <v>3</v>
      </c>
      <c r="E522" s="600">
        <v>8</v>
      </c>
      <c r="F522" s="600">
        <v>4</v>
      </c>
      <c r="G522" s="600">
        <v>8</v>
      </c>
      <c r="H522" s="600">
        <v>4</v>
      </c>
      <c r="I522" s="600">
        <v>8</v>
      </c>
      <c r="J522" s="601">
        <v>4</v>
      </c>
      <c r="K522" s="601">
        <v>9</v>
      </c>
      <c r="L522" s="601">
        <v>4</v>
      </c>
      <c r="M522" s="614">
        <v>9</v>
      </c>
      <c r="N522" s="612">
        <f t="shared" si="18"/>
        <v>2.25</v>
      </c>
      <c r="O522" s="587" t="s">
        <v>1003</v>
      </c>
      <c r="R522" s="414">
        <v>611</v>
      </c>
      <c r="S522" s="506">
        <v>14</v>
      </c>
      <c r="T522" s="506">
        <v>32</v>
      </c>
      <c r="U522" s="608" t="str">
        <f t="shared" si="19"/>
        <v>okres Havlíčkův Brod</v>
      </c>
      <c r="W522" s="317"/>
      <c r="X522" s="318"/>
      <c r="Y522" s="318"/>
    </row>
    <row r="523" spans="1:25" ht="15" hidden="1" customHeight="1">
      <c r="A523" s="588" t="s">
        <v>1004</v>
      </c>
      <c r="B523" s="599">
        <v>3</v>
      </c>
      <c r="C523" s="600">
        <v>8</v>
      </c>
      <c r="D523" s="600">
        <v>3</v>
      </c>
      <c r="E523" s="600">
        <v>9</v>
      </c>
      <c r="F523" s="600">
        <v>2</v>
      </c>
      <c r="G523" s="600">
        <v>6</v>
      </c>
      <c r="H523" s="600">
        <v>4</v>
      </c>
      <c r="I523" s="600">
        <v>8</v>
      </c>
      <c r="J523" s="601">
        <v>3</v>
      </c>
      <c r="K523" s="601">
        <v>7</v>
      </c>
      <c r="L523" s="601">
        <v>3</v>
      </c>
      <c r="M523" s="614">
        <v>9</v>
      </c>
      <c r="N523" s="612">
        <f t="shared" si="18"/>
        <v>3</v>
      </c>
      <c r="O523" s="587" t="s">
        <v>1005</v>
      </c>
      <c r="R523" s="414">
        <v>614</v>
      </c>
      <c r="S523" s="506">
        <v>32</v>
      </c>
      <c r="T523" s="506">
        <v>64</v>
      </c>
      <c r="U523" s="608" t="str">
        <f t="shared" si="19"/>
        <v>okres Třebíč</v>
      </c>
      <c r="W523" s="317"/>
      <c r="X523" s="318"/>
      <c r="Y523" s="318"/>
    </row>
    <row r="524" spans="1:25" s="406" customFormat="1" ht="15" hidden="1" customHeight="1">
      <c r="A524" s="588" t="s">
        <v>1119</v>
      </c>
      <c r="B524" s="599"/>
      <c r="C524" s="600"/>
      <c r="D524" s="600"/>
      <c r="E524" s="600"/>
      <c r="F524" s="600"/>
      <c r="G524" s="600"/>
      <c r="H524" s="602"/>
      <c r="I524" s="602"/>
      <c r="J524" s="601"/>
      <c r="K524" s="601"/>
      <c r="L524" s="601">
        <v>2</v>
      </c>
      <c r="M524" s="614">
        <v>6</v>
      </c>
      <c r="N524" s="612">
        <f>IF(L524&gt;0,ROUND((M524/L524),2),0)</f>
        <v>3</v>
      </c>
      <c r="O524" s="587" t="s">
        <v>1120</v>
      </c>
      <c r="Q524" s="564"/>
      <c r="R524" s="414">
        <v>621</v>
      </c>
      <c r="S524" s="506">
        <v>32</v>
      </c>
      <c r="T524" s="506">
        <v>83</v>
      </c>
      <c r="U524" s="608" t="str">
        <f t="shared" si="19"/>
        <v>okres Blansko</v>
      </c>
      <c r="W524" s="317"/>
      <c r="X524" s="318"/>
      <c r="Y524" s="318"/>
    </row>
    <row r="525" spans="1:25" ht="15" customHeight="1">
      <c r="A525" s="588">
        <v>813</v>
      </c>
      <c r="B525" s="599">
        <v>14</v>
      </c>
      <c r="C525" s="600">
        <v>20</v>
      </c>
      <c r="D525" s="600">
        <v>14</v>
      </c>
      <c r="E525" s="600">
        <v>20</v>
      </c>
      <c r="F525" s="600">
        <v>13</v>
      </c>
      <c r="G525" s="600">
        <v>20</v>
      </c>
      <c r="H525" s="600">
        <v>11</v>
      </c>
      <c r="I525" s="600">
        <v>17</v>
      </c>
      <c r="J525" s="601">
        <v>12</v>
      </c>
      <c r="K525" s="601">
        <v>21</v>
      </c>
      <c r="L525" s="601">
        <v>12</v>
      </c>
      <c r="M525" s="614">
        <v>22</v>
      </c>
      <c r="N525" s="612">
        <f>IF(L525&gt;0,ROUND((M525/L525),2),0)</f>
        <v>1.83</v>
      </c>
      <c r="O525" s="587" t="s">
        <v>1006</v>
      </c>
      <c r="R525" s="414">
        <v>622</v>
      </c>
      <c r="S525" s="506">
        <v>70</v>
      </c>
      <c r="T525" s="506">
        <v>199</v>
      </c>
      <c r="U525" s="608" t="str">
        <f t="shared" si="19"/>
        <v>okres Brno-město</v>
      </c>
      <c r="W525" s="317"/>
      <c r="X525" s="318"/>
      <c r="Y525" s="318"/>
    </row>
    <row r="526" spans="1:25" ht="15" hidden="1" customHeight="1">
      <c r="A526" s="588" t="s">
        <v>1007</v>
      </c>
      <c r="B526" s="599">
        <v>5</v>
      </c>
      <c r="C526" s="600">
        <v>9</v>
      </c>
      <c r="D526" s="600">
        <v>5</v>
      </c>
      <c r="E526" s="600">
        <v>8</v>
      </c>
      <c r="F526" s="600">
        <v>5</v>
      </c>
      <c r="G526" s="600">
        <v>11</v>
      </c>
      <c r="H526" s="600">
        <v>5</v>
      </c>
      <c r="I526" s="600">
        <v>9</v>
      </c>
      <c r="J526" s="601">
        <v>5</v>
      </c>
      <c r="K526" s="601">
        <v>10</v>
      </c>
      <c r="L526" s="601">
        <v>5</v>
      </c>
      <c r="M526" s="614">
        <v>11</v>
      </c>
      <c r="N526" s="612">
        <f t="shared" ref="N526:N559" si="20">IF(L526&gt;0,ROUND((M526/L526),2),0)</f>
        <v>2.2000000000000002</v>
      </c>
      <c r="O526" s="587" t="s">
        <v>1008</v>
      </c>
      <c r="R526" s="414">
        <v>623</v>
      </c>
      <c r="S526" s="506">
        <v>48</v>
      </c>
      <c r="T526" s="506">
        <v>123</v>
      </c>
      <c r="U526" s="608" t="str">
        <f t="shared" si="19"/>
        <v>okres Brno-venkov</v>
      </c>
      <c r="W526" s="317"/>
      <c r="X526" s="318"/>
      <c r="Y526" s="318"/>
    </row>
    <row r="527" spans="1:25" ht="15" hidden="1" customHeight="1">
      <c r="A527" s="588" t="s">
        <v>1009</v>
      </c>
      <c r="B527" s="599">
        <v>2</v>
      </c>
      <c r="C527" s="600">
        <v>6</v>
      </c>
      <c r="D527" s="600">
        <v>3</v>
      </c>
      <c r="E527" s="600">
        <v>6</v>
      </c>
      <c r="F527" s="600">
        <v>3</v>
      </c>
      <c r="G527" s="600">
        <v>2</v>
      </c>
      <c r="H527" s="600">
        <v>1</v>
      </c>
      <c r="I527" s="600">
        <v>1</v>
      </c>
      <c r="J527" s="601">
        <v>2</v>
      </c>
      <c r="K527" s="601">
        <v>2</v>
      </c>
      <c r="L527" s="601">
        <v>2</v>
      </c>
      <c r="M527" s="614">
        <v>3</v>
      </c>
      <c r="N527" s="612">
        <f t="shared" si="20"/>
        <v>1.5</v>
      </c>
      <c r="O527" s="587" t="s">
        <v>1010</v>
      </c>
      <c r="R527" s="414">
        <v>624</v>
      </c>
      <c r="S527" s="506">
        <v>4</v>
      </c>
      <c r="T527" s="506">
        <v>12</v>
      </c>
      <c r="U527" s="608" t="str">
        <f t="shared" si="19"/>
        <v>okres Břeclav</v>
      </c>
      <c r="W527" s="317"/>
      <c r="X527" s="318"/>
      <c r="Y527" s="318"/>
    </row>
    <row r="528" spans="1:25" ht="15" hidden="1" customHeight="1">
      <c r="A528" s="588" t="s">
        <v>1011</v>
      </c>
      <c r="B528" s="599">
        <v>3</v>
      </c>
      <c r="C528" s="600">
        <v>0</v>
      </c>
      <c r="D528" s="600">
        <v>2</v>
      </c>
      <c r="E528" s="600">
        <v>1</v>
      </c>
      <c r="F528" s="600">
        <v>2</v>
      </c>
      <c r="G528" s="600">
        <v>1</v>
      </c>
      <c r="H528" s="600">
        <v>2</v>
      </c>
      <c r="I528" s="600">
        <v>2</v>
      </c>
      <c r="J528" s="601">
        <v>2</v>
      </c>
      <c r="K528" s="601">
        <v>2</v>
      </c>
      <c r="L528" s="601">
        <v>2</v>
      </c>
      <c r="M528" s="614">
        <v>2</v>
      </c>
      <c r="N528" s="612">
        <f t="shared" si="20"/>
        <v>1</v>
      </c>
      <c r="O528" s="587" t="s">
        <v>1012</v>
      </c>
      <c r="R528" s="414">
        <v>625</v>
      </c>
      <c r="S528" s="506">
        <v>22</v>
      </c>
      <c r="T528" s="506">
        <v>60</v>
      </c>
      <c r="U528" s="608" t="str">
        <f t="shared" si="19"/>
        <v>okres Hodonín</v>
      </c>
      <c r="W528" s="317"/>
      <c r="X528" s="318"/>
      <c r="Y528" s="318"/>
    </row>
    <row r="529" spans="1:25" ht="15" hidden="1" customHeight="1">
      <c r="A529" s="588" t="s">
        <v>1013</v>
      </c>
      <c r="B529" s="599">
        <v>4</v>
      </c>
      <c r="C529" s="600">
        <v>5</v>
      </c>
      <c r="D529" s="600">
        <v>4</v>
      </c>
      <c r="E529" s="600">
        <v>5</v>
      </c>
      <c r="F529" s="600">
        <v>3</v>
      </c>
      <c r="G529" s="600">
        <v>6</v>
      </c>
      <c r="H529" s="600">
        <v>3</v>
      </c>
      <c r="I529" s="600">
        <v>5</v>
      </c>
      <c r="J529" s="601">
        <v>3</v>
      </c>
      <c r="K529" s="601">
        <v>7</v>
      </c>
      <c r="L529" s="601">
        <v>3</v>
      </c>
      <c r="M529" s="614">
        <v>6</v>
      </c>
      <c r="N529" s="612">
        <f t="shared" si="20"/>
        <v>2</v>
      </c>
      <c r="O529" s="587" t="s">
        <v>1014</v>
      </c>
      <c r="R529" s="414">
        <v>712</v>
      </c>
      <c r="S529" s="506">
        <v>44</v>
      </c>
      <c r="T529" s="506">
        <v>109</v>
      </c>
      <c r="U529" s="608" t="str">
        <f t="shared" si="19"/>
        <v>okres Olomouc</v>
      </c>
      <c r="W529" s="317"/>
      <c r="X529" s="318"/>
      <c r="Y529" s="318"/>
    </row>
    <row r="530" spans="1:25" ht="15" customHeight="1">
      <c r="A530" s="588">
        <v>814</v>
      </c>
      <c r="B530" s="599">
        <v>28</v>
      </c>
      <c r="C530" s="600">
        <v>56</v>
      </c>
      <c r="D530" s="600">
        <v>26</v>
      </c>
      <c r="E530" s="600">
        <v>60</v>
      </c>
      <c r="F530" s="600">
        <v>26</v>
      </c>
      <c r="G530" s="600">
        <v>66</v>
      </c>
      <c r="H530" s="600">
        <v>27</v>
      </c>
      <c r="I530" s="600">
        <v>61</v>
      </c>
      <c r="J530" s="601">
        <v>27</v>
      </c>
      <c r="K530" s="601">
        <v>66</v>
      </c>
      <c r="L530" s="601">
        <v>26</v>
      </c>
      <c r="M530" s="614">
        <v>70</v>
      </c>
      <c r="N530" s="612">
        <f t="shared" si="20"/>
        <v>2.69</v>
      </c>
      <c r="O530" s="587" t="s">
        <v>1015</v>
      </c>
      <c r="R530" s="414">
        <v>713</v>
      </c>
      <c r="S530" s="506">
        <v>14</v>
      </c>
      <c r="T530" s="506">
        <v>22</v>
      </c>
      <c r="U530" s="608" t="str">
        <f t="shared" si="19"/>
        <v>okres Prostějov</v>
      </c>
      <c r="W530" s="317"/>
      <c r="X530" s="318"/>
      <c r="Y530" s="318"/>
    </row>
    <row r="531" spans="1:25" ht="15" hidden="1" customHeight="1">
      <c r="A531" s="588" t="s">
        <v>1016</v>
      </c>
      <c r="B531" s="599">
        <v>6</v>
      </c>
      <c r="C531" s="600">
        <v>12</v>
      </c>
      <c r="D531" s="600">
        <v>5</v>
      </c>
      <c r="E531" s="600">
        <v>12</v>
      </c>
      <c r="F531" s="600">
        <v>5</v>
      </c>
      <c r="G531" s="600">
        <v>14</v>
      </c>
      <c r="H531" s="600">
        <v>6</v>
      </c>
      <c r="I531" s="600">
        <v>14</v>
      </c>
      <c r="J531" s="601">
        <v>6</v>
      </c>
      <c r="K531" s="601">
        <v>16</v>
      </c>
      <c r="L531" s="601">
        <v>6</v>
      </c>
      <c r="M531" s="614">
        <v>16</v>
      </c>
      <c r="N531" s="612">
        <f t="shared" si="20"/>
        <v>2.67</v>
      </c>
      <c r="O531" s="587" t="s">
        <v>1017</v>
      </c>
      <c r="R531" s="414">
        <v>714</v>
      </c>
      <c r="S531" s="506">
        <v>10</v>
      </c>
      <c r="T531" s="506">
        <v>16</v>
      </c>
      <c r="U531" s="608" t="str">
        <f t="shared" si="19"/>
        <v>okres Přerov</v>
      </c>
      <c r="W531" s="317"/>
      <c r="X531" s="318"/>
      <c r="Y531" s="318"/>
    </row>
    <row r="532" spans="1:25" ht="15" hidden="1" customHeight="1">
      <c r="A532" s="588" t="s">
        <v>1018</v>
      </c>
      <c r="B532" s="599">
        <v>4</v>
      </c>
      <c r="C532" s="600">
        <v>9</v>
      </c>
      <c r="D532" s="600">
        <v>4</v>
      </c>
      <c r="E532" s="600">
        <v>12</v>
      </c>
      <c r="F532" s="600">
        <v>4</v>
      </c>
      <c r="G532" s="600">
        <v>11</v>
      </c>
      <c r="H532" s="600">
        <v>4</v>
      </c>
      <c r="I532" s="600">
        <v>12</v>
      </c>
      <c r="J532" s="601">
        <v>4</v>
      </c>
      <c r="K532" s="601">
        <v>12</v>
      </c>
      <c r="L532" s="601">
        <v>4</v>
      </c>
      <c r="M532" s="614">
        <v>12</v>
      </c>
      <c r="N532" s="612">
        <f t="shared" si="20"/>
        <v>3</v>
      </c>
      <c r="O532" s="587" t="s">
        <v>1019</v>
      </c>
      <c r="R532" s="414">
        <v>715</v>
      </c>
      <c r="S532" s="506">
        <v>37</v>
      </c>
      <c r="T532" s="506">
        <v>83</v>
      </c>
      <c r="U532" s="608" t="str">
        <f t="shared" si="19"/>
        <v>okres Šumperk</v>
      </c>
      <c r="W532" s="317"/>
      <c r="X532" s="318"/>
      <c r="Y532" s="318"/>
    </row>
    <row r="533" spans="1:25" ht="15" hidden="1" customHeight="1">
      <c r="A533" s="588" t="s">
        <v>1020</v>
      </c>
      <c r="B533" s="599">
        <v>6</v>
      </c>
      <c r="C533" s="600">
        <v>15</v>
      </c>
      <c r="D533" s="600">
        <v>6</v>
      </c>
      <c r="E533" s="600">
        <v>15</v>
      </c>
      <c r="F533" s="600">
        <v>6</v>
      </c>
      <c r="G533" s="600">
        <v>16</v>
      </c>
      <c r="H533" s="600">
        <v>6</v>
      </c>
      <c r="I533" s="600">
        <v>12</v>
      </c>
      <c r="J533" s="601">
        <v>6</v>
      </c>
      <c r="K533" s="601">
        <v>14</v>
      </c>
      <c r="L533" s="601">
        <v>6</v>
      </c>
      <c r="M533" s="614">
        <v>16</v>
      </c>
      <c r="N533" s="612">
        <f t="shared" si="20"/>
        <v>2.67</v>
      </c>
      <c r="O533" s="587" t="s">
        <v>1021</v>
      </c>
      <c r="R533" s="414">
        <v>721</v>
      </c>
      <c r="S533" s="506">
        <v>8</v>
      </c>
      <c r="T533" s="506">
        <v>17</v>
      </c>
      <c r="U533" s="608" t="str">
        <f t="shared" si="19"/>
        <v>okres Kroměříž</v>
      </c>
      <c r="W533" s="317"/>
      <c r="X533" s="318"/>
      <c r="Y533" s="318"/>
    </row>
    <row r="534" spans="1:25" ht="15" hidden="1" customHeight="1">
      <c r="A534" s="588" t="s">
        <v>1022</v>
      </c>
      <c r="B534" s="599">
        <v>3</v>
      </c>
      <c r="C534" s="600">
        <v>2</v>
      </c>
      <c r="D534" s="600">
        <v>3</v>
      </c>
      <c r="E534" s="600">
        <v>3</v>
      </c>
      <c r="F534" s="600">
        <v>3</v>
      </c>
      <c r="G534" s="600">
        <v>5</v>
      </c>
      <c r="H534" s="600">
        <v>3</v>
      </c>
      <c r="I534" s="600">
        <v>3</v>
      </c>
      <c r="J534" s="601">
        <v>3</v>
      </c>
      <c r="K534" s="601">
        <v>3</v>
      </c>
      <c r="L534" s="601">
        <v>2</v>
      </c>
      <c r="M534" s="614">
        <v>4</v>
      </c>
      <c r="N534" s="612">
        <f t="shared" si="20"/>
        <v>2</v>
      </c>
      <c r="O534" s="587" t="s">
        <v>1023</v>
      </c>
      <c r="R534" s="414">
        <v>722</v>
      </c>
      <c r="S534" s="506">
        <v>25</v>
      </c>
      <c r="T534" s="506">
        <v>68</v>
      </c>
      <c r="U534" s="608" t="str">
        <f t="shared" si="19"/>
        <v>okres Uherské Hradiště</v>
      </c>
      <c r="W534" s="317"/>
      <c r="X534" s="318"/>
      <c r="Y534" s="318"/>
    </row>
    <row r="535" spans="1:25" ht="15" hidden="1" customHeight="1">
      <c r="A535" s="588" t="s">
        <v>1024</v>
      </c>
      <c r="B535" s="599">
        <v>4</v>
      </c>
      <c r="C535" s="600">
        <v>9</v>
      </c>
      <c r="D535" s="600">
        <v>3</v>
      </c>
      <c r="E535" s="600">
        <v>9</v>
      </c>
      <c r="F535" s="600">
        <v>3</v>
      </c>
      <c r="G535" s="600">
        <v>9</v>
      </c>
      <c r="H535" s="600">
        <v>3</v>
      </c>
      <c r="I535" s="600">
        <v>9</v>
      </c>
      <c r="J535" s="601">
        <v>3</v>
      </c>
      <c r="K535" s="601">
        <v>9</v>
      </c>
      <c r="L535" s="601">
        <v>3</v>
      </c>
      <c r="M535" s="614">
        <v>9</v>
      </c>
      <c r="N535" s="612">
        <f t="shared" si="20"/>
        <v>3</v>
      </c>
      <c r="O535" s="587" t="s">
        <v>1025</v>
      </c>
      <c r="R535" s="414">
        <v>723</v>
      </c>
      <c r="S535" s="506">
        <v>21</v>
      </c>
      <c r="T535" s="506">
        <v>49</v>
      </c>
      <c r="U535" s="608" t="str">
        <f t="shared" si="19"/>
        <v>okres Vsetín</v>
      </c>
      <c r="W535" s="317"/>
      <c r="X535" s="318"/>
      <c r="Y535" s="318"/>
    </row>
    <row r="536" spans="1:25" ht="15" hidden="1" customHeight="1">
      <c r="A536" s="588" t="s">
        <v>1026</v>
      </c>
      <c r="B536" s="599">
        <v>5</v>
      </c>
      <c r="C536" s="600">
        <v>9</v>
      </c>
      <c r="D536" s="600">
        <v>5</v>
      </c>
      <c r="E536" s="600">
        <v>9</v>
      </c>
      <c r="F536" s="600">
        <v>5</v>
      </c>
      <c r="G536" s="600">
        <v>11</v>
      </c>
      <c r="H536" s="600">
        <v>5</v>
      </c>
      <c r="I536" s="600">
        <v>11</v>
      </c>
      <c r="J536" s="601">
        <v>5</v>
      </c>
      <c r="K536" s="601">
        <v>12</v>
      </c>
      <c r="L536" s="601">
        <v>5</v>
      </c>
      <c r="M536" s="614">
        <v>13</v>
      </c>
      <c r="N536" s="612">
        <f t="shared" si="20"/>
        <v>2.6</v>
      </c>
      <c r="O536" s="587" t="s">
        <v>1027</v>
      </c>
      <c r="R536" s="414">
        <v>724</v>
      </c>
      <c r="S536" s="506">
        <v>43</v>
      </c>
      <c r="T536" s="506">
        <v>93</v>
      </c>
      <c r="U536" s="608" t="str">
        <f t="shared" si="19"/>
        <v>okres Zlín</v>
      </c>
      <c r="W536" s="317"/>
      <c r="X536" s="318"/>
      <c r="Y536" s="318"/>
    </row>
    <row r="537" spans="1:25" ht="15" customHeight="1">
      <c r="A537" s="588">
        <v>815</v>
      </c>
      <c r="B537" s="599">
        <v>18</v>
      </c>
      <c r="C537" s="600">
        <v>34</v>
      </c>
      <c r="D537" s="600">
        <v>18</v>
      </c>
      <c r="E537" s="600">
        <v>34</v>
      </c>
      <c r="F537" s="600">
        <v>18</v>
      </c>
      <c r="G537" s="600">
        <v>38</v>
      </c>
      <c r="H537" s="600">
        <v>18</v>
      </c>
      <c r="I537" s="600">
        <v>39</v>
      </c>
      <c r="J537" s="601">
        <v>18</v>
      </c>
      <c r="K537" s="601">
        <v>44</v>
      </c>
      <c r="L537" s="601">
        <v>18</v>
      </c>
      <c r="M537" s="614">
        <v>46</v>
      </c>
      <c r="N537" s="612">
        <f t="shared" si="20"/>
        <v>2.56</v>
      </c>
      <c r="O537" s="587" t="s">
        <v>1028</v>
      </c>
      <c r="R537" s="414">
        <v>811</v>
      </c>
      <c r="S537" s="506">
        <v>6</v>
      </c>
      <c r="T537" s="506">
        <v>11</v>
      </c>
      <c r="U537" s="608" t="str">
        <f t="shared" si="19"/>
        <v>okres Bruntál</v>
      </c>
      <c r="W537" s="317"/>
      <c r="X537" s="318"/>
      <c r="Y537" s="318"/>
    </row>
    <row r="538" spans="1:25" ht="15" hidden="1" customHeight="1">
      <c r="A538" s="588" t="s">
        <v>1029</v>
      </c>
      <c r="B538" s="599">
        <v>4</v>
      </c>
      <c r="C538" s="600">
        <v>8</v>
      </c>
      <c r="D538" s="600">
        <v>4</v>
      </c>
      <c r="E538" s="600">
        <v>8</v>
      </c>
      <c r="F538" s="600">
        <v>4</v>
      </c>
      <c r="G538" s="600">
        <v>8</v>
      </c>
      <c r="H538" s="600">
        <v>4</v>
      </c>
      <c r="I538" s="600">
        <v>9</v>
      </c>
      <c r="J538" s="601">
        <v>4</v>
      </c>
      <c r="K538" s="601">
        <v>11</v>
      </c>
      <c r="L538" s="601">
        <v>4</v>
      </c>
      <c r="M538" s="614">
        <v>10</v>
      </c>
      <c r="N538" s="612">
        <f t="shared" si="20"/>
        <v>2.5</v>
      </c>
      <c r="O538" s="587" t="s">
        <v>1030</v>
      </c>
      <c r="R538" s="414">
        <v>812</v>
      </c>
      <c r="S538" s="506">
        <v>28</v>
      </c>
      <c r="T538" s="506">
        <v>73</v>
      </c>
      <c r="U538" s="608" t="str">
        <f t="shared" si="19"/>
        <v>okres Frýdek-Místek</v>
      </c>
      <c r="W538" s="317"/>
      <c r="X538" s="318"/>
      <c r="Y538" s="318"/>
    </row>
    <row r="539" spans="1:25" ht="15" hidden="1" customHeight="1">
      <c r="A539" s="588" t="s">
        <v>1031</v>
      </c>
      <c r="B539" s="599">
        <v>4</v>
      </c>
      <c r="C539" s="600">
        <v>11</v>
      </c>
      <c r="D539" s="600">
        <v>4</v>
      </c>
      <c r="E539" s="600">
        <v>11</v>
      </c>
      <c r="F539" s="600">
        <v>4</v>
      </c>
      <c r="G539" s="600">
        <v>12</v>
      </c>
      <c r="H539" s="600">
        <v>4</v>
      </c>
      <c r="I539" s="600">
        <v>12</v>
      </c>
      <c r="J539" s="601">
        <v>4</v>
      </c>
      <c r="K539" s="601">
        <v>11</v>
      </c>
      <c r="L539" s="601">
        <v>4</v>
      </c>
      <c r="M539" s="614">
        <v>11</v>
      </c>
      <c r="N539" s="612">
        <f t="shared" si="20"/>
        <v>2.75</v>
      </c>
      <c r="O539" s="587" t="s">
        <v>1032</v>
      </c>
      <c r="R539" s="414">
        <v>813</v>
      </c>
      <c r="S539" s="506">
        <v>12</v>
      </c>
      <c r="T539" s="506">
        <v>22</v>
      </c>
      <c r="U539" s="608" t="str">
        <f t="shared" si="19"/>
        <v>okres Karviná</v>
      </c>
      <c r="W539" s="317"/>
      <c r="X539" s="318"/>
      <c r="Y539" s="318"/>
    </row>
    <row r="540" spans="1:25" ht="15" hidden="1" customHeight="1">
      <c r="A540" s="588" t="s">
        <v>1033</v>
      </c>
      <c r="B540" s="599">
        <v>2</v>
      </c>
      <c r="C540" s="600">
        <v>2</v>
      </c>
      <c r="D540" s="600">
        <v>2</v>
      </c>
      <c r="E540" s="600">
        <v>3</v>
      </c>
      <c r="F540" s="600">
        <v>2</v>
      </c>
      <c r="G540" s="600">
        <v>5</v>
      </c>
      <c r="H540" s="600">
        <v>2</v>
      </c>
      <c r="I540" s="600">
        <v>5</v>
      </c>
      <c r="J540" s="601">
        <v>2</v>
      </c>
      <c r="K540" s="601">
        <v>5</v>
      </c>
      <c r="L540" s="601">
        <v>2</v>
      </c>
      <c r="M540" s="614">
        <v>6</v>
      </c>
      <c r="N540" s="612">
        <f t="shared" si="20"/>
        <v>3</v>
      </c>
      <c r="O540" s="587" t="s">
        <v>1034</v>
      </c>
      <c r="R540" s="414">
        <v>814</v>
      </c>
      <c r="S540" s="506">
        <v>26</v>
      </c>
      <c r="T540" s="506">
        <v>70</v>
      </c>
      <c r="U540" s="608" t="str">
        <f t="shared" si="19"/>
        <v>okres Nový Jičín</v>
      </c>
      <c r="W540" s="317"/>
      <c r="X540" s="318"/>
      <c r="Y540" s="318"/>
    </row>
    <row r="541" spans="1:25" ht="15" hidden="1" customHeight="1">
      <c r="A541" s="588" t="s">
        <v>1035</v>
      </c>
      <c r="B541" s="599">
        <v>2</v>
      </c>
      <c r="C541" s="600">
        <v>3</v>
      </c>
      <c r="D541" s="600">
        <v>2</v>
      </c>
      <c r="E541" s="600">
        <v>3</v>
      </c>
      <c r="F541" s="600">
        <v>2</v>
      </c>
      <c r="G541" s="600">
        <v>2</v>
      </c>
      <c r="H541" s="600">
        <v>2</v>
      </c>
      <c r="I541" s="600">
        <v>1</v>
      </c>
      <c r="J541" s="601">
        <v>2</v>
      </c>
      <c r="K541" s="601">
        <v>2</v>
      </c>
      <c r="L541" s="601">
        <v>2</v>
      </c>
      <c r="M541" s="614">
        <v>5</v>
      </c>
      <c r="N541" s="612">
        <f t="shared" si="20"/>
        <v>2.5</v>
      </c>
      <c r="O541" s="587" t="s">
        <v>1036</v>
      </c>
      <c r="R541" s="414">
        <v>815</v>
      </c>
      <c r="S541" s="506">
        <v>18</v>
      </c>
      <c r="T541" s="506">
        <v>46</v>
      </c>
      <c r="U541" s="608" t="str">
        <f t="shared" si="19"/>
        <v>okres Opava</v>
      </c>
      <c r="W541" s="317"/>
      <c r="X541" s="318"/>
      <c r="Y541" s="318"/>
    </row>
    <row r="542" spans="1:25" ht="15" hidden="1" customHeight="1">
      <c r="A542" s="588" t="s">
        <v>1037</v>
      </c>
      <c r="B542" s="599">
        <v>2</v>
      </c>
      <c r="C542" s="600">
        <v>4</v>
      </c>
      <c r="D542" s="600">
        <v>2</v>
      </c>
      <c r="E542" s="600">
        <v>3</v>
      </c>
      <c r="F542" s="600">
        <v>2</v>
      </c>
      <c r="G542" s="600">
        <v>6</v>
      </c>
      <c r="H542" s="600">
        <v>2</v>
      </c>
      <c r="I542" s="600">
        <v>6</v>
      </c>
      <c r="J542" s="601">
        <v>2</v>
      </c>
      <c r="K542" s="601">
        <v>6</v>
      </c>
      <c r="L542" s="601">
        <v>2</v>
      </c>
      <c r="M542" s="614">
        <v>6</v>
      </c>
      <c r="N542" s="612">
        <f t="shared" si="20"/>
        <v>3</v>
      </c>
      <c r="O542" s="587" t="s">
        <v>1038</v>
      </c>
      <c r="R542" s="414">
        <v>816</v>
      </c>
      <c r="S542" s="506">
        <v>45</v>
      </c>
      <c r="T542" s="506">
        <v>96</v>
      </c>
      <c r="U542" s="608" t="str">
        <f t="shared" si="19"/>
        <v>okres Ostrava - město</v>
      </c>
      <c r="W542" s="317"/>
      <c r="X542" s="318"/>
      <c r="Y542" s="318"/>
    </row>
    <row r="543" spans="1:25" ht="15" hidden="1" customHeight="1">
      <c r="A543" s="588" t="s">
        <v>1039</v>
      </c>
      <c r="B543" s="599">
        <v>2</v>
      </c>
      <c r="C543" s="600">
        <v>2</v>
      </c>
      <c r="D543" s="600">
        <v>2</v>
      </c>
      <c r="E543" s="600">
        <v>2</v>
      </c>
      <c r="F543" s="600">
        <v>2</v>
      </c>
      <c r="G543" s="600">
        <v>3</v>
      </c>
      <c r="H543" s="600">
        <v>2</v>
      </c>
      <c r="I543" s="600">
        <v>3</v>
      </c>
      <c r="J543" s="601">
        <v>2</v>
      </c>
      <c r="K543" s="601">
        <v>4</v>
      </c>
      <c r="L543" s="601">
        <v>2</v>
      </c>
      <c r="M543" s="614">
        <v>4</v>
      </c>
      <c r="N543" s="612">
        <f t="shared" si="20"/>
        <v>2</v>
      </c>
      <c r="O543" s="587" t="s">
        <v>1040</v>
      </c>
      <c r="R543" s="414" t="s">
        <v>154</v>
      </c>
      <c r="S543" s="506">
        <v>26</v>
      </c>
      <c r="T543" s="506">
        <v>61</v>
      </c>
      <c r="U543" s="608" t="str">
        <f t="shared" si="19"/>
        <v>okres Praha 10</v>
      </c>
      <c r="W543" s="317"/>
      <c r="X543" s="318"/>
      <c r="Y543" s="318"/>
    </row>
    <row r="544" spans="1:25" ht="15" hidden="1" customHeight="1">
      <c r="A544" s="588" t="s">
        <v>1041</v>
      </c>
      <c r="B544" s="599">
        <v>2</v>
      </c>
      <c r="C544" s="600">
        <v>4</v>
      </c>
      <c r="D544" s="600">
        <v>2</v>
      </c>
      <c r="E544" s="600">
        <v>4</v>
      </c>
      <c r="F544" s="600">
        <v>2</v>
      </c>
      <c r="G544" s="600">
        <v>2</v>
      </c>
      <c r="H544" s="600">
        <v>2</v>
      </c>
      <c r="I544" s="600">
        <v>3</v>
      </c>
      <c r="J544" s="601">
        <v>2</v>
      </c>
      <c r="K544" s="601">
        <v>5</v>
      </c>
      <c r="L544" s="601">
        <v>2</v>
      </c>
      <c r="M544" s="614">
        <v>4</v>
      </c>
      <c r="N544" s="612">
        <f t="shared" si="20"/>
        <v>2</v>
      </c>
      <c r="O544" s="587" t="s">
        <v>1042</v>
      </c>
      <c r="R544" s="414" t="s">
        <v>297</v>
      </c>
      <c r="S544" s="506">
        <v>24</v>
      </c>
      <c r="T544" s="506">
        <v>55</v>
      </c>
      <c r="U544" s="608" t="str">
        <f t="shared" si="19"/>
        <v>okres Praha-západ</v>
      </c>
      <c r="W544" s="317"/>
      <c r="X544" s="318"/>
      <c r="Y544" s="318"/>
    </row>
    <row r="545" spans="1:25" ht="15" customHeight="1">
      <c r="A545" s="588">
        <v>816</v>
      </c>
      <c r="B545" s="599">
        <v>42</v>
      </c>
      <c r="C545" s="600">
        <v>75</v>
      </c>
      <c r="D545" s="600">
        <v>42</v>
      </c>
      <c r="E545" s="600">
        <v>77</v>
      </c>
      <c r="F545" s="600">
        <v>43</v>
      </c>
      <c r="G545" s="600">
        <v>78</v>
      </c>
      <c r="H545" s="600">
        <v>45</v>
      </c>
      <c r="I545" s="600">
        <v>77</v>
      </c>
      <c r="J545" s="601">
        <v>46</v>
      </c>
      <c r="K545" s="601">
        <v>92</v>
      </c>
      <c r="L545" s="601">
        <v>45</v>
      </c>
      <c r="M545" s="614">
        <v>96</v>
      </c>
      <c r="N545" s="612">
        <f t="shared" si="20"/>
        <v>2.13</v>
      </c>
      <c r="O545" s="587" t="s">
        <v>1043</v>
      </c>
      <c r="R545" s="414" t="s">
        <v>311</v>
      </c>
      <c r="S545" s="506">
        <v>19</v>
      </c>
      <c r="T545" s="506">
        <v>50</v>
      </c>
      <c r="U545" s="608" t="str">
        <f t="shared" si="19"/>
        <v>okres Příbram</v>
      </c>
      <c r="W545" s="317"/>
      <c r="X545" s="318"/>
      <c r="Y545" s="318"/>
    </row>
    <row r="546" spans="1:25" ht="15" hidden="1" customHeight="1">
      <c r="A546" s="588" t="s">
        <v>1044</v>
      </c>
      <c r="B546" s="599">
        <v>3</v>
      </c>
      <c r="C546" s="600">
        <v>5</v>
      </c>
      <c r="D546" s="600">
        <v>3</v>
      </c>
      <c r="E546" s="600">
        <v>7</v>
      </c>
      <c r="F546" s="600">
        <v>3</v>
      </c>
      <c r="G546" s="600">
        <v>7</v>
      </c>
      <c r="H546" s="600">
        <v>3</v>
      </c>
      <c r="I546" s="600">
        <v>7</v>
      </c>
      <c r="J546" s="601">
        <v>3</v>
      </c>
      <c r="K546" s="601">
        <v>7</v>
      </c>
      <c r="L546" s="601">
        <v>3</v>
      </c>
      <c r="M546" s="614">
        <v>6</v>
      </c>
      <c r="N546" s="612">
        <f t="shared" si="20"/>
        <v>2</v>
      </c>
      <c r="O546" s="587" t="s">
        <v>1045</v>
      </c>
      <c r="R546" s="422">
        <v>110</v>
      </c>
      <c r="S546" s="579">
        <v>204</v>
      </c>
      <c r="T546" s="579">
        <v>509</v>
      </c>
      <c r="U546" s="608" t="str">
        <f t="shared" si="19"/>
        <v>kraj Praha</v>
      </c>
      <c r="W546" s="317"/>
      <c r="X546" s="318"/>
      <c r="Y546" s="318"/>
    </row>
    <row r="547" spans="1:25" ht="15" hidden="1" customHeight="1">
      <c r="A547" s="588" t="s">
        <v>1046</v>
      </c>
      <c r="B547" s="599">
        <v>2</v>
      </c>
      <c r="C547" s="600">
        <v>1</v>
      </c>
      <c r="D547" s="600">
        <v>2</v>
      </c>
      <c r="E547" s="600">
        <v>3</v>
      </c>
      <c r="F547" s="600">
        <v>2</v>
      </c>
      <c r="G547" s="600">
        <v>1</v>
      </c>
      <c r="H547" s="600">
        <v>2</v>
      </c>
      <c r="I547" s="600">
        <v>0</v>
      </c>
      <c r="J547" s="601">
        <v>2</v>
      </c>
      <c r="K547" s="601">
        <v>3</v>
      </c>
      <c r="L547" s="601">
        <v>2</v>
      </c>
      <c r="M547" s="614">
        <v>2</v>
      </c>
      <c r="N547" s="612">
        <f t="shared" si="20"/>
        <v>1</v>
      </c>
      <c r="O547" s="587" t="s">
        <v>1047</v>
      </c>
      <c r="R547" s="422">
        <v>210</v>
      </c>
      <c r="S547" s="579">
        <v>249</v>
      </c>
      <c r="T547" s="579">
        <v>538</v>
      </c>
      <c r="U547" s="608" t="str">
        <f t="shared" si="19"/>
        <v>Středočeský kraj</v>
      </c>
      <c r="W547" s="317"/>
      <c r="X547" s="318"/>
      <c r="Y547" s="318"/>
    </row>
    <row r="548" spans="1:25" ht="15" hidden="1" customHeight="1">
      <c r="A548" s="588" t="s">
        <v>1048</v>
      </c>
      <c r="B548" s="599">
        <v>2</v>
      </c>
      <c r="C548" s="600">
        <v>5</v>
      </c>
      <c r="D548" s="600">
        <v>2</v>
      </c>
      <c r="E548" s="600">
        <v>4</v>
      </c>
      <c r="F548" s="600">
        <v>2</v>
      </c>
      <c r="G548" s="600">
        <v>4</v>
      </c>
      <c r="H548" s="600">
        <v>3</v>
      </c>
      <c r="I548" s="600">
        <v>6</v>
      </c>
      <c r="J548" s="601">
        <v>3</v>
      </c>
      <c r="K548" s="601">
        <v>6</v>
      </c>
      <c r="L548" s="601">
        <v>3</v>
      </c>
      <c r="M548" s="614">
        <v>7</v>
      </c>
      <c r="N548" s="612">
        <f t="shared" si="20"/>
        <v>2.33</v>
      </c>
      <c r="O548" s="587" t="s">
        <v>1049</v>
      </c>
      <c r="R548" s="422">
        <v>310</v>
      </c>
      <c r="S548" s="579">
        <v>96</v>
      </c>
      <c r="T548" s="579">
        <v>222</v>
      </c>
      <c r="U548" s="608" t="str">
        <f t="shared" si="19"/>
        <v>Jihočeský kraj</v>
      </c>
      <c r="W548" s="317"/>
      <c r="X548" s="318"/>
      <c r="Y548" s="318"/>
    </row>
    <row r="549" spans="1:25" ht="15" hidden="1" customHeight="1">
      <c r="A549" s="588" t="s">
        <v>1050</v>
      </c>
      <c r="B549" s="599">
        <v>4</v>
      </c>
      <c r="C549" s="600">
        <v>9</v>
      </c>
      <c r="D549" s="600">
        <v>4</v>
      </c>
      <c r="E549" s="600">
        <v>8</v>
      </c>
      <c r="F549" s="600">
        <v>4</v>
      </c>
      <c r="G549" s="600">
        <v>8</v>
      </c>
      <c r="H549" s="600">
        <v>4</v>
      </c>
      <c r="I549" s="600">
        <v>10</v>
      </c>
      <c r="J549" s="601">
        <v>4</v>
      </c>
      <c r="K549" s="601">
        <v>12</v>
      </c>
      <c r="L549" s="601">
        <v>4</v>
      </c>
      <c r="M549" s="614">
        <v>12</v>
      </c>
      <c r="N549" s="612">
        <f t="shared" si="20"/>
        <v>3</v>
      </c>
      <c r="O549" s="587" t="s">
        <v>1051</v>
      </c>
      <c r="R549" s="422">
        <v>320</v>
      </c>
      <c r="S549" s="579">
        <v>86</v>
      </c>
      <c r="T549" s="579">
        <v>200</v>
      </c>
      <c r="U549" s="608" t="str">
        <f t="shared" si="19"/>
        <v>Plzeňský kraj</v>
      </c>
      <c r="W549" s="317"/>
      <c r="X549" s="318"/>
      <c r="Y549" s="318"/>
    </row>
    <row r="550" spans="1:25" ht="15" hidden="1" customHeight="1">
      <c r="A550" s="588" t="s">
        <v>1052</v>
      </c>
      <c r="B550" s="599">
        <v>3</v>
      </c>
      <c r="C550" s="600">
        <v>2</v>
      </c>
      <c r="D550" s="600">
        <v>2</v>
      </c>
      <c r="E550" s="600">
        <v>3</v>
      </c>
      <c r="F550" s="600">
        <v>2</v>
      </c>
      <c r="G550" s="600">
        <v>3</v>
      </c>
      <c r="H550" s="600">
        <v>3</v>
      </c>
      <c r="I550" s="600">
        <v>3</v>
      </c>
      <c r="J550" s="601">
        <v>3</v>
      </c>
      <c r="K550" s="601">
        <v>5</v>
      </c>
      <c r="L550" s="601">
        <v>3</v>
      </c>
      <c r="M550" s="614">
        <v>5</v>
      </c>
      <c r="N550" s="612">
        <f t="shared" si="20"/>
        <v>1.67</v>
      </c>
      <c r="O550" s="587" t="s">
        <v>1053</v>
      </c>
      <c r="R550" s="422">
        <v>410</v>
      </c>
      <c r="S550" s="579">
        <v>26</v>
      </c>
      <c r="T550" s="579">
        <v>38</v>
      </c>
      <c r="U550" s="608" t="str">
        <f t="shared" si="19"/>
        <v>Karlovarský kraj</v>
      </c>
      <c r="W550" s="317"/>
      <c r="X550" s="318"/>
      <c r="Y550" s="318"/>
    </row>
    <row r="551" spans="1:25" ht="15" hidden="1" customHeight="1">
      <c r="A551" s="588" t="s">
        <v>1054</v>
      </c>
      <c r="B551" s="599">
        <v>2</v>
      </c>
      <c r="C551" s="600">
        <v>3</v>
      </c>
      <c r="D551" s="600">
        <v>2</v>
      </c>
      <c r="E551" s="600">
        <v>4</v>
      </c>
      <c r="F551" s="600">
        <v>2</v>
      </c>
      <c r="G551" s="600">
        <v>3</v>
      </c>
      <c r="H551" s="600">
        <v>2</v>
      </c>
      <c r="I551" s="600">
        <v>3</v>
      </c>
      <c r="J551" s="601">
        <v>2</v>
      </c>
      <c r="K551" s="601">
        <v>4</v>
      </c>
      <c r="L551" s="601">
        <v>2</v>
      </c>
      <c r="M551" s="614">
        <v>3</v>
      </c>
      <c r="N551" s="612">
        <f t="shared" si="20"/>
        <v>1.5</v>
      </c>
      <c r="O551" s="587" t="s">
        <v>1055</v>
      </c>
      <c r="R551" s="422">
        <v>420</v>
      </c>
      <c r="S551" s="579">
        <v>68</v>
      </c>
      <c r="T551" s="579">
        <v>124</v>
      </c>
      <c r="U551" s="608" t="str">
        <f t="shared" si="19"/>
        <v>Ústecký kraj</v>
      </c>
      <c r="W551" s="317"/>
      <c r="X551" s="318"/>
      <c r="Y551" s="318"/>
    </row>
    <row r="552" spans="1:25" ht="15" hidden="1" customHeight="1">
      <c r="A552" s="588" t="s">
        <v>1056</v>
      </c>
      <c r="B552" s="599">
        <v>2</v>
      </c>
      <c r="C552" s="600">
        <v>3</v>
      </c>
      <c r="D552" s="600">
        <v>2</v>
      </c>
      <c r="E552" s="600">
        <v>2</v>
      </c>
      <c r="F552" s="600">
        <v>2</v>
      </c>
      <c r="G552" s="600">
        <v>2</v>
      </c>
      <c r="H552" s="600">
        <v>2</v>
      </c>
      <c r="I552" s="600">
        <v>4</v>
      </c>
      <c r="J552" s="601">
        <v>2</v>
      </c>
      <c r="K552" s="601">
        <v>6</v>
      </c>
      <c r="L552" s="601">
        <v>2</v>
      </c>
      <c r="M552" s="614">
        <v>6</v>
      </c>
      <c r="N552" s="612">
        <f t="shared" si="20"/>
        <v>3</v>
      </c>
      <c r="O552" s="587" t="s">
        <v>1057</v>
      </c>
      <c r="R552" s="422">
        <v>510</v>
      </c>
      <c r="S552" s="579">
        <v>73</v>
      </c>
      <c r="T552" s="579">
        <v>154</v>
      </c>
      <c r="U552" s="608" t="str">
        <f t="shared" si="19"/>
        <v>Liberecký kraj</v>
      </c>
      <c r="W552" s="317"/>
      <c r="X552" s="318"/>
      <c r="Y552" s="318"/>
    </row>
    <row r="553" spans="1:25" ht="15" hidden="1" customHeight="1">
      <c r="A553" s="588" t="s">
        <v>1058</v>
      </c>
      <c r="B553" s="599">
        <v>2</v>
      </c>
      <c r="C553" s="600">
        <v>6</v>
      </c>
      <c r="D553" s="600">
        <v>2</v>
      </c>
      <c r="E553" s="600">
        <v>4</v>
      </c>
      <c r="F553" s="600">
        <v>2</v>
      </c>
      <c r="G553" s="600">
        <v>5</v>
      </c>
      <c r="H553" s="600">
        <v>2</v>
      </c>
      <c r="I553" s="600">
        <v>4</v>
      </c>
      <c r="J553" s="601">
        <v>2</v>
      </c>
      <c r="K553" s="601">
        <v>4</v>
      </c>
      <c r="L553" s="601">
        <v>2</v>
      </c>
      <c r="M553" s="614">
        <v>5</v>
      </c>
      <c r="N553" s="612">
        <f t="shared" si="20"/>
        <v>2.5</v>
      </c>
      <c r="O553" s="587" t="s">
        <v>1059</v>
      </c>
      <c r="R553" s="422">
        <v>520</v>
      </c>
      <c r="S553" s="579">
        <v>111</v>
      </c>
      <c r="T553" s="579">
        <v>244</v>
      </c>
      <c r="U553" s="608" t="str">
        <f t="shared" si="19"/>
        <v>Královéhradecký kraj</v>
      </c>
      <c r="W553" s="317"/>
      <c r="X553" s="318"/>
      <c r="Y553" s="318"/>
    </row>
    <row r="554" spans="1:25" ht="15" hidden="1" customHeight="1">
      <c r="A554" s="588" t="s">
        <v>1060</v>
      </c>
      <c r="B554" s="599">
        <v>5</v>
      </c>
      <c r="C554" s="600">
        <v>7</v>
      </c>
      <c r="D554" s="600">
        <v>6</v>
      </c>
      <c r="E554" s="600">
        <v>9</v>
      </c>
      <c r="F554" s="600">
        <v>5</v>
      </c>
      <c r="G554" s="600">
        <v>8</v>
      </c>
      <c r="H554" s="600">
        <v>5</v>
      </c>
      <c r="I554" s="600">
        <v>9</v>
      </c>
      <c r="J554" s="601">
        <v>5</v>
      </c>
      <c r="K554" s="601">
        <v>11</v>
      </c>
      <c r="L554" s="601">
        <v>5</v>
      </c>
      <c r="M554" s="614">
        <v>11</v>
      </c>
      <c r="N554" s="612">
        <f t="shared" si="20"/>
        <v>2.2000000000000002</v>
      </c>
      <c r="O554" s="587" t="s">
        <v>1061</v>
      </c>
      <c r="R554" s="422">
        <v>530</v>
      </c>
      <c r="S554" s="579">
        <v>115</v>
      </c>
      <c r="T554" s="579">
        <v>269</v>
      </c>
      <c r="U554" s="608" t="str">
        <f t="shared" si="19"/>
        <v>Pardubický kraj</v>
      </c>
      <c r="W554" s="317"/>
      <c r="X554" s="318"/>
      <c r="Y554" s="318"/>
    </row>
    <row r="555" spans="1:25" ht="15" hidden="1" customHeight="1">
      <c r="A555" s="588" t="s">
        <v>1062</v>
      </c>
      <c r="B555" s="599">
        <v>3</v>
      </c>
      <c r="C555" s="600">
        <v>8</v>
      </c>
      <c r="D555" s="600">
        <v>3</v>
      </c>
      <c r="E555" s="600">
        <v>7</v>
      </c>
      <c r="F555" s="600">
        <v>6</v>
      </c>
      <c r="G555" s="600">
        <v>10</v>
      </c>
      <c r="H555" s="600">
        <v>6</v>
      </c>
      <c r="I555" s="600">
        <v>9</v>
      </c>
      <c r="J555" s="601">
        <v>6</v>
      </c>
      <c r="K555" s="601">
        <v>11</v>
      </c>
      <c r="L555" s="601">
        <v>5</v>
      </c>
      <c r="M555" s="614">
        <v>13</v>
      </c>
      <c r="N555" s="612">
        <f t="shared" si="20"/>
        <v>2.6</v>
      </c>
      <c r="O555" s="587" t="s">
        <v>1063</v>
      </c>
      <c r="R555" s="422">
        <v>610</v>
      </c>
      <c r="S555" s="579">
        <v>77</v>
      </c>
      <c r="T555" s="579">
        <v>173</v>
      </c>
      <c r="U555" s="608" t="str">
        <f t="shared" si="19"/>
        <v>kraj Vysočina</v>
      </c>
      <c r="W555" s="317"/>
      <c r="X555" s="318"/>
      <c r="Y555" s="318"/>
    </row>
    <row r="556" spans="1:25" ht="15" hidden="1" customHeight="1">
      <c r="A556" s="588" t="s">
        <v>1064</v>
      </c>
      <c r="B556" s="599">
        <v>2</v>
      </c>
      <c r="C556" s="600">
        <v>4</v>
      </c>
      <c r="D556" s="600">
        <v>2</v>
      </c>
      <c r="E556" s="600">
        <v>3</v>
      </c>
      <c r="F556" s="600">
        <v>2</v>
      </c>
      <c r="G556" s="600">
        <v>5</v>
      </c>
      <c r="H556" s="600">
        <v>2</v>
      </c>
      <c r="I556" s="600">
        <v>5</v>
      </c>
      <c r="J556" s="601">
        <v>2</v>
      </c>
      <c r="K556" s="601">
        <v>4</v>
      </c>
      <c r="L556" s="601">
        <v>2</v>
      </c>
      <c r="M556" s="614">
        <v>3</v>
      </c>
      <c r="N556" s="612">
        <f t="shared" si="20"/>
        <v>1.5</v>
      </c>
      <c r="O556" s="587" t="s">
        <v>1065</v>
      </c>
      <c r="R556" s="422">
        <v>620</v>
      </c>
      <c r="S556" s="579">
        <v>198</v>
      </c>
      <c r="T556" s="579">
        <v>531</v>
      </c>
      <c r="U556" s="608" t="str">
        <f t="shared" si="19"/>
        <v>Jihomoravský kraj TGM</v>
      </c>
      <c r="W556" s="317"/>
      <c r="X556" s="318"/>
      <c r="Y556" s="318"/>
    </row>
    <row r="557" spans="1:25" ht="15" hidden="1" customHeight="1">
      <c r="A557" s="588" t="s">
        <v>1066</v>
      </c>
      <c r="B557" s="599">
        <v>4</v>
      </c>
      <c r="C557" s="600">
        <v>6</v>
      </c>
      <c r="D557" s="600">
        <v>4</v>
      </c>
      <c r="E557" s="600">
        <v>7</v>
      </c>
      <c r="F557" s="600">
        <v>4</v>
      </c>
      <c r="G557" s="600">
        <v>8</v>
      </c>
      <c r="H557" s="600">
        <v>4</v>
      </c>
      <c r="I557" s="600">
        <v>5</v>
      </c>
      <c r="J557" s="601">
        <v>4</v>
      </c>
      <c r="K557" s="601">
        <v>4</v>
      </c>
      <c r="L557" s="601">
        <v>4</v>
      </c>
      <c r="M557" s="614">
        <v>7</v>
      </c>
      <c r="N557" s="612">
        <f t="shared" si="20"/>
        <v>1.75</v>
      </c>
      <c r="O557" s="587" t="s">
        <v>1067</v>
      </c>
      <c r="R557" s="422">
        <v>710</v>
      </c>
      <c r="S557" s="579">
        <v>105</v>
      </c>
      <c r="T557" s="579">
        <v>230</v>
      </c>
      <c r="U557" s="608" t="str">
        <f t="shared" si="19"/>
        <v>Olomoucký kraj</v>
      </c>
      <c r="W557" s="317"/>
      <c r="X557" s="318"/>
      <c r="Y557" s="318"/>
    </row>
    <row r="558" spans="1:25" ht="15" hidden="1" customHeight="1">
      <c r="A558" s="588" t="s">
        <v>1068</v>
      </c>
      <c r="B558" s="599">
        <v>5</v>
      </c>
      <c r="C558" s="600">
        <v>9</v>
      </c>
      <c r="D558" s="600">
        <v>4</v>
      </c>
      <c r="E558" s="600">
        <v>7</v>
      </c>
      <c r="F558" s="600">
        <v>4</v>
      </c>
      <c r="G558" s="600">
        <v>8</v>
      </c>
      <c r="H558" s="600">
        <v>4</v>
      </c>
      <c r="I558" s="600">
        <v>7</v>
      </c>
      <c r="J558" s="601">
        <v>5</v>
      </c>
      <c r="K558" s="601">
        <v>9</v>
      </c>
      <c r="L558" s="601">
        <v>5</v>
      </c>
      <c r="M558" s="614">
        <v>10</v>
      </c>
      <c r="N558" s="612">
        <f t="shared" si="20"/>
        <v>2</v>
      </c>
      <c r="O558" s="587" t="s">
        <v>1100</v>
      </c>
      <c r="R558" s="422">
        <v>720</v>
      </c>
      <c r="S558" s="579">
        <v>99</v>
      </c>
      <c r="T558" s="579">
        <v>233</v>
      </c>
      <c r="U558" s="608" t="str">
        <f t="shared" si="19"/>
        <v>Zlínský kraj</v>
      </c>
      <c r="W558" s="317"/>
      <c r="X558" s="318"/>
      <c r="Y558" s="318"/>
    </row>
    <row r="559" spans="1:25" ht="15" hidden="1" customHeight="1">
      <c r="A559" s="589" t="s">
        <v>1069</v>
      </c>
      <c r="B559" s="603">
        <v>3</v>
      </c>
      <c r="C559" s="604">
        <v>7</v>
      </c>
      <c r="D559" s="604">
        <v>4</v>
      </c>
      <c r="E559" s="604">
        <v>9</v>
      </c>
      <c r="F559" s="604">
        <v>3</v>
      </c>
      <c r="G559" s="604">
        <v>6</v>
      </c>
      <c r="H559" s="604">
        <v>3</v>
      </c>
      <c r="I559" s="604">
        <v>5</v>
      </c>
      <c r="J559" s="605">
        <v>3</v>
      </c>
      <c r="K559" s="605">
        <v>6</v>
      </c>
      <c r="L559" s="605">
        <v>3</v>
      </c>
      <c r="M559" s="615">
        <v>6</v>
      </c>
      <c r="N559" s="612">
        <f t="shared" si="20"/>
        <v>2</v>
      </c>
      <c r="O559" s="587" t="s">
        <v>1070</v>
      </c>
      <c r="R559" s="422">
        <v>810</v>
      </c>
      <c r="S559" s="579">
        <v>135</v>
      </c>
      <c r="T559" s="579">
        <v>318</v>
      </c>
      <c r="U559" s="608" t="str">
        <f t="shared" si="19"/>
        <v>Moravskoslezský kraj</v>
      </c>
    </row>
    <row r="560" spans="1:25" ht="15" customHeight="1">
      <c r="A560" s="306"/>
      <c r="B560" s="312"/>
      <c r="C560" s="312"/>
      <c r="D560" s="312"/>
      <c r="E560" s="312"/>
      <c r="F560" s="312"/>
      <c r="G560" s="312"/>
      <c r="H560" s="312"/>
      <c r="I560" s="312"/>
      <c r="J560" s="312"/>
      <c r="K560" s="312"/>
      <c r="L560" s="312"/>
      <c r="M560" s="312"/>
      <c r="N560" s="312"/>
    </row>
    <row r="561" spans="1:15" ht="15" customHeight="1">
      <c r="A561" s="306"/>
      <c r="B561" s="312"/>
      <c r="C561" s="312"/>
      <c r="D561" s="312"/>
      <c r="E561" s="312"/>
      <c r="F561" s="312"/>
      <c r="G561" s="312"/>
      <c r="H561" s="312"/>
      <c r="I561" s="312"/>
      <c r="J561" s="312"/>
      <c r="K561" s="312"/>
      <c r="L561" s="312"/>
      <c r="M561" s="312"/>
      <c r="N561" s="312"/>
    </row>
    <row r="562" spans="1:15" ht="15" customHeight="1">
      <c r="A562" s="306"/>
      <c r="B562" s="312"/>
      <c r="C562" s="312"/>
      <c r="D562" s="312"/>
      <c r="E562" s="312"/>
      <c r="F562" s="312"/>
      <c r="G562" s="312"/>
      <c r="H562" s="312"/>
      <c r="I562" s="312"/>
      <c r="J562" s="312"/>
      <c r="K562" s="312"/>
      <c r="L562" s="312"/>
      <c r="M562" s="312"/>
      <c r="N562" s="312"/>
    </row>
    <row r="563" spans="1:15" ht="15" customHeight="1">
      <c r="A563" s="306"/>
      <c r="B563" s="312"/>
      <c r="C563" s="312"/>
      <c r="D563" s="312"/>
      <c r="E563" s="312"/>
      <c r="F563" s="312"/>
      <c r="G563" s="312"/>
      <c r="H563" s="312"/>
      <c r="I563" s="312"/>
      <c r="J563" s="312"/>
      <c r="K563" s="312"/>
      <c r="L563" s="312"/>
      <c r="M563" s="312"/>
      <c r="N563" s="312"/>
      <c r="O563" s="305"/>
    </row>
    <row r="564" spans="1:15" ht="15" customHeight="1">
      <c r="A564" s="306"/>
      <c r="B564" s="312"/>
      <c r="C564" s="312"/>
      <c r="D564" s="312"/>
      <c r="E564" s="312"/>
      <c r="F564" s="312"/>
      <c r="G564" s="312"/>
      <c r="H564" s="312"/>
      <c r="I564" s="312"/>
      <c r="J564" s="312"/>
      <c r="K564" s="312"/>
      <c r="L564" s="312"/>
      <c r="M564" s="312"/>
      <c r="N564" s="312"/>
      <c r="O564" s="305"/>
    </row>
    <row r="565" spans="1:15" ht="15" customHeight="1">
      <c r="A565" s="306"/>
      <c r="B565" s="312"/>
      <c r="C565" s="312"/>
      <c r="D565" s="312"/>
      <c r="E565" s="312"/>
      <c r="F565" s="312"/>
      <c r="G565" s="312"/>
      <c r="H565" s="312"/>
      <c r="I565" s="312"/>
      <c r="J565" s="312"/>
      <c r="K565" s="312"/>
      <c r="L565" s="312"/>
      <c r="M565" s="312"/>
      <c r="N565" s="312"/>
      <c r="O565" s="305"/>
    </row>
    <row r="566" spans="1:15" ht="15" customHeight="1">
      <c r="A566" s="306"/>
      <c r="B566" s="312"/>
      <c r="C566" s="312"/>
      <c r="D566" s="312"/>
      <c r="E566" s="312"/>
      <c r="F566" s="312"/>
      <c r="G566" s="312"/>
      <c r="H566" s="312"/>
      <c r="I566" s="312"/>
      <c r="J566" s="312"/>
      <c r="K566" s="312"/>
      <c r="L566" s="312"/>
      <c r="M566" s="312"/>
      <c r="N566" s="312"/>
      <c r="O566" s="305"/>
    </row>
    <row r="567" spans="1:15" ht="15" customHeight="1">
      <c r="A567" s="306"/>
      <c r="B567" s="312"/>
      <c r="C567" s="312"/>
      <c r="D567" s="312"/>
      <c r="E567" s="312"/>
      <c r="F567" s="312"/>
      <c r="G567" s="312"/>
      <c r="H567" s="312"/>
      <c r="I567" s="312"/>
      <c r="J567" s="312"/>
      <c r="K567" s="312"/>
      <c r="L567" s="312"/>
      <c r="M567" s="312"/>
      <c r="N567" s="312"/>
      <c r="O567" s="305"/>
    </row>
    <row r="568" spans="1:15" ht="15" customHeight="1">
      <c r="A568" s="306"/>
      <c r="B568" s="312"/>
      <c r="C568" s="312"/>
      <c r="D568" s="312"/>
      <c r="E568" s="312"/>
      <c r="F568" s="312"/>
      <c r="G568" s="312"/>
      <c r="H568" s="312"/>
      <c r="I568" s="312"/>
      <c r="J568" s="312"/>
      <c r="K568" s="312"/>
      <c r="L568" s="312"/>
      <c r="M568" s="312"/>
      <c r="N568" s="312"/>
      <c r="O568" s="305"/>
    </row>
    <row r="569" spans="1:15" ht="15" customHeight="1">
      <c r="A569" s="306"/>
      <c r="B569" s="312"/>
      <c r="C569" s="312"/>
      <c r="D569" s="312"/>
      <c r="E569" s="312"/>
      <c r="F569" s="312"/>
      <c r="G569" s="312"/>
      <c r="H569" s="312"/>
      <c r="I569" s="312"/>
      <c r="J569" s="312"/>
      <c r="K569" s="312"/>
      <c r="L569" s="312"/>
      <c r="M569" s="312"/>
      <c r="N569" s="312"/>
      <c r="O569" s="305"/>
    </row>
    <row r="570" spans="1:15" ht="15" customHeight="1">
      <c r="A570" s="306"/>
      <c r="B570" s="312"/>
      <c r="C570" s="312"/>
      <c r="D570" s="312"/>
      <c r="E570" s="312"/>
      <c r="F570" s="312"/>
      <c r="G570" s="312"/>
      <c r="H570" s="312"/>
      <c r="I570" s="312"/>
      <c r="J570" s="312"/>
      <c r="K570" s="312"/>
      <c r="L570" s="312"/>
      <c r="M570" s="312"/>
      <c r="N570" s="312"/>
      <c r="O570" s="305"/>
    </row>
    <row r="571" spans="1:15" ht="15" customHeight="1">
      <c r="A571" s="306"/>
      <c r="B571" s="312"/>
      <c r="C571" s="312"/>
      <c r="D571" s="312"/>
      <c r="E571" s="312"/>
      <c r="F571" s="312"/>
      <c r="G571" s="312"/>
      <c r="H571" s="312"/>
      <c r="I571" s="312"/>
      <c r="J571" s="312"/>
      <c r="K571" s="312"/>
      <c r="L571" s="312"/>
      <c r="M571" s="312"/>
      <c r="N571" s="312"/>
      <c r="O571" s="305"/>
    </row>
    <row r="572" spans="1:15" ht="15" customHeight="1">
      <c r="A572" s="306"/>
      <c r="B572" s="312"/>
      <c r="C572" s="312"/>
      <c r="D572" s="312"/>
      <c r="E572" s="312"/>
      <c r="F572" s="312"/>
      <c r="G572" s="312"/>
      <c r="H572" s="312"/>
      <c r="I572" s="312"/>
      <c r="J572" s="312"/>
      <c r="K572" s="312"/>
      <c r="L572" s="312"/>
      <c r="M572" s="312"/>
      <c r="N572" s="312"/>
      <c r="O572" s="305"/>
    </row>
    <row r="573" spans="1:15" ht="15" customHeight="1">
      <c r="A573" s="306"/>
      <c r="B573" s="312"/>
      <c r="C573" s="312"/>
      <c r="D573" s="312"/>
      <c r="E573" s="312"/>
      <c r="F573" s="312"/>
      <c r="G573" s="312"/>
      <c r="H573" s="312"/>
      <c r="I573" s="312"/>
      <c r="J573" s="312"/>
      <c r="K573" s="312"/>
      <c r="L573" s="312"/>
      <c r="M573" s="312"/>
      <c r="N573" s="312"/>
      <c r="O573" s="305"/>
    </row>
    <row r="574" spans="1:15" ht="15" customHeight="1">
      <c r="A574" s="306"/>
      <c r="B574" s="312"/>
      <c r="C574" s="312"/>
      <c r="D574" s="312"/>
      <c r="E574" s="312"/>
      <c r="F574" s="312"/>
      <c r="G574" s="312"/>
      <c r="H574" s="312"/>
      <c r="I574" s="312"/>
      <c r="J574" s="312"/>
      <c r="K574" s="312"/>
      <c r="L574" s="312"/>
      <c r="M574" s="312"/>
      <c r="N574" s="312"/>
      <c r="O574" s="305"/>
    </row>
    <row r="575" spans="1:15" ht="15" customHeight="1">
      <c r="A575" s="306"/>
      <c r="B575" s="312"/>
      <c r="C575" s="312"/>
      <c r="D575" s="312"/>
      <c r="E575" s="312"/>
      <c r="F575" s="312"/>
      <c r="G575" s="312"/>
      <c r="H575" s="312"/>
      <c r="I575" s="312"/>
      <c r="J575" s="312"/>
      <c r="K575" s="312"/>
      <c r="L575" s="312"/>
      <c r="M575" s="312"/>
      <c r="N575" s="312"/>
      <c r="O575" s="305"/>
    </row>
    <row r="576" spans="1:15" ht="15" customHeight="1">
      <c r="A576" s="306"/>
      <c r="B576" s="312"/>
      <c r="C576" s="312"/>
      <c r="D576" s="312"/>
      <c r="E576" s="312"/>
      <c r="F576" s="312"/>
      <c r="G576" s="312"/>
      <c r="H576" s="312"/>
      <c r="I576" s="312"/>
      <c r="J576" s="312"/>
      <c r="K576" s="312"/>
      <c r="L576" s="312"/>
      <c r="M576" s="312"/>
      <c r="N576" s="312"/>
      <c r="O576" s="305"/>
    </row>
    <row r="577" spans="1:15" ht="15" customHeight="1">
      <c r="A577" s="306"/>
      <c r="B577" s="312"/>
      <c r="C577" s="312"/>
      <c r="D577" s="312"/>
      <c r="E577" s="312"/>
      <c r="F577" s="312"/>
      <c r="G577" s="312"/>
      <c r="H577" s="312"/>
      <c r="I577" s="312"/>
      <c r="J577" s="312"/>
      <c r="K577" s="312"/>
      <c r="L577" s="312"/>
      <c r="M577" s="312"/>
      <c r="N577" s="312"/>
      <c r="O577" s="305"/>
    </row>
    <row r="578" spans="1:15" ht="15" customHeight="1">
      <c r="A578" s="306"/>
      <c r="B578" s="312"/>
      <c r="C578" s="312"/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05"/>
    </row>
    <row r="579" spans="1:15" ht="15" customHeight="1">
      <c r="A579" s="306"/>
      <c r="B579" s="312"/>
      <c r="C579" s="312"/>
      <c r="D579" s="312"/>
      <c r="E579" s="312"/>
      <c r="F579" s="312"/>
      <c r="G579" s="312"/>
      <c r="H579" s="312"/>
      <c r="I579" s="312"/>
      <c r="J579" s="312"/>
      <c r="K579" s="312"/>
      <c r="L579" s="312"/>
      <c r="M579" s="312"/>
      <c r="N579" s="312"/>
      <c r="O579" s="305"/>
    </row>
    <row r="580" spans="1:15" ht="15" customHeight="1">
      <c r="A580" s="306"/>
      <c r="B580" s="312"/>
      <c r="C580" s="312"/>
      <c r="D580" s="312"/>
      <c r="E580" s="312"/>
      <c r="F580" s="312"/>
      <c r="G580" s="312"/>
      <c r="H580" s="312"/>
      <c r="I580" s="312"/>
      <c r="J580" s="312"/>
      <c r="K580" s="312"/>
      <c r="L580" s="312"/>
      <c r="M580" s="312"/>
      <c r="N580" s="312"/>
      <c r="O580" s="305"/>
    </row>
    <row r="581" spans="1:15" ht="15" customHeight="1">
      <c r="A581" s="306"/>
      <c r="B581" s="312"/>
      <c r="C581" s="312"/>
      <c r="D581" s="312"/>
      <c r="E581" s="312"/>
      <c r="F581" s="312"/>
      <c r="G581" s="312"/>
      <c r="H581" s="312"/>
      <c r="I581" s="312"/>
      <c r="J581" s="312"/>
      <c r="K581" s="312"/>
      <c r="L581" s="312"/>
      <c r="M581" s="312"/>
      <c r="N581" s="312"/>
      <c r="O581" s="305"/>
    </row>
    <row r="582" spans="1:15" ht="15" customHeight="1">
      <c r="A582" s="306"/>
      <c r="B582" s="312"/>
      <c r="C582" s="312"/>
      <c r="D582" s="312"/>
      <c r="E582" s="312"/>
      <c r="F582" s="312"/>
      <c r="G582" s="312"/>
      <c r="H582" s="312"/>
      <c r="I582" s="312"/>
      <c r="J582" s="312"/>
      <c r="K582" s="312"/>
      <c r="L582" s="312"/>
      <c r="M582" s="312"/>
      <c r="N582" s="312"/>
      <c r="O582" s="305"/>
    </row>
    <row r="583" spans="1:15" ht="15" customHeight="1">
      <c r="A583" s="306"/>
      <c r="B583" s="312"/>
      <c r="C583" s="312"/>
      <c r="D583" s="312"/>
      <c r="E583" s="312"/>
      <c r="F583" s="312"/>
      <c r="G583" s="312"/>
      <c r="H583" s="312"/>
      <c r="I583" s="312"/>
      <c r="J583" s="312"/>
      <c r="K583" s="312"/>
      <c r="L583" s="312"/>
      <c r="M583" s="312"/>
      <c r="N583" s="312"/>
      <c r="O583" s="305"/>
    </row>
    <row r="584" spans="1:15" ht="15" customHeight="1">
      <c r="A584" s="306"/>
      <c r="B584" s="312"/>
      <c r="C584" s="312"/>
      <c r="D584" s="312"/>
      <c r="E584" s="312"/>
      <c r="F584" s="312"/>
      <c r="G584" s="312"/>
      <c r="H584" s="312"/>
      <c r="I584" s="312"/>
      <c r="J584" s="312"/>
      <c r="K584" s="312"/>
      <c r="L584" s="312"/>
      <c r="M584" s="312"/>
      <c r="N584" s="312"/>
      <c r="O584" s="305"/>
    </row>
    <row r="585" spans="1:15" ht="15" customHeight="1">
      <c r="A585" s="306"/>
      <c r="B585" s="312"/>
      <c r="C585" s="312"/>
      <c r="D585" s="312"/>
      <c r="E585" s="312"/>
      <c r="F585" s="312"/>
      <c r="G585" s="312"/>
      <c r="H585" s="312"/>
      <c r="I585" s="312"/>
      <c r="J585" s="312"/>
      <c r="K585" s="312"/>
      <c r="L585" s="312"/>
      <c r="M585" s="312"/>
      <c r="N585" s="312"/>
    </row>
    <row r="586" spans="1:15" ht="15" customHeight="1">
      <c r="A586" s="306"/>
      <c r="B586" s="312"/>
      <c r="C586" s="312"/>
      <c r="D586" s="312"/>
      <c r="E586" s="312"/>
      <c r="F586" s="312"/>
      <c r="G586" s="312"/>
      <c r="H586" s="312"/>
      <c r="I586" s="312"/>
      <c r="J586" s="312"/>
      <c r="K586" s="312"/>
      <c r="L586" s="312"/>
      <c r="M586" s="312"/>
      <c r="N586" s="312"/>
    </row>
    <row r="587" spans="1:15" ht="15" customHeight="1">
      <c r="A587" s="306"/>
      <c r="B587" s="312"/>
      <c r="C587" s="312"/>
      <c r="D587" s="312"/>
      <c r="E587" s="312"/>
      <c r="F587" s="312"/>
      <c r="G587" s="312"/>
      <c r="H587" s="312"/>
      <c r="I587" s="312"/>
      <c r="J587" s="312"/>
      <c r="K587" s="312"/>
      <c r="L587" s="312"/>
      <c r="M587" s="312"/>
      <c r="N587" s="312"/>
    </row>
    <row r="588" spans="1:15" ht="15" customHeight="1">
      <c r="A588" s="306"/>
      <c r="B588" s="312"/>
      <c r="C588" s="312"/>
      <c r="D588" s="312"/>
      <c r="E588" s="312"/>
      <c r="F588" s="312"/>
      <c r="G588" s="312"/>
      <c r="H588" s="312"/>
      <c r="I588" s="312"/>
      <c r="J588" s="312"/>
      <c r="K588" s="312"/>
      <c r="L588" s="312"/>
      <c r="M588" s="312"/>
      <c r="N588" s="312"/>
    </row>
    <row r="589" spans="1:15" ht="15" customHeight="1">
      <c r="A589" s="306"/>
      <c r="B589" s="312"/>
      <c r="C589" s="312"/>
      <c r="D589" s="312"/>
      <c r="E589" s="312"/>
      <c r="F589" s="312"/>
      <c r="G589" s="312"/>
      <c r="H589" s="312"/>
      <c r="I589" s="312"/>
      <c r="J589" s="312"/>
      <c r="K589" s="312"/>
      <c r="L589" s="312"/>
      <c r="M589" s="312"/>
      <c r="N589" s="312"/>
    </row>
    <row r="590" spans="1:15" ht="15" customHeight="1">
      <c r="A590" s="306"/>
      <c r="B590" s="312"/>
      <c r="C590" s="312"/>
      <c r="D590" s="312"/>
      <c r="E590" s="312"/>
      <c r="F590" s="312"/>
      <c r="G590" s="312"/>
      <c r="H590" s="312"/>
      <c r="I590" s="312"/>
      <c r="J590" s="312"/>
      <c r="K590" s="312"/>
      <c r="L590" s="312"/>
      <c r="M590" s="312"/>
      <c r="N590" s="312"/>
    </row>
    <row r="591" spans="1:15" ht="15" customHeight="1">
      <c r="A591" s="306"/>
      <c r="B591" s="312"/>
      <c r="C591" s="312"/>
      <c r="D591" s="312"/>
      <c r="E591" s="312"/>
      <c r="F591" s="312"/>
      <c r="G591" s="312"/>
      <c r="H591" s="312"/>
      <c r="I591" s="312"/>
      <c r="J591" s="312"/>
      <c r="K591" s="312"/>
      <c r="L591" s="312"/>
      <c r="M591" s="312"/>
      <c r="N591" s="312"/>
    </row>
    <row r="592" spans="1:15" ht="15" customHeight="1">
      <c r="A592" s="306"/>
      <c r="B592" s="312"/>
      <c r="C592" s="312"/>
      <c r="D592" s="312"/>
      <c r="E592" s="312"/>
      <c r="F592" s="312"/>
      <c r="G592" s="312"/>
      <c r="H592" s="312"/>
      <c r="I592" s="312"/>
      <c r="J592" s="312"/>
      <c r="K592" s="312"/>
      <c r="L592" s="312"/>
      <c r="M592" s="312"/>
      <c r="N592" s="312"/>
    </row>
    <row r="593" spans="1:14" ht="15" customHeight="1">
      <c r="A593" s="306"/>
      <c r="B593" s="312"/>
      <c r="C593" s="312"/>
      <c r="D593" s="312"/>
      <c r="E593" s="312"/>
      <c r="F593" s="312"/>
      <c r="G593" s="312"/>
      <c r="H593" s="312"/>
      <c r="I593" s="312"/>
      <c r="J593" s="312"/>
      <c r="K593" s="312"/>
      <c r="L593" s="312"/>
      <c r="M593" s="312"/>
      <c r="N593" s="312"/>
    </row>
    <row r="594" spans="1:14" ht="15" customHeight="1">
      <c r="A594" s="306"/>
      <c r="B594" s="312"/>
      <c r="C594" s="312"/>
      <c r="D594" s="312"/>
      <c r="E594" s="312"/>
      <c r="F594" s="312"/>
      <c r="G594" s="312"/>
      <c r="H594" s="312"/>
      <c r="I594" s="312"/>
      <c r="J594" s="312"/>
      <c r="K594" s="312"/>
      <c r="L594" s="312"/>
      <c r="M594" s="312"/>
      <c r="N594" s="312"/>
    </row>
    <row r="595" spans="1:14" ht="15" customHeight="1">
      <c r="A595" s="306"/>
      <c r="B595" s="312"/>
      <c r="C595" s="312"/>
      <c r="D595" s="312"/>
      <c r="E595" s="312"/>
      <c r="F595" s="312"/>
      <c r="G595" s="312"/>
      <c r="H595" s="312"/>
      <c r="I595" s="312"/>
      <c r="J595" s="312"/>
      <c r="K595" s="312"/>
      <c r="L595" s="312"/>
      <c r="M595" s="312"/>
      <c r="N595" s="312"/>
    </row>
    <row r="596" spans="1:14" ht="15" customHeight="1">
      <c r="A596" s="306"/>
      <c r="B596" s="312"/>
      <c r="C596" s="312"/>
      <c r="D596" s="312"/>
      <c r="E596" s="312"/>
      <c r="F596" s="312"/>
      <c r="G596" s="312"/>
      <c r="H596" s="312"/>
      <c r="I596" s="312"/>
      <c r="J596" s="312"/>
      <c r="K596" s="312"/>
      <c r="L596" s="312"/>
      <c r="M596" s="312"/>
      <c r="N596" s="312"/>
    </row>
    <row r="597" spans="1:14" ht="15" customHeight="1">
      <c r="A597" s="306"/>
      <c r="B597" s="312"/>
      <c r="C597" s="312"/>
      <c r="D597" s="312"/>
      <c r="E597" s="312"/>
      <c r="F597" s="312"/>
      <c r="G597" s="312"/>
      <c r="H597" s="312"/>
      <c r="I597" s="312"/>
      <c r="J597" s="312"/>
      <c r="K597" s="312"/>
      <c r="L597" s="312"/>
      <c r="M597" s="312"/>
      <c r="N597" s="312"/>
    </row>
    <row r="598" spans="1:14" ht="12.75" customHeight="1">
      <c r="A598" s="306"/>
      <c r="B598" s="312"/>
      <c r="C598" s="312"/>
      <c r="D598" s="312"/>
      <c r="E598" s="312"/>
      <c r="F598" s="312"/>
      <c r="G598" s="312"/>
      <c r="H598" s="312"/>
      <c r="I598" s="312"/>
      <c r="J598" s="312"/>
      <c r="K598" s="312"/>
      <c r="L598" s="312"/>
      <c r="M598" s="312"/>
      <c r="N598" s="312"/>
    </row>
    <row r="599" spans="1:14" ht="12.75" customHeight="1">
      <c r="A599" s="306"/>
      <c r="B599" s="312"/>
      <c r="C599" s="312"/>
      <c r="D599" s="312"/>
      <c r="E599" s="312"/>
      <c r="F599" s="312"/>
      <c r="G599" s="312"/>
      <c r="H599" s="312"/>
      <c r="I599" s="312"/>
      <c r="J599" s="312"/>
      <c r="K599" s="312"/>
      <c r="L599" s="312"/>
      <c r="M599" s="312"/>
      <c r="N599" s="312"/>
    </row>
    <row r="600" spans="1:14" ht="12.75" customHeight="1">
      <c r="A600" s="306"/>
      <c r="B600" s="312"/>
      <c r="C600" s="312"/>
      <c r="D600" s="312"/>
      <c r="E600" s="312"/>
      <c r="F600" s="312"/>
      <c r="G600" s="312"/>
      <c r="H600" s="312"/>
      <c r="I600" s="312"/>
      <c r="J600" s="312"/>
      <c r="K600" s="312"/>
      <c r="L600" s="312"/>
      <c r="M600" s="312"/>
      <c r="N600" s="312"/>
    </row>
    <row r="601" spans="1:14" ht="12.75" customHeight="1">
      <c r="A601" s="306"/>
      <c r="B601" s="312"/>
      <c r="C601" s="312"/>
      <c r="D601" s="312"/>
      <c r="E601" s="312"/>
      <c r="F601" s="312"/>
      <c r="G601" s="312"/>
      <c r="H601" s="312"/>
      <c r="I601" s="312"/>
      <c r="J601" s="312"/>
      <c r="K601" s="312"/>
      <c r="L601" s="312"/>
      <c r="M601" s="312"/>
      <c r="N601" s="312"/>
    </row>
    <row r="602" spans="1:14" ht="12.75" customHeight="1">
      <c r="A602" s="306"/>
      <c r="B602" s="312"/>
      <c r="C602" s="312"/>
      <c r="D602" s="312"/>
      <c r="E602" s="312"/>
      <c r="F602" s="312"/>
      <c r="G602" s="312"/>
      <c r="H602" s="312"/>
      <c r="I602" s="312"/>
      <c r="J602" s="312"/>
      <c r="K602" s="312"/>
      <c r="L602" s="312"/>
      <c r="M602" s="312"/>
      <c r="N602" s="312"/>
    </row>
    <row r="603" spans="1:14" ht="12.75" customHeight="1">
      <c r="A603" s="306"/>
      <c r="B603" s="312"/>
      <c r="C603" s="312"/>
      <c r="D603" s="312"/>
      <c r="E603" s="312"/>
      <c r="F603" s="312"/>
      <c r="G603" s="312"/>
      <c r="H603" s="312"/>
      <c r="I603" s="312"/>
      <c r="J603" s="312"/>
      <c r="K603" s="312"/>
      <c r="L603" s="312"/>
      <c r="M603" s="312"/>
      <c r="N603" s="312"/>
    </row>
    <row r="604" spans="1:14" ht="12.75" customHeight="1">
      <c r="A604" s="306"/>
      <c r="B604" s="312"/>
      <c r="C604" s="312"/>
      <c r="D604" s="312"/>
      <c r="E604" s="312"/>
      <c r="F604" s="312"/>
      <c r="G604" s="312"/>
      <c r="H604" s="312"/>
      <c r="I604" s="312"/>
      <c r="J604" s="312"/>
      <c r="K604" s="312"/>
      <c r="L604" s="312"/>
      <c r="M604" s="312"/>
      <c r="N604" s="312"/>
    </row>
    <row r="605" spans="1:14" ht="12.75" customHeight="1">
      <c r="A605" s="306"/>
      <c r="B605" s="312"/>
      <c r="C605" s="312"/>
      <c r="D605" s="312"/>
      <c r="E605" s="312"/>
      <c r="F605" s="312"/>
      <c r="G605" s="312"/>
      <c r="H605" s="312"/>
      <c r="I605" s="312"/>
      <c r="J605" s="312"/>
      <c r="K605" s="312"/>
      <c r="L605" s="312"/>
      <c r="M605" s="312"/>
      <c r="N605" s="312"/>
    </row>
    <row r="606" spans="1:14" ht="12.75" customHeight="1">
      <c r="A606" s="306"/>
      <c r="B606" s="312"/>
      <c r="C606" s="312"/>
      <c r="D606" s="312"/>
      <c r="E606" s="312"/>
      <c r="F606" s="312"/>
      <c r="G606" s="312"/>
      <c r="H606" s="312"/>
      <c r="I606" s="312"/>
      <c r="J606" s="312"/>
      <c r="K606" s="312"/>
      <c r="L606" s="312"/>
      <c r="M606" s="312"/>
      <c r="N606" s="312"/>
    </row>
    <row r="607" spans="1:14" ht="12.75" customHeight="1">
      <c r="A607" s="306"/>
      <c r="B607" s="312"/>
      <c r="C607" s="312"/>
      <c r="D607" s="312"/>
      <c r="E607" s="312"/>
      <c r="F607" s="312"/>
      <c r="G607" s="312"/>
      <c r="H607" s="312"/>
      <c r="I607" s="312"/>
      <c r="J607" s="312"/>
      <c r="K607" s="312"/>
      <c r="L607" s="312"/>
      <c r="M607" s="312"/>
      <c r="N607" s="312"/>
    </row>
    <row r="608" spans="1:14" ht="12.75" customHeight="1">
      <c r="A608" s="306"/>
      <c r="B608" s="312"/>
      <c r="C608" s="312"/>
      <c r="D608" s="312"/>
      <c r="E608" s="312"/>
      <c r="F608" s="312"/>
      <c r="G608" s="312"/>
      <c r="H608" s="312"/>
      <c r="I608" s="312"/>
      <c r="J608" s="312"/>
      <c r="K608" s="312"/>
      <c r="L608" s="312"/>
      <c r="M608" s="312"/>
      <c r="N608" s="312"/>
    </row>
    <row r="609" spans="1:14" ht="12.75" customHeight="1">
      <c r="A609" s="306"/>
      <c r="B609" s="312"/>
      <c r="C609" s="312"/>
      <c r="D609" s="312"/>
      <c r="E609" s="312"/>
      <c r="F609" s="312"/>
      <c r="G609" s="312"/>
      <c r="H609" s="312"/>
      <c r="I609" s="312"/>
      <c r="J609" s="312"/>
      <c r="K609" s="312"/>
      <c r="L609" s="312"/>
      <c r="M609" s="312"/>
      <c r="N609" s="312"/>
    </row>
    <row r="610" spans="1:14" ht="12.75" customHeight="1">
      <c r="A610" s="306"/>
      <c r="B610" s="312"/>
      <c r="C610" s="312"/>
      <c r="D610" s="312"/>
      <c r="E610" s="312"/>
      <c r="F610" s="312"/>
      <c r="G610" s="312"/>
      <c r="H610" s="312"/>
      <c r="I610" s="312"/>
      <c r="J610" s="312"/>
      <c r="K610" s="312"/>
      <c r="L610" s="312"/>
      <c r="M610" s="312"/>
      <c r="N610" s="312"/>
    </row>
    <row r="611" spans="1:14" ht="12.75" customHeight="1">
      <c r="A611" s="306"/>
      <c r="B611" s="312"/>
      <c r="C611" s="312"/>
      <c r="D611" s="312"/>
      <c r="E611" s="312"/>
      <c r="F611" s="312"/>
      <c r="G611" s="312"/>
      <c r="H611" s="312"/>
      <c r="I611" s="312"/>
      <c r="J611" s="312"/>
      <c r="K611" s="312"/>
      <c r="L611" s="312"/>
      <c r="M611" s="312"/>
      <c r="N611" s="312"/>
    </row>
    <row r="612" spans="1:14" ht="12.75" customHeight="1">
      <c r="A612" s="306"/>
      <c r="B612" s="312"/>
      <c r="C612" s="312"/>
      <c r="D612" s="312"/>
      <c r="E612" s="312"/>
      <c r="F612" s="312"/>
      <c r="G612" s="312"/>
      <c r="H612" s="312"/>
      <c r="I612" s="312"/>
      <c r="J612" s="312"/>
      <c r="K612" s="312"/>
      <c r="L612" s="312"/>
      <c r="M612" s="312"/>
      <c r="N612" s="312"/>
    </row>
    <row r="613" spans="1:14" ht="12.75" customHeight="1">
      <c r="A613" s="306"/>
      <c r="B613" s="312"/>
      <c r="C613" s="312"/>
      <c r="D613" s="312"/>
      <c r="E613" s="312"/>
      <c r="F613" s="312"/>
      <c r="G613" s="312"/>
      <c r="H613" s="312"/>
      <c r="I613" s="312"/>
      <c r="J613" s="312"/>
      <c r="K613" s="312"/>
      <c r="L613" s="312"/>
      <c r="M613" s="312"/>
      <c r="N613" s="312"/>
    </row>
    <row r="614" spans="1:14" ht="12.75" customHeight="1">
      <c r="A614" s="306"/>
      <c r="B614" s="312"/>
      <c r="C614" s="312"/>
      <c r="D614" s="312"/>
      <c r="E614" s="312"/>
      <c r="F614" s="312"/>
      <c r="G614" s="312"/>
      <c r="H614" s="312"/>
      <c r="I614" s="312"/>
      <c r="J614" s="312"/>
      <c r="K614" s="312"/>
      <c r="L614" s="312"/>
      <c r="M614" s="312"/>
      <c r="N614" s="312"/>
    </row>
    <row r="615" spans="1:14" ht="12.75" customHeight="1">
      <c r="A615" s="306"/>
      <c r="B615" s="312"/>
      <c r="C615" s="312"/>
      <c r="D615" s="312"/>
      <c r="E615" s="312"/>
      <c r="F615" s="312"/>
      <c r="G615" s="312"/>
      <c r="H615" s="312"/>
      <c r="I615" s="312"/>
      <c r="J615" s="312"/>
      <c r="K615" s="312"/>
      <c r="L615" s="312"/>
      <c r="M615" s="312"/>
      <c r="N615" s="312"/>
    </row>
    <row r="616" spans="1:14" ht="12.75" customHeight="1">
      <c r="A616" s="306"/>
      <c r="B616" s="312"/>
      <c r="C616" s="312"/>
      <c r="D616" s="312"/>
      <c r="E616" s="312"/>
      <c r="F616" s="312"/>
      <c r="G616" s="312"/>
      <c r="H616" s="312"/>
      <c r="I616" s="312"/>
      <c r="J616" s="312"/>
      <c r="K616" s="312"/>
      <c r="L616" s="312"/>
      <c r="M616" s="312"/>
      <c r="N616" s="312"/>
    </row>
    <row r="617" spans="1:14" ht="12.75" customHeight="1">
      <c r="A617" s="306"/>
      <c r="B617" s="312"/>
      <c r="C617" s="312"/>
      <c r="D617" s="312"/>
      <c r="E617" s="312"/>
      <c r="F617" s="312"/>
      <c r="G617" s="312"/>
      <c r="H617" s="312"/>
      <c r="I617" s="312"/>
      <c r="J617" s="312"/>
      <c r="K617" s="312"/>
      <c r="L617" s="312"/>
      <c r="M617" s="312"/>
      <c r="N617" s="312"/>
    </row>
    <row r="618" spans="1:14" ht="12.75" customHeight="1">
      <c r="A618" s="306"/>
      <c r="B618" s="312"/>
      <c r="C618" s="312"/>
      <c r="D618" s="312"/>
      <c r="E618" s="312"/>
      <c r="F618" s="312"/>
      <c r="G618" s="312"/>
      <c r="H618" s="312"/>
      <c r="I618" s="312"/>
      <c r="J618" s="312"/>
      <c r="K618" s="312"/>
      <c r="L618" s="312"/>
      <c r="M618" s="312"/>
      <c r="N618" s="312"/>
    </row>
    <row r="619" spans="1:14" ht="12.75" customHeight="1">
      <c r="A619" s="306"/>
      <c r="B619" s="312"/>
      <c r="C619" s="312"/>
      <c r="D619" s="312"/>
      <c r="E619" s="312"/>
      <c r="F619" s="312"/>
      <c r="G619" s="312"/>
      <c r="H619" s="312"/>
      <c r="I619" s="312"/>
      <c r="J619" s="312"/>
      <c r="K619" s="312"/>
      <c r="L619" s="312"/>
      <c r="M619" s="312"/>
      <c r="N619" s="312"/>
    </row>
    <row r="620" spans="1:14" ht="12.75" customHeight="1">
      <c r="A620" s="306"/>
      <c r="B620" s="312"/>
      <c r="C620" s="312"/>
      <c r="D620" s="312"/>
      <c r="E620" s="312"/>
      <c r="F620" s="312"/>
      <c r="G620" s="312"/>
      <c r="H620" s="312"/>
      <c r="I620" s="312"/>
      <c r="J620" s="312"/>
      <c r="K620" s="312"/>
      <c r="L620" s="312"/>
      <c r="M620" s="312"/>
      <c r="N620" s="312"/>
    </row>
    <row r="621" spans="1:14" ht="12.75" customHeight="1">
      <c r="A621" s="306"/>
      <c r="B621" s="312"/>
      <c r="C621" s="312"/>
      <c r="D621" s="312"/>
      <c r="E621" s="312"/>
      <c r="F621" s="312"/>
      <c r="G621" s="312"/>
      <c r="H621" s="312"/>
      <c r="I621" s="312"/>
      <c r="J621" s="312"/>
      <c r="K621" s="312"/>
      <c r="L621" s="312"/>
      <c r="M621" s="312"/>
      <c r="N621" s="312"/>
    </row>
    <row r="622" spans="1:14" ht="12.75" customHeight="1">
      <c r="A622" s="306"/>
      <c r="B622" s="312"/>
      <c r="C622" s="312"/>
      <c r="D622" s="312"/>
      <c r="E622" s="312"/>
      <c r="F622" s="312"/>
      <c r="G622" s="312"/>
      <c r="H622" s="312"/>
      <c r="I622" s="312"/>
      <c r="J622" s="312"/>
      <c r="K622" s="312"/>
      <c r="L622" s="312"/>
      <c r="M622" s="312"/>
      <c r="N622" s="312"/>
    </row>
    <row r="623" spans="1:14" ht="12.75" customHeight="1">
      <c r="A623" s="306"/>
      <c r="B623" s="312"/>
      <c r="C623" s="312"/>
      <c r="D623" s="312"/>
      <c r="E623" s="312"/>
      <c r="F623" s="312"/>
      <c r="G623" s="312"/>
      <c r="H623" s="312"/>
      <c r="I623" s="312"/>
      <c r="J623" s="312"/>
      <c r="K623" s="312"/>
      <c r="L623" s="312"/>
      <c r="M623" s="312"/>
      <c r="N623" s="312"/>
    </row>
    <row r="624" spans="1:14" ht="12.75" customHeight="1">
      <c r="A624" s="306"/>
      <c r="B624" s="312"/>
      <c r="C624" s="312"/>
      <c r="D624" s="312"/>
      <c r="E624" s="312"/>
      <c r="F624" s="312"/>
      <c r="G624" s="312"/>
      <c r="H624" s="312"/>
      <c r="I624" s="312"/>
      <c r="J624" s="312"/>
      <c r="K624" s="312"/>
      <c r="L624" s="312"/>
      <c r="M624" s="312"/>
      <c r="N624" s="312"/>
    </row>
    <row r="625" spans="1:14" ht="12.75" customHeight="1">
      <c r="A625" s="306"/>
      <c r="B625" s="312"/>
      <c r="C625" s="312"/>
      <c r="D625" s="312"/>
      <c r="E625" s="312"/>
      <c r="F625" s="312"/>
      <c r="G625" s="312"/>
      <c r="H625" s="312"/>
      <c r="I625" s="312"/>
      <c r="J625" s="312"/>
      <c r="K625" s="312"/>
      <c r="L625" s="312"/>
      <c r="M625" s="312"/>
      <c r="N625" s="312"/>
    </row>
    <row r="626" spans="1:14" ht="12.75" customHeight="1">
      <c r="A626" s="306"/>
      <c r="B626" s="312"/>
      <c r="C626" s="312"/>
      <c r="D626" s="312"/>
      <c r="E626" s="312"/>
      <c r="F626" s="312"/>
      <c r="G626" s="312"/>
      <c r="H626" s="312"/>
      <c r="I626" s="312"/>
      <c r="J626" s="312"/>
      <c r="K626" s="312"/>
      <c r="L626" s="312"/>
      <c r="M626" s="312"/>
      <c r="N626" s="312"/>
    </row>
    <row r="627" spans="1:14" ht="12.75" customHeight="1">
      <c r="A627" s="306"/>
      <c r="B627" s="312"/>
      <c r="C627" s="312"/>
      <c r="D627" s="312"/>
      <c r="E627" s="312"/>
      <c r="F627" s="312"/>
      <c r="G627" s="312"/>
      <c r="H627" s="312"/>
      <c r="I627" s="312"/>
      <c r="J627" s="312"/>
      <c r="K627" s="312"/>
      <c r="L627" s="312"/>
      <c r="M627" s="312"/>
      <c r="N627" s="312"/>
    </row>
    <row r="628" spans="1:14" ht="12.75" customHeight="1">
      <c r="A628" s="306"/>
      <c r="B628" s="312"/>
      <c r="C628" s="312"/>
      <c r="D628" s="312"/>
      <c r="E628" s="312"/>
      <c r="F628" s="312"/>
      <c r="G628" s="312"/>
      <c r="H628" s="312"/>
      <c r="I628" s="312"/>
      <c r="J628" s="312"/>
      <c r="K628" s="312"/>
      <c r="L628" s="312"/>
      <c r="M628" s="312"/>
      <c r="N628" s="312"/>
    </row>
    <row r="629" spans="1:14" ht="12.75" customHeight="1">
      <c r="A629" s="306"/>
      <c r="B629" s="312"/>
      <c r="C629" s="312"/>
      <c r="D629" s="312"/>
      <c r="E629" s="312"/>
      <c r="F629" s="312"/>
      <c r="G629" s="312"/>
      <c r="H629" s="312"/>
      <c r="I629" s="312"/>
      <c r="J629" s="312"/>
      <c r="K629" s="312"/>
      <c r="L629" s="312"/>
      <c r="M629" s="312"/>
      <c r="N629" s="312"/>
    </row>
    <row r="630" spans="1:14" ht="12.75" customHeight="1">
      <c r="A630" s="306"/>
      <c r="B630" s="312"/>
      <c r="C630" s="312"/>
      <c r="D630" s="312"/>
      <c r="E630" s="312"/>
      <c r="F630" s="312"/>
      <c r="G630" s="312"/>
      <c r="H630" s="312"/>
      <c r="I630" s="312"/>
      <c r="J630" s="312"/>
      <c r="K630" s="312"/>
      <c r="L630" s="312"/>
      <c r="M630" s="312"/>
      <c r="N630" s="312"/>
    </row>
    <row r="631" spans="1:14" ht="12.75" customHeight="1">
      <c r="A631" s="306"/>
      <c r="B631" s="312"/>
      <c r="C631" s="312"/>
      <c r="D631" s="312"/>
      <c r="E631" s="312"/>
      <c r="F631" s="312"/>
      <c r="G631" s="312"/>
      <c r="H631" s="312"/>
      <c r="I631" s="312"/>
      <c r="J631" s="312"/>
      <c r="K631" s="312"/>
      <c r="L631" s="312"/>
      <c r="M631" s="312"/>
      <c r="N631" s="312"/>
    </row>
    <row r="632" spans="1:14" ht="12.75" customHeight="1">
      <c r="A632" s="306"/>
      <c r="B632" s="312"/>
      <c r="C632" s="312"/>
      <c r="D632" s="312"/>
      <c r="E632" s="312"/>
      <c r="F632" s="312"/>
      <c r="G632" s="312"/>
      <c r="H632" s="312"/>
      <c r="I632" s="312"/>
      <c r="J632" s="312"/>
      <c r="K632" s="312"/>
      <c r="L632" s="312"/>
      <c r="M632" s="312"/>
      <c r="N632" s="312"/>
    </row>
    <row r="633" spans="1:14" ht="12.75" customHeight="1">
      <c r="A633" s="306"/>
      <c r="B633" s="312"/>
      <c r="C633" s="312"/>
      <c r="D633" s="312"/>
      <c r="E633" s="312"/>
      <c r="F633" s="312"/>
      <c r="G633" s="312"/>
      <c r="H633" s="312"/>
      <c r="I633" s="312"/>
      <c r="J633" s="312"/>
      <c r="K633" s="312"/>
      <c r="L633" s="312"/>
      <c r="M633" s="312"/>
      <c r="N633" s="312"/>
    </row>
    <row r="634" spans="1:14" ht="12.75" customHeight="1">
      <c r="A634" s="306"/>
      <c r="B634" s="312"/>
      <c r="C634" s="312"/>
      <c r="D634" s="312"/>
      <c r="E634" s="312"/>
      <c r="F634" s="312"/>
      <c r="G634" s="312"/>
      <c r="H634" s="312"/>
      <c r="I634" s="312"/>
      <c r="J634" s="312"/>
      <c r="K634" s="312"/>
      <c r="L634" s="312"/>
      <c r="M634" s="312"/>
      <c r="N634" s="312"/>
    </row>
    <row r="635" spans="1:14" ht="12.75" customHeight="1">
      <c r="A635" s="306"/>
      <c r="B635" s="312"/>
      <c r="C635" s="312"/>
      <c r="D635" s="312"/>
      <c r="E635" s="312"/>
      <c r="F635" s="312"/>
      <c r="G635" s="312"/>
      <c r="H635" s="312"/>
      <c r="I635" s="312"/>
      <c r="J635" s="312"/>
      <c r="K635" s="312"/>
      <c r="L635" s="312"/>
      <c r="M635" s="312"/>
      <c r="N635" s="312"/>
    </row>
    <row r="636" spans="1:14" ht="12.75" customHeight="1">
      <c r="A636" s="306"/>
      <c r="B636" s="312"/>
      <c r="C636" s="312"/>
      <c r="D636" s="312"/>
      <c r="E636" s="312"/>
      <c r="F636" s="312"/>
      <c r="G636" s="312"/>
      <c r="H636" s="312"/>
      <c r="I636" s="312"/>
      <c r="J636" s="312"/>
      <c r="K636" s="312"/>
      <c r="L636" s="312"/>
      <c r="M636" s="312"/>
      <c r="N636" s="312"/>
    </row>
    <row r="637" spans="1:14" ht="12.75" customHeight="1">
      <c r="A637" s="306"/>
      <c r="B637" s="312"/>
      <c r="C637" s="312"/>
      <c r="D637" s="312"/>
      <c r="E637" s="312"/>
      <c r="F637" s="312"/>
      <c r="G637" s="312"/>
      <c r="H637" s="312"/>
      <c r="I637" s="312"/>
      <c r="J637" s="312"/>
      <c r="K637" s="312"/>
      <c r="L637" s="312"/>
      <c r="M637" s="312"/>
      <c r="N637" s="312"/>
    </row>
    <row r="638" spans="1:14" ht="12.75" customHeight="1">
      <c r="A638" s="306"/>
      <c r="B638" s="312"/>
      <c r="C638" s="312"/>
      <c r="D638" s="312"/>
      <c r="E638" s="312"/>
      <c r="F638" s="312"/>
      <c r="G638" s="312"/>
      <c r="H638" s="312"/>
      <c r="I638" s="312"/>
      <c r="J638" s="312"/>
      <c r="K638" s="312"/>
      <c r="L638" s="312"/>
      <c r="M638" s="312"/>
      <c r="N638" s="312"/>
    </row>
    <row r="639" spans="1:14" ht="12.75" customHeight="1">
      <c r="A639" s="306"/>
      <c r="B639" s="312"/>
      <c r="C639" s="312"/>
      <c r="D639" s="312"/>
      <c r="E639" s="312"/>
      <c r="F639" s="312"/>
      <c r="G639" s="312"/>
      <c r="H639" s="312"/>
      <c r="I639" s="312"/>
      <c r="J639" s="312"/>
      <c r="K639" s="312"/>
      <c r="L639" s="312"/>
      <c r="M639" s="312"/>
      <c r="N639" s="312"/>
    </row>
    <row r="640" spans="1:14" ht="12.75" customHeight="1">
      <c r="A640" s="306"/>
      <c r="B640" s="312"/>
      <c r="C640" s="312"/>
      <c r="D640" s="312"/>
      <c r="E640" s="312"/>
      <c r="F640" s="312"/>
      <c r="G640" s="312"/>
      <c r="H640" s="312"/>
      <c r="I640" s="312"/>
      <c r="J640" s="312"/>
      <c r="K640" s="312"/>
      <c r="L640" s="312"/>
      <c r="M640" s="312"/>
      <c r="N640" s="312"/>
    </row>
    <row r="641" spans="1:14" ht="12.75" customHeight="1">
      <c r="A641" s="306"/>
      <c r="B641" s="312"/>
      <c r="C641" s="312"/>
      <c r="D641" s="312"/>
      <c r="E641" s="312"/>
      <c r="F641" s="312"/>
      <c r="G641" s="312"/>
      <c r="H641" s="312"/>
      <c r="I641" s="312"/>
      <c r="J641" s="312"/>
      <c r="K641" s="312"/>
      <c r="L641" s="312"/>
      <c r="M641" s="312"/>
      <c r="N641" s="312"/>
    </row>
    <row r="642" spans="1:14" ht="12.75" customHeight="1">
      <c r="A642" s="306"/>
      <c r="B642" s="312"/>
      <c r="C642" s="312"/>
      <c r="D642" s="312"/>
      <c r="E642" s="312"/>
      <c r="F642" s="312"/>
      <c r="G642" s="312"/>
      <c r="H642" s="312"/>
      <c r="I642" s="312"/>
      <c r="J642" s="312"/>
      <c r="K642" s="312"/>
      <c r="L642" s="312"/>
      <c r="M642" s="312"/>
      <c r="N642" s="312"/>
    </row>
    <row r="643" spans="1:14" ht="12.75" customHeight="1">
      <c r="A643" s="306"/>
      <c r="B643" s="312"/>
      <c r="C643" s="312"/>
      <c r="D643" s="312"/>
      <c r="E643" s="312"/>
      <c r="F643" s="312"/>
      <c r="G643" s="312"/>
      <c r="H643" s="312"/>
      <c r="I643" s="312"/>
      <c r="J643" s="312"/>
      <c r="K643" s="312"/>
      <c r="L643" s="312"/>
      <c r="M643" s="312"/>
      <c r="N643" s="312"/>
    </row>
    <row r="644" spans="1:14" ht="12.75" customHeight="1">
      <c r="A644" s="306"/>
      <c r="B644" s="312"/>
      <c r="C644" s="312"/>
      <c r="D644" s="312"/>
      <c r="E644" s="312"/>
      <c r="F644" s="312"/>
      <c r="G644" s="312"/>
      <c r="H644" s="312"/>
      <c r="I644" s="312"/>
      <c r="J644" s="312"/>
      <c r="K644" s="312"/>
      <c r="L644" s="312"/>
      <c r="M644" s="312"/>
      <c r="N644" s="312"/>
    </row>
    <row r="645" spans="1:14" ht="12.75" customHeight="1">
      <c r="A645" s="306"/>
      <c r="B645" s="312"/>
      <c r="C645" s="312"/>
      <c r="D645" s="312"/>
      <c r="E645" s="312"/>
      <c r="F645" s="312"/>
      <c r="G645" s="312"/>
      <c r="H645" s="312"/>
      <c r="I645" s="312"/>
      <c r="J645" s="312"/>
      <c r="K645" s="312"/>
      <c r="L645" s="312"/>
      <c r="M645" s="312"/>
      <c r="N645" s="312"/>
    </row>
    <row r="646" spans="1:14" ht="12.75" customHeight="1">
      <c r="A646" s="306"/>
      <c r="B646" s="312"/>
      <c r="C646" s="312"/>
      <c r="D646" s="312"/>
      <c r="E646" s="312"/>
      <c r="F646" s="312"/>
      <c r="G646" s="312"/>
      <c r="H646" s="312"/>
      <c r="I646" s="312"/>
      <c r="J646" s="312"/>
      <c r="K646" s="312"/>
      <c r="L646" s="312"/>
      <c r="M646" s="312"/>
      <c r="N646" s="312"/>
    </row>
    <row r="647" spans="1:14" ht="12.75" customHeight="1">
      <c r="A647" s="306"/>
      <c r="B647" s="312"/>
      <c r="C647" s="312"/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</row>
    <row r="648" spans="1:14" ht="12.75" customHeight="1">
      <c r="A648" s="306"/>
      <c r="B648" s="312"/>
      <c r="C648" s="312"/>
      <c r="D648" s="312"/>
      <c r="E648" s="312"/>
      <c r="F648" s="312"/>
      <c r="G648" s="312"/>
      <c r="H648" s="312"/>
      <c r="I648" s="312"/>
      <c r="J648" s="312"/>
      <c r="K648" s="312"/>
      <c r="L648" s="312"/>
      <c r="M648" s="312"/>
      <c r="N648" s="312"/>
    </row>
    <row r="649" spans="1:14" ht="12.75" customHeight="1">
      <c r="A649" s="306"/>
      <c r="B649" s="312"/>
      <c r="C649" s="312"/>
      <c r="D649" s="312"/>
      <c r="E649" s="312"/>
      <c r="F649" s="312"/>
      <c r="G649" s="312"/>
      <c r="H649" s="312"/>
      <c r="I649" s="312"/>
      <c r="J649" s="312"/>
      <c r="K649" s="312"/>
      <c r="L649" s="312"/>
      <c r="M649" s="312"/>
      <c r="N649" s="312"/>
    </row>
    <row r="650" spans="1:14" ht="12.75" customHeight="1">
      <c r="A650" s="306"/>
      <c r="B650" s="312"/>
      <c r="C650" s="312"/>
      <c r="D650" s="312"/>
      <c r="E650" s="312"/>
      <c r="F650" s="312"/>
      <c r="G650" s="312"/>
      <c r="H650" s="312"/>
      <c r="I650" s="312"/>
      <c r="J650" s="312"/>
      <c r="K650" s="312"/>
      <c r="L650" s="312"/>
      <c r="M650" s="312"/>
      <c r="N650" s="312"/>
    </row>
    <row r="651" spans="1:14" ht="12.75" customHeight="1">
      <c r="A651" s="306"/>
      <c r="B651" s="312"/>
      <c r="C651" s="312"/>
      <c r="D651" s="312"/>
      <c r="E651" s="312"/>
      <c r="F651" s="312"/>
      <c r="G651" s="312"/>
      <c r="H651" s="312"/>
      <c r="I651" s="312"/>
      <c r="J651" s="312"/>
      <c r="K651" s="312"/>
      <c r="L651" s="312"/>
      <c r="M651" s="312"/>
      <c r="N651" s="312"/>
    </row>
    <row r="652" spans="1:14" ht="12.75" customHeight="1">
      <c r="A652" s="306"/>
      <c r="B652" s="312"/>
      <c r="C652" s="312"/>
      <c r="D652" s="312"/>
      <c r="E652" s="312"/>
      <c r="F652" s="312"/>
      <c r="G652" s="312"/>
      <c r="H652" s="312"/>
      <c r="I652" s="312"/>
      <c r="J652" s="312"/>
      <c r="K652" s="312"/>
      <c r="L652" s="312"/>
      <c r="M652" s="312"/>
      <c r="N652" s="312"/>
    </row>
    <row r="653" spans="1:14" ht="12.75" customHeight="1">
      <c r="A653" s="306"/>
      <c r="B653" s="312"/>
      <c r="C653" s="312"/>
      <c r="D653" s="312"/>
      <c r="E653" s="312"/>
      <c r="F653" s="312"/>
      <c r="G653" s="312"/>
      <c r="H653" s="312"/>
      <c r="I653" s="312"/>
      <c r="J653" s="312"/>
      <c r="K653" s="312"/>
      <c r="L653" s="312"/>
      <c r="M653" s="312"/>
      <c r="N653" s="312"/>
    </row>
    <row r="654" spans="1:14" ht="12.75" customHeight="1">
      <c r="A654" s="306"/>
      <c r="B654" s="312"/>
      <c r="C654" s="312"/>
      <c r="D654" s="312"/>
      <c r="E654" s="312"/>
      <c r="F654" s="312"/>
      <c r="G654" s="312"/>
      <c r="H654" s="312"/>
      <c r="I654" s="312"/>
      <c r="J654" s="312"/>
      <c r="K654" s="312"/>
      <c r="L654" s="312"/>
      <c r="M654" s="312"/>
      <c r="N654" s="312"/>
    </row>
    <row r="655" spans="1:14" ht="12.75" customHeight="1">
      <c r="A655" s="306"/>
      <c r="B655" s="312"/>
      <c r="C655" s="312"/>
      <c r="D655" s="312"/>
      <c r="E655" s="312"/>
      <c r="F655" s="312"/>
      <c r="G655" s="312"/>
      <c r="H655" s="312"/>
      <c r="I655" s="312"/>
      <c r="J655" s="312"/>
      <c r="K655" s="312"/>
      <c r="L655" s="312"/>
      <c r="M655" s="312"/>
      <c r="N655" s="312"/>
    </row>
    <row r="656" spans="1:14" ht="12.75" customHeight="1">
      <c r="A656" s="306"/>
      <c r="B656" s="312"/>
      <c r="C656" s="312"/>
      <c r="D656" s="312"/>
      <c r="E656" s="312"/>
      <c r="F656" s="312"/>
      <c r="G656" s="312"/>
      <c r="H656" s="312"/>
      <c r="I656" s="312"/>
      <c r="J656" s="312"/>
      <c r="K656" s="312"/>
      <c r="L656" s="312"/>
      <c r="M656" s="312"/>
      <c r="N656" s="312"/>
    </row>
    <row r="657" spans="1:14" ht="12.75" customHeight="1">
      <c r="A657" s="306"/>
      <c r="B657" s="312"/>
      <c r="C657" s="312"/>
      <c r="D657" s="312"/>
      <c r="E657" s="312"/>
      <c r="F657" s="312"/>
      <c r="G657" s="312"/>
      <c r="H657" s="312"/>
      <c r="I657" s="312"/>
      <c r="J657" s="312"/>
      <c r="K657" s="312"/>
      <c r="L657" s="312"/>
      <c r="M657" s="312"/>
      <c r="N657" s="312"/>
    </row>
    <row r="658" spans="1:14" ht="12.75" customHeight="1">
      <c r="A658" s="306"/>
      <c r="B658" s="312"/>
      <c r="C658" s="312"/>
      <c r="D658" s="312"/>
      <c r="E658" s="312"/>
      <c r="F658" s="312"/>
      <c r="G658" s="312"/>
      <c r="H658" s="312"/>
      <c r="I658" s="312"/>
      <c r="J658" s="312"/>
      <c r="K658" s="312"/>
      <c r="L658" s="312"/>
      <c r="M658" s="312"/>
      <c r="N658" s="312"/>
    </row>
    <row r="659" spans="1:14" ht="12.75" customHeight="1">
      <c r="A659" s="306"/>
      <c r="B659" s="312"/>
      <c r="C659" s="312"/>
      <c r="D659" s="312"/>
      <c r="E659" s="312"/>
      <c r="F659" s="312"/>
      <c r="G659" s="312"/>
      <c r="H659" s="312"/>
      <c r="I659" s="312"/>
      <c r="J659" s="312"/>
      <c r="K659" s="312"/>
      <c r="L659" s="312"/>
      <c r="M659" s="312"/>
      <c r="N659" s="312"/>
    </row>
    <row r="660" spans="1:14" ht="12.75" customHeight="1">
      <c r="A660" s="306"/>
      <c r="B660" s="312"/>
      <c r="C660" s="312"/>
      <c r="D660" s="312"/>
      <c r="E660" s="312"/>
      <c r="F660" s="312"/>
      <c r="G660" s="312"/>
      <c r="H660" s="312"/>
      <c r="I660" s="312"/>
      <c r="J660" s="312"/>
      <c r="K660" s="312"/>
      <c r="L660" s="312"/>
      <c r="M660" s="312"/>
      <c r="N660" s="312"/>
    </row>
    <row r="661" spans="1:14" ht="12.75" customHeight="1">
      <c r="A661" s="306"/>
      <c r="B661" s="312"/>
      <c r="C661" s="312"/>
      <c r="D661" s="312"/>
      <c r="E661" s="312"/>
      <c r="F661" s="312"/>
      <c r="G661" s="312"/>
      <c r="H661" s="312"/>
      <c r="I661" s="312"/>
      <c r="J661" s="312"/>
      <c r="K661" s="312"/>
      <c r="L661" s="312"/>
      <c r="M661" s="312"/>
      <c r="N661" s="312"/>
    </row>
    <row r="662" spans="1:14" ht="12.75" customHeight="1">
      <c r="A662" s="306"/>
      <c r="B662" s="312"/>
      <c r="C662" s="312"/>
      <c r="D662" s="312"/>
      <c r="E662" s="312"/>
      <c r="F662" s="312"/>
      <c r="G662" s="312"/>
      <c r="H662" s="312"/>
      <c r="I662" s="312"/>
      <c r="J662" s="312"/>
      <c r="K662" s="312"/>
      <c r="L662" s="312"/>
      <c r="M662" s="312"/>
      <c r="N662" s="312"/>
    </row>
    <row r="663" spans="1:14" ht="12.75" customHeight="1">
      <c r="A663" s="306"/>
      <c r="B663" s="312"/>
      <c r="C663" s="312"/>
      <c r="D663" s="312"/>
      <c r="E663" s="312"/>
      <c r="F663" s="312"/>
      <c r="G663" s="312"/>
      <c r="H663" s="312"/>
      <c r="I663" s="312"/>
      <c r="J663" s="312"/>
      <c r="K663" s="312"/>
      <c r="L663" s="312"/>
      <c r="M663" s="312"/>
      <c r="N663" s="312"/>
    </row>
    <row r="664" spans="1:14" ht="12.75" customHeight="1">
      <c r="A664" s="306"/>
      <c r="B664" s="312"/>
      <c r="C664" s="312"/>
      <c r="D664" s="312"/>
      <c r="E664" s="312"/>
      <c r="F664" s="312"/>
      <c r="G664" s="312"/>
      <c r="H664" s="312"/>
      <c r="I664" s="312"/>
      <c r="J664" s="312"/>
      <c r="K664" s="312"/>
      <c r="L664" s="312"/>
      <c r="M664" s="312"/>
      <c r="N664" s="312"/>
    </row>
    <row r="665" spans="1:14" ht="12.75" customHeight="1">
      <c r="A665" s="306"/>
      <c r="B665" s="312"/>
      <c r="C665" s="312"/>
      <c r="D665" s="312"/>
      <c r="E665" s="312"/>
      <c r="F665" s="312"/>
      <c r="G665" s="312"/>
      <c r="H665" s="312"/>
      <c r="I665" s="312"/>
      <c r="J665" s="312"/>
      <c r="K665" s="312"/>
      <c r="L665" s="312"/>
      <c r="M665" s="312"/>
      <c r="N665" s="312"/>
    </row>
    <row r="666" spans="1:14" ht="12.75" customHeight="1">
      <c r="A666" s="306"/>
      <c r="B666" s="312"/>
      <c r="C666" s="312"/>
      <c r="D666" s="312"/>
      <c r="E666" s="312"/>
      <c r="F666" s="312"/>
      <c r="G666" s="312"/>
      <c r="H666" s="312"/>
      <c r="I666" s="312"/>
      <c r="J666" s="312"/>
      <c r="K666" s="312"/>
      <c r="L666" s="312"/>
      <c r="M666" s="312"/>
      <c r="N666" s="312"/>
    </row>
    <row r="667" spans="1:14" ht="12.75" customHeight="1">
      <c r="A667" s="306"/>
      <c r="B667" s="312"/>
      <c r="C667" s="312"/>
      <c r="D667" s="312"/>
      <c r="E667" s="312"/>
      <c r="F667" s="312"/>
      <c r="G667" s="312"/>
      <c r="H667" s="312"/>
      <c r="I667" s="312"/>
      <c r="J667" s="312"/>
      <c r="K667" s="312"/>
      <c r="L667" s="312"/>
      <c r="M667" s="312"/>
      <c r="N667" s="312"/>
    </row>
    <row r="668" spans="1:14" ht="12.75" customHeight="1">
      <c r="A668" s="306"/>
      <c r="B668" s="312"/>
      <c r="C668" s="312"/>
      <c r="D668" s="312"/>
      <c r="E668" s="312"/>
      <c r="F668" s="312"/>
      <c r="G668" s="312"/>
      <c r="H668" s="312"/>
      <c r="I668" s="312"/>
      <c r="J668" s="312"/>
      <c r="K668" s="312"/>
      <c r="L668" s="312"/>
      <c r="M668" s="312"/>
      <c r="N668" s="312"/>
    </row>
    <row r="669" spans="1:14" ht="12.75" customHeight="1">
      <c r="A669" s="306"/>
      <c r="B669" s="312"/>
      <c r="C669" s="312"/>
      <c r="D669" s="312"/>
      <c r="E669" s="312"/>
      <c r="F669" s="312"/>
      <c r="G669" s="312"/>
      <c r="H669" s="312"/>
      <c r="I669" s="312"/>
      <c r="J669" s="312"/>
      <c r="K669" s="312"/>
      <c r="L669" s="312"/>
      <c r="M669" s="312"/>
      <c r="N669" s="312"/>
    </row>
    <row r="670" spans="1:14" ht="12.75" customHeight="1">
      <c r="A670" s="306"/>
      <c r="B670" s="312"/>
      <c r="C670" s="312"/>
      <c r="D670" s="312"/>
      <c r="E670" s="312"/>
      <c r="F670" s="312"/>
      <c r="G670" s="312"/>
      <c r="H670" s="312"/>
      <c r="I670" s="312"/>
      <c r="J670" s="312"/>
      <c r="K670" s="312"/>
      <c r="L670" s="312"/>
      <c r="M670" s="312"/>
      <c r="N670" s="312"/>
    </row>
    <row r="671" spans="1:14" ht="12.75" customHeight="1">
      <c r="A671" s="306"/>
      <c r="B671" s="312"/>
      <c r="C671" s="312"/>
      <c r="D671" s="312"/>
      <c r="E671" s="312"/>
      <c r="F671" s="312"/>
      <c r="G671" s="312"/>
      <c r="H671" s="312"/>
      <c r="I671" s="312"/>
      <c r="J671" s="312"/>
      <c r="K671" s="312"/>
      <c r="L671" s="312"/>
      <c r="M671" s="312"/>
      <c r="N671" s="312"/>
    </row>
    <row r="672" spans="1:14" ht="12.75" customHeight="1">
      <c r="A672" s="306"/>
      <c r="B672" s="312"/>
      <c r="C672" s="312"/>
      <c r="D672" s="312"/>
      <c r="E672" s="312"/>
      <c r="F672" s="312"/>
      <c r="G672" s="312"/>
      <c r="H672" s="312"/>
      <c r="I672" s="312"/>
      <c r="J672" s="312"/>
      <c r="K672" s="312"/>
      <c r="L672" s="312"/>
      <c r="M672" s="312"/>
      <c r="N672" s="312"/>
    </row>
    <row r="673" spans="1:14" ht="12.75" customHeight="1">
      <c r="A673" s="306"/>
      <c r="B673" s="312"/>
      <c r="C673" s="312"/>
      <c r="D673" s="312"/>
      <c r="E673" s="312"/>
      <c r="F673" s="312"/>
      <c r="G673" s="312"/>
      <c r="H673" s="312"/>
      <c r="I673" s="312"/>
      <c r="J673" s="312"/>
      <c r="K673" s="312"/>
      <c r="L673" s="312"/>
      <c r="M673" s="312"/>
      <c r="N673" s="312"/>
    </row>
    <row r="674" spans="1:14" ht="12.75" customHeight="1">
      <c r="A674" s="306"/>
      <c r="B674" s="312"/>
      <c r="C674" s="312"/>
      <c r="D674" s="312"/>
      <c r="E674" s="312"/>
      <c r="F674" s="312"/>
      <c r="G674" s="312"/>
      <c r="H674" s="312"/>
      <c r="I674" s="312"/>
      <c r="J674" s="312"/>
      <c r="K674" s="312"/>
      <c r="L674" s="312"/>
      <c r="M674" s="312"/>
      <c r="N674" s="312"/>
    </row>
    <row r="675" spans="1:14" ht="12.75" customHeight="1">
      <c r="A675" s="306"/>
      <c r="B675" s="312"/>
      <c r="C675" s="312"/>
      <c r="D675" s="312"/>
      <c r="E675" s="312"/>
      <c r="F675" s="312"/>
      <c r="G675" s="312"/>
      <c r="H675" s="312"/>
      <c r="I675" s="312"/>
      <c r="J675" s="312"/>
      <c r="K675" s="312"/>
      <c r="L675" s="312"/>
      <c r="M675" s="312"/>
      <c r="N675" s="312"/>
    </row>
    <row r="676" spans="1:14" ht="12.75" customHeight="1">
      <c r="A676" s="306"/>
      <c r="B676" s="312"/>
      <c r="C676" s="312"/>
      <c r="D676" s="312"/>
      <c r="E676" s="312"/>
      <c r="F676" s="312"/>
      <c r="G676" s="312"/>
      <c r="H676" s="312"/>
      <c r="I676" s="312"/>
      <c r="J676" s="312"/>
      <c r="K676" s="312"/>
      <c r="L676" s="312"/>
      <c r="M676" s="312"/>
      <c r="N676" s="312"/>
    </row>
    <row r="677" spans="1:14" ht="12.75" customHeight="1">
      <c r="A677" s="306"/>
      <c r="B677" s="312"/>
      <c r="C677" s="312"/>
      <c r="D677" s="312"/>
      <c r="E677" s="312"/>
      <c r="F677" s="312"/>
      <c r="G677" s="312"/>
      <c r="H677" s="312"/>
      <c r="I677" s="312"/>
      <c r="J677" s="312"/>
      <c r="K677" s="312"/>
      <c r="L677" s="312"/>
      <c r="M677" s="312"/>
      <c r="N677" s="312"/>
    </row>
    <row r="678" spans="1:14" ht="12.75" customHeight="1">
      <c r="A678" s="306"/>
      <c r="B678" s="312"/>
      <c r="C678" s="312"/>
      <c r="D678" s="312"/>
      <c r="E678" s="312"/>
      <c r="F678" s="312"/>
      <c r="G678" s="312"/>
      <c r="H678" s="312"/>
      <c r="I678" s="312"/>
      <c r="J678" s="312"/>
      <c r="K678" s="312"/>
      <c r="L678" s="312"/>
      <c r="M678" s="312"/>
      <c r="N678" s="312"/>
    </row>
    <row r="679" spans="1:14" ht="12.75" customHeight="1">
      <c r="A679" s="306"/>
      <c r="B679" s="312"/>
      <c r="C679" s="312"/>
      <c r="D679" s="312"/>
      <c r="E679" s="312"/>
      <c r="F679" s="312"/>
      <c r="G679" s="312"/>
      <c r="H679" s="312"/>
      <c r="I679" s="312"/>
      <c r="J679" s="312"/>
      <c r="K679" s="312"/>
      <c r="L679" s="312"/>
      <c r="M679" s="312"/>
      <c r="N679" s="312"/>
    </row>
    <row r="680" spans="1:14" ht="12.75" customHeight="1">
      <c r="A680" s="306"/>
      <c r="B680" s="312"/>
      <c r="C680" s="312"/>
      <c r="D680" s="312"/>
      <c r="E680" s="312"/>
      <c r="F680" s="312"/>
      <c r="G680" s="312"/>
      <c r="H680" s="312"/>
      <c r="I680" s="312"/>
      <c r="J680" s="312"/>
      <c r="K680" s="312"/>
      <c r="L680" s="312"/>
      <c r="M680" s="312"/>
      <c r="N680" s="312"/>
    </row>
    <row r="681" spans="1:14" ht="12.75" customHeight="1">
      <c r="A681" s="306"/>
      <c r="B681" s="312"/>
      <c r="C681" s="312"/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</row>
    <row r="682" spans="1:14" ht="12.75" customHeight="1">
      <c r="A682" s="306"/>
      <c r="B682" s="312"/>
      <c r="C682" s="312"/>
      <c r="D682" s="312"/>
      <c r="E682" s="312"/>
      <c r="F682" s="312"/>
      <c r="G682" s="312"/>
      <c r="H682" s="312"/>
      <c r="I682" s="312"/>
      <c r="J682" s="312"/>
      <c r="K682" s="312"/>
      <c r="L682" s="312"/>
      <c r="M682" s="312"/>
      <c r="N682" s="312"/>
    </row>
    <row r="683" spans="1:14" ht="12.75" customHeight="1">
      <c r="A683" s="306"/>
      <c r="B683" s="312"/>
      <c r="C683" s="312"/>
      <c r="D683" s="312"/>
      <c r="E683" s="312"/>
      <c r="F683" s="312"/>
      <c r="G683" s="312"/>
      <c r="H683" s="312"/>
      <c r="I683" s="312"/>
      <c r="J683" s="312"/>
      <c r="K683" s="312"/>
      <c r="L683" s="312"/>
      <c r="M683" s="312"/>
      <c r="N683" s="312"/>
    </row>
    <row r="684" spans="1:14" ht="12.75" customHeight="1">
      <c r="A684" s="306"/>
      <c r="B684" s="312"/>
      <c r="C684" s="312"/>
      <c r="D684" s="312"/>
      <c r="E684" s="312"/>
      <c r="F684" s="312"/>
      <c r="G684" s="312"/>
      <c r="H684" s="312"/>
      <c r="I684" s="312"/>
      <c r="J684" s="312"/>
      <c r="K684" s="312"/>
      <c r="L684" s="312"/>
      <c r="M684" s="312"/>
      <c r="N684" s="312"/>
    </row>
    <row r="685" spans="1:14" ht="12.75" customHeight="1">
      <c r="A685" s="306"/>
      <c r="B685" s="312"/>
      <c r="C685" s="312"/>
      <c r="D685" s="312"/>
      <c r="E685" s="312"/>
      <c r="F685" s="312"/>
      <c r="G685" s="312"/>
      <c r="H685" s="312"/>
      <c r="I685" s="312"/>
      <c r="J685" s="312"/>
      <c r="K685" s="312"/>
      <c r="L685" s="312"/>
      <c r="M685" s="312"/>
      <c r="N685" s="312"/>
    </row>
    <row r="686" spans="1:14" ht="12.75" customHeight="1">
      <c r="A686" s="306"/>
      <c r="B686" s="312"/>
      <c r="C686" s="312"/>
      <c r="D686" s="312"/>
      <c r="E686" s="312"/>
      <c r="F686" s="312"/>
      <c r="G686" s="312"/>
      <c r="H686" s="312"/>
      <c r="I686" s="312"/>
      <c r="J686" s="312"/>
      <c r="K686" s="312"/>
      <c r="L686" s="312"/>
      <c r="M686" s="312"/>
      <c r="N686" s="312"/>
    </row>
    <row r="687" spans="1:14" ht="12.75" customHeight="1">
      <c r="A687" s="306"/>
      <c r="B687" s="312"/>
      <c r="C687" s="312"/>
      <c r="D687" s="312"/>
      <c r="E687" s="312"/>
      <c r="F687" s="312"/>
      <c r="G687" s="312"/>
      <c r="H687" s="312"/>
      <c r="I687" s="312"/>
      <c r="J687" s="312"/>
      <c r="K687" s="312"/>
      <c r="L687" s="312"/>
      <c r="M687" s="312"/>
      <c r="N687" s="312"/>
    </row>
    <row r="688" spans="1:14" ht="12.75" customHeight="1">
      <c r="A688" s="306"/>
      <c r="B688" s="312"/>
      <c r="C688" s="312"/>
      <c r="D688" s="312"/>
      <c r="E688" s="312"/>
      <c r="F688" s="312"/>
      <c r="G688" s="312"/>
      <c r="H688" s="312"/>
      <c r="I688" s="312"/>
      <c r="J688" s="312"/>
      <c r="K688" s="312"/>
      <c r="L688" s="312"/>
      <c r="M688" s="312"/>
      <c r="N688" s="312"/>
    </row>
    <row r="689" spans="1:14" ht="12.75" customHeight="1">
      <c r="A689" s="306"/>
      <c r="B689" s="312"/>
      <c r="C689" s="312"/>
      <c r="D689" s="312"/>
      <c r="E689" s="312"/>
      <c r="F689" s="312"/>
      <c r="G689" s="312"/>
      <c r="H689" s="312"/>
      <c r="I689" s="312"/>
      <c r="J689" s="312"/>
      <c r="K689" s="312"/>
      <c r="L689" s="312"/>
      <c r="M689" s="312"/>
      <c r="N689" s="312"/>
    </row>
    <row r="690" spans="1:14" ht="12.75" customHeight="1">
      <c r="A690" s="306"/>
      <c r="B690" s="312"/>
      <c r="C690" s="312"/>
      <c r="D690" s="312"/>
      <c r="E690" s="312"/>
      <c r="F690" s="312"/>
      <c r="G690" s="312"/>
      <c r="H690" s="312"/>
      <c r="I690" s="312"/>
      <c r="J690" s="312"/>
      <c r="K690" s="312"/>
      <c r="L690" s="312"/>
      <c r="M690" s="312"/>
      <c r="N690" s="312"/>
    </row>
    <row r="691" spans="1:14" ht="12.75" customHeight="1">
      <c r="A691" s="306"/>
      <c r="B691" s="312"/>
      <c r="C691" s="312"/>
      <c r="D691" s="312"/>
      <c r="E691" s="312"/>
      <c r="F691" s="312"/>
      <c r="G691" s="312"/>
      <c r="H691" s="312"/>
      <c r="I691" s="312"/>
      <c r="J691" s="312"/>
      <c r="K691" s="312"/>
      <c r="L691" s="312"/>
      <c r="M691" s="312"/>
      <c r="N691" s="312"/>
    </row>
    <row r="692" spans="1:14" ht="12.75" customHeight="1">
      <c r="A692" s="306"/>
      <c r="B692" s="312"/>
      <c r="C692" s="312"/>
      <c r="D692" s="312"/>
      <c r="E692" s="312"/>
      <c r="F692" s="312"/>
      <c r="G692" s="312"/>
      <c r="H692" s="312"/>
      <c r="I692" s="312"/>
      <c r="J692" s="312"/>
      <c r="K692" s="312"/>
      <c r="L692" s="312"/>
      <c r="M692" s="312"/>
      <c r="N692" s="312"/>
    </row>
    <row r="693" spans="1:14" ht="12.75" customHeight="1">
      <c r="A693" s="306"/>
      <c r="B693" s="312"/>
      <c r="C693" s="312"/>
      <c r="D693" s="312"/>
      <c r="E693" s="312"/>
      <c r="F693" s="312"/>
      <c r="G693" s="312"/>
      <c r="H693" s="312"/>
      <c r="I693" s="312"/>
      <c r="J693" s="312"/>
      <c r="K693" s="312"/>
      <c r="L693" s="312"/>
      <c r="M693" s="312"/>
      <c r="N693" s="312"/>
    </row>
    <row r="694" spans="1:14" ht="12.75" customHeight="1">
      <c r="A694" s="306"/>
      <c r="B694" s="312"/>
      <c r="C694" s="312"/>
      <c r="D694" s="312"/>
      <c r="E694" s="312"/>
      <c r="F694" s="312"/>
      <c r="G694" s="312"/>
      <c r="H694" s="312"/>
      <c r="I694" s="312"/>
      <c r="J694" s="312"/>
      <c r="K694" s="312"/>
      <c r="L694" s="312"/>
      <c r="M694" s="312"/>
      <c r="N694" s="312"/>
    </row>
    <row r="695" spans="1:14" ht="12.75" customHeight="1">
      <c r="A695" s="306"/>
      <c r="B695" s="312"/>
      <c r="C695" s="312"/>
      <c r="D695" s="312"/>
      <c r="E695" s="312"/>
      <c r="F695" s="312"/>
      <c r="G695" s="312"/>
      <c r="H695" s="312"/>
      <c r="I695" s="312"/>
      <c r="J695" s="312"/>
      <c r="K695" s="312"/>
      <c r="L695" s="312"/>
      <c r="M695" s="312"/>
      <c r="N695" s="312"/>
    </row>
    <row r="696" spans="1:14" ht="12.75" customHeight="1">
      <c r="A696" s="306"/>
      <c r="B696" s="312"/>
      <c r="C696" s="312"/>
      <c r="D696" s="312"/>
      <c r="E696" s="312"/>
      <c r="F696" s="312"/>
      <c r="G696" s="312"/>
      <c r="H696" s="312"/>
      <c r="I696" s="312"/>
      <c r="J696" s="312"/>
      <c r="K696" s="312"/>
      <c r="L696" s="312"/>
      <c r="M696" s="312"/>
      <c r="N696" s="312"/>
    </row>
    <row r="697" spans="1:14" ht="12.75" customHeight="1">
      <c r="A697" s="306"/>
      <c r="B697" s="312"/>
      <c r="C697" s="312"/>
      <c r="D697" s="312"/>
      <c r="E697" s="312"/>
      <c r="F697" s="312"/>
      <c r="G697" s="312"/>
      <c r="H697" s="312"/>
      <c r="I697" s="312"/>
      <c r="J697" s="312"/>
      <c r="K697" s="312"/>
      <c r="L697" s="312"/>
      <c r="M697" s="312"/>
      <c r="N697" s="312"/>
    </row>
    <row r="698" spans="1:14" ht="12.75" customHeight="1">
      <c r="A698" s="306"/>
      <c r="B698" s="312"/>
      <c r="C698" s="312"/>
      <c r="D698" s="312"/>
      <c r="E698" s="312"/>
      <c r="F698" s="312"/>
      <c r="G698" s="312"/>
      <c r="H698" s="312"/>
      <c r="I698" s="312"/>
      <c r="J698" s="312"/>
      <c r="K698" s="312"/>
      <c r="L698" s="312"/>
      <c r="M698" s="312"/>
      <c r="N698" s="312"/>
    </row>
    <row r="699" spans="1:14" ht="12.75" customHeight="1">
      <c r="A699" s="306"/>
      <c r="B699" s="312"/>
      <c r="C699" s="312"/>
      <c r="D699" s="312"/>
      <c r="E699" s="312"/>
      <c r="F699" s="312"/>
      <c r="G699" s="312"/>
      <c r="H699" s="312"/>
      <c r="I699" s="312"/>
      <c r="J699" s="312"/>
      <c r="K699" s="312"/>
      <c r="L699" s="312"/>
      <c r="M699" s="312"/>
      <c r="N699" s="312"/>
    </row>
    <row r="700" spans="1:14" ht="12.75" customHeight="1">
      <c r="A700" s="306"/>
      <c r="B700" s="312"/>
      <c r="C700" s="312"/>
      <c r="D700" s="312"/>
      <c r="E700" s="312"/>
      <c r="F700" s="312"/>
      <c r="G700" s="312"/>
      <c r="H700" s="312"/>
      <c r="I700" s="312"/>
      <c r="J700" s="312"/>
      <c r="K700" s="312"/>
      <c r="L700" s="312"/>
      <c r="M700" s="312"/>
      <c r="N700" s="312"/>
    </row>
    <row r="701" spans="1:14" ht="12.75" customHeight="1">
      <c r="A701" s="306"/>
      <c r="B701" s="312"/>
      <c r="C701" s="312"/>
      <c r="D701" s="312"/>
      <c r="E701" s="312"/>
      <c r="F701" s="312"/>
      <c r="G701" s="312"/>
      <c r="H701" s="312"/>
      <c r="I701" s="312"/>
      <c r="J701" s="312"/>
      <c r="K701" s="312"/>
      <c r="L701" s="312"/>
      <c r="M701" s="312"/>
      <c r="N701" s="312"/>
    </row>
    <row r="702" spans="1:14" ht="12.75" customHeight="1">
      <c r="A702" s="306"/>
      <c r="B702" s="312"/>
      <c r="C702" s="312"/>
      <c r="D702" s="312"/>
      <c r="E702" s="312"/>
      <c r="F702" s="312"/>
      <c r="G702" s="312"/>
      <c r="H702" s="312"/>
      <c r="I702" s="312"/>
      <c r="J702" s="312"/>
      <c r="K702" s="312"/>
      <c r="L702" s="312"/>
      <c r="M702" s="312"/>
      <c r="N702" s="312"/>
    </row>
    <row r="703" spans="1:14" ht="12.75" customHeight="1">
      <c r="A703" s="306"/>
      <c r="B703" s="312"/>
      <c r="C703" s="312"/>
      <c r="D703" s="312"/>
      <c r="E703" s="312"/>
      <c r="F703" s="312"/>
      <c r="G703" s="312"/>
      <c r="H703" s="312"/>
      <c r="I703" s="312"/>
      <c r="J703" s="312"/>
      <c r="K703" s="312"/>
      <c r="L703" s="312"/>
      <c r="M703" s="312"/>
      <c r="N703" s="312"/>
    </row>
    <row r="704" spans="1:14" ht="12.75" customHeight="1">
      <c r="A704" s="306"/>
      <c r="B704" s="312"/>
      <c r="C704" s="312"/>
      <c r="D704" s="312"/>
      <c r="E704" s="312"/>
      <c r="F704" s="312"/>
      <c r="G704" s="312"/>
      <c r="H704" s="312"/>
      <c r="I704" s="312"/>
      <c r="J704" s="312"/>
      <c r="K704" s="312"/>
      <c r="L704" s="312"/>
      <c r="M704" s="312"/>
      <c r="N704" s="312"/>
    </row>
    <row r="705" spans="1:14" ht="12.75" customHeight="1">
      <c r="A705" s="306"/>
      <c r="B705" s="312"/>
      <c r="C705" s="312"/>
      <c r="D705" s="312"/>
      <c r="E705" s="312"/>
      <c r="F705" s="312"/>
      <c r="G705" s="312"/>
      <c r="H705" s="312"/>
      <c r="I705" s="312"/>
      <c r="J705" s="312"/>
      <c r="K705" s="312"/>
      <c r="L705" s="312"/>
      <c r="M705" s="312"/>
      <c r="N705" s="312"/>
    </row>
    <row r="706" spans="1:14" ht="12.75" customHeight="1">
      <c r="A706" s="306"/>
      <c r="B706" s="312"/>
      <c r="C706" s="312"/>
      <c r="D706" s="312"/>
      <c r="E706" s="312"/>
      <c r="F706" s="312"/>
      <c r="G706" s="312"/>
      <c r="H706" s="312"/>
      <c r="I706" s="312"/>
      <c r="J706" s="312"/>
      <c r="K706" s="312"/>
      <c r="L706" s="312"/>
      <c r="M706" s="312"/>
      <c r="N706" s="312"/>
    </row>
    <row r="707" spans="1:14" ht="12.75" customHeight="1">
      <c r="A707" s="306"/>
      <c r="B707" s="312"/>
      <c r="C707" s="312"/>
      <c r="D707" s="312"/>
      <c r="E707" s="312"/>
      <c r="F707" s="312"/>
      <c r="G707" s="312"/>
      <c r="H707" s="312"/>
      <c r="I707" s="312"/>
      <c r="J707" s="312"/>
      <c r="K707" s="312"/>
      <c r="L707" s="312"/>
      <c r="M707" s="312"/>
      <c r="N707" s="312"/>
    </row>
    <row r="708" spans="1:14" ht="12.75" customHeight="1">
      <c r="A708" s="306"/>
      <c r="B708" s="312"/>
      <c r="C708" s="312"/>
      <c r="D708" s="312"/>
      <c r="E708" s="312"/>
      <c r="F708" s="312"/>
      <c r="G708" s="312"/>
      <c r="H708" s="312"/>
      <c r="I708" s="312"/>
      <c r="J708" s="312"/>
      <c r="K708" s="312"/>
      <c r="L708" s="312"/>
      <c r="M708" s="312"/>
      <c r="N708" s="312"/>
    </row>
    <row r="709" spans="1:14" ht="12.75" customHeight="1">
      <c r="A709" s="306"/>
      <c r="B709" s="312"/>
      <c r="C709" s="312"/>
      <c r="D709" s="312"/>
      <c r="E709" s="312"/>
      <c r="F709" s="312"/>
      <c r="G709" s="312"/>
      <c r="H709" s="312"/>
      <c r="I709" s="312"/>
      <c r="J709" s="312"/>
      <c r="K709" s="312"/>
      <c r="L709" s="312"/>
      <c r="M709" s="312"/>
      <c r="N709" s="312"/>
    </row>
    <row r="710" spans="1:14" ht="12.75" customHeight="1">
      <c r="A710" s="306"/>
      <c r="B710" s="312"/>
      <c r="C710" s="312"/>
      <c r="D710" s="312"/>
      <c r="E710" s="312"/>
      <c r="F710" s="312"/>
      <c r="G710" s="312"/>
      <c r="H710" s="312"/>
      <c r="I710" s="312"/>
      <c r="J710" s="312"/>
      <c r="K710" s="312"/>
      <c r="L710" s="312"/>
      <c r="M710" s="312"/>
      <c r="N710" s="312"/>
    </row>
    <row r="711" spans="1:14" ht="12.75" customHeight="1">
      <c r="A711" s="306"/>
      <c r="B711" s="312"/>
      <c r="C711" s="312"/>
      <c r="D711" s="312"/>
      <c r="E711" s="312"/>
      <c r="F711" s="312"/>
      <c r="G711" s="312"/>
      <c r="H711" s="312"/>
      <c r="I711" s="312"/>
      <c r="J711" s="312"/>
      <c r="K711" s="312"/>
      <c r="L711" s="312"/>
      <c r="M711" s="312"/>
      <c r="N711" s="312"/>
    </row>
    <row r="712" spans="1:14" ht="12.75" customHeight="1">
      <c r="A712" s="306"/>
      <c r="B712" s="312"/>
      <c r="C712" s="312"/>
      <c r="D712" s="312"/>
      <c r="E712" s="312"/>
      <c r="F712" s="312"/>
      <c r="G712" s="312"/>
      <c r="H712" s="312"/>
      <c r="I712" s="312"/>
      <c r="J712" s="312"/>
      <c r="K712" s="312"/>
      <c r="L712" s="312"/>
      <c r="M712" s="312"/>
      <c r="N712" s="312"/>
    </row>
    <row r="713" spans="1:14" ht="12.75" customHeight="1">
      <c r="A713" s="306"/>
      <c r="B713" s="312"/>
      <c r="C713" s="312"/>
      <c r="D713" s="312"/>
      <c r="E713" s="312"/>
      <c r="F713" s="312"/>
      <c r="G713" s="312"/>
      <c r="H713" s="312"/>
      <c r="I713" s="312"/>
      <c r="J713" s="312"/>
      <c r="K713" s="312"/>
      <c r="L713" s="312"/>
      <c r="M713" s="312"/>
      <c r="N713" s="312"/>
    </row>
    <row r="714" spans="1:14" ht="12.75" customHeight="1">
      <c r="A714" s="306"/>
      <c r="B714" s="312"/>
      <c r="C714" s="312"/>
      <c r="D714" s="312"/>
      <c r="E714" s="312"/>
      <c r="F714" s="312"/>
      <c r="G714" s="312"/>
      <c r="H714" s="312"/>
      <c r="I714" s="312"/>
      <c r="J714" s="312"/>
      <c r="K714" s="312"/>
      <c r="L714" s="312"/>
      <c r="M714" s="312"/>
      <c r="N714" s="312"/>
    </row>
    <row r="715" spans="1:14" ht="12.75" customHeight="1">
      <c r="A715" s="306"/>
      <c r="B715" s="312"/>
      <c r="C715" s="312"/>
      <c r="D715" s="312"/>
      <c r="E715" s="312"/>
      <c r="F715" s="312"/>
      <c r="G715" s="312"/>
      <c r="H715" s="312"/>
      <c r="I715" s="312"/>
      <c r="J715" s="312"/>
      <c r="K715" s="312"/>
      <c r="L715" s="312"/>
      <c r="M715" s="312"/>
      <c r="N715" s="312"/>
    </row>
    <row r="716" spans="1:14" ht="12.75" customHeight="1">
      <c r="A716" s="306"/>
      <c r="B716" s="312"/>
      <c r="C716" s="312"/>
      <c r="D716" s="312"/>
      <c r="E716" s="312"/>
      <c r="F716" s="312"/>
      <c r="G716" s="312"/>
      <c r="H716" s="312"/>
      <c r="I716" s="312"/>
      <c r="J716" s="312"/>
      <c r="K716" s="312"/>
      <c r="L716" s="312"/>
      <c r="M716" s="312"/>
      <c r="N716" s="312"/>
    </row>
    <row r="717" spans="1:14" ht="12.75" customHeight="1">
      <c r="A717" s="306"/>
      <c r="B717" s="312"/>
      <c r="C717" s="312"/>
      <c r="D717" s="312"/>
      <c r="E717" s="312"/>
      <c r="F717" s="312"/>
      <c r="G717" s="312"/>
      <c r="H717" s="312"/>
      <c r="I717" s="312"/>
      <c r="J717" s="312"/>
      <c r="K717" s="312"/>
      <c r="L717" s="312"/>
      <c r="M717" s="312"/>
      <c r="N717" s="312"/>
    </row>
    <row r="718" spans="1:14" ht="12.75" customHeight="1">
      <c r="A718" s="306"/>
      <c r="B718" s="312"/>
      <c r="C718" s="312"/>
      <c r="D718" s="312"/>
      <c r="E718" s="312"/>
      <c r="F718" s="312"/>
      <c r="G718" s="312"/>
      <c r="H718" s="312"/>
      <c r="I718" s="312"/>
      <c r="J718" s="312"/>
      <c r="K718" s="312"/>
      <c r="L718" s="312"/>
      <c r="M718" s="312"/>
      <c r="N718" s="312"/>
    </row>
    <row r="719" spans="1:14" ht="12.75" customHeight="1">
      <c r="A719" s="306"/>
      <c r="B719" s="312"/>
      <c r="C719" s="312"/>
      <c r="D719" s="312"/>
      <c r="E719" s="312"/>
      <c r="F719" s="312"/>
      <c r="G719" s="312"/>
      <c r="H719" s="312"/>
      <c r="I719" s="312"/>
      <c r="J719" s="312"/>
      <c r="K719" s="312"/>
      <c r="L719" s="312"/>
      <c r="M719" s="312"/>
      <c r="N719" s="312"/>
    </row>
    <row r="720" spans="1:14" ht="12.75" customHeight="1">
      <c r="A720" s="306"/>
      <c r="B720" s="312"/>
      <c r="C720" s="312"/>
      <c r="D720" s="312"/>
      <c r="E720" s="312"/>
      <c r="F720" s="312"/>
      <c r="G720" s="312"/>
      <c r="H720" s="312"/>
      <c r="I720" s="312"/>
      <c r="J720" s="312"/>
      <c r="K720" s="312"/>
      <c r="L720" s="312"/>
      <c r="M720" s="312"/>
      <c r="N720" s="312"/>
    </row>
    <row r="721" spans="1:14" ht="12.75" customHeight="1">
      <c r="A721" s="306"/>
      <c r="B721" s="312"/>
      <c r="C721" s="312"/>
      <c r="D721" s="312"/>
      <c r="E721" s="312"/>
      <c r="F721" s="312"/>
      <c r="G721" s="312"/>
      <c r="H721" s="312"/>
      <c r="I721" s="312"/>
      <c r="J721" s="312"/>
      <c r="K721" s="312"/>
      <c r="L721" s="312"/>
      <c r="M721" s="312"/>
      <c r="N721" s="312"/>
    </row>
    <row r="722" spans="1:14" ht="12.75" customHeight="1">
      <c r="A722" s="306"/>
      <c r="B722" s="312"/>
      <c r="C722" s="312"/>
      <c r="D722" s="312"/>
      <c r="E722" s="312"/>
      <c r="F722" s="312"/>
      <c r="G722" s="312"/>
      <c r="H722" s="312"/>
      <c r="I722" s="312"/>
      <c r="J722" s="312"/>
      <c r="K722" s="312"/>
      <c r="L722" s="312"/>
      <c r="M722" s="312"/>
      <c r="N722" s="312"/>
    </row>
    <row r="723" spans="1:14" ht="12.75" customHeight="1">
      <c r="A723" s="306"/>
      <c r="B723" s="312"/>
      <c r="C723" s="312"/>
      <c r="D723" s="312"/>
      <c r="E723" s="312"/>
      <c r="F723" s="312"/>
      <c r="G723" s="312"/>
      <c r="H723" s="312"/>
      <c r="I723" s="312"/>
      <c r="J723" s="312"/>
      <c r="K723" s="312"/>
      <c r="L723" s="312"/>
      <c r="M723" s="312"/>
      <c r="N723" s="312"/>
    </row>
    <row r="724" spans="1:14" ht="12.75" customHeight="1">
      <c r="A724" s="306"/>
      <c r="B724" s="312"/>
      <c r="C724" s="312"/>
      <c r="D724" s="312"/>
      <c r="E724" s="312"/>
      <c r="F724" s="312"/>
      <c r="G724" s="312"/>
      <c r="H724" s="312"/>
      <c r="I724" s="312"/>
      <c r="J724" s="312"/>
      <c r="K724" s="312"/>
      <c r="L724" s="312"/>
      <c r="M724" s="312"/>
      <c r="N724" s="312"/>
    </row>
    <row r="725" spans="1:14" ht="12.75" customHeight="1">
      <c r="A725" s="306"/>
      <c r="B725" s="312"/>
      <c r="C725" s="312"/>
      <c r="D725" s="312"/>
      <c r="E725" s="312"/>
      <c r="F725" s="312"/>
      <c r="G725" s="312"/>
      <c r="H725" s="312"/>
      <c r="I725" s="312"/>
      <c r="J725" s="312"/>
      <c r="K725" s="312"/>
      <c r="L725" s="312"/>
      <c r="M725" s="312"/>
      <c r="N725" s="312"/>
    </row>
    <row r="726" spans="1:14" ht="12.75" customHeight="1">
      <c r="A726" s="306"/>
      <c r="B726" s="312"/>
      <c r="C726" s="312"/>
      <c r="D726" s="312"/>
      <c r="E726" s="312"/>
      <c r="F726" s="312"/>
      <c r="G726" s="312"/>
      <c r="H726" s="312"/>
      <c r="I726" s="312"/>
      <c r="J726" s="312"/>
      <c r="K726" s="312"/>
      <c r="L726" s="312"/>
      <c r="M726" s="312"/>
      <c r="N726" s="312"/>
    </row>
    <row r="727" spans="1:14" ht="12.75" customHeight="1">
      <c r="A727" s="306"/>
      <c r="B727" s="312"/>
      <c r="C727" s="312"/>
      <c r="D727" s="312"/>
      <c r="E727" s="312"/>
      <c r="F727" s="312"/>
      <c r="G727" s="312"/>
      <c r="H727" s="312"/>
      <c r="I727" s="312"/>
      <c r="J727" s="312"/>
      <c r="K727" s="312"/>
      <c r="L727" s="312"/>
      <c r="M727" s="312"/>
      <c r="N727" s="312"/>
    </row>
    <row r="728" spans="1:14" ht="12.75" customHeight="1">
      <c r="A728" s="306"/>
      <c r="B728" s="312"/>
      <c r="C728" s="312"/>
      <c r="D728" s="312"/>
      <c r="E728" s="312"/>
      <c r="F728" s="312"/>
      <c r="G728" s="312"/>
      <c r="H728" s="312"/>
      <c r="I728" s="312"/>
      <c r="J728" s="312"/>
      <c r="K728" s="312"/>
      <c r="L728" s="312"/>
      <c r="M728" s="312"/>
      <c r="N728" s="312"/>
    </row>
    <row r="729" spans="1:14" ht="12.75" customHeight="1">
      <c r="A729" s="306"/>
      <c r="B729" s="312"/>
      <c r="C729" s="312"/>
      <c r="D729" s="312"/>
      <c r="E729" s="312"/>
      <c r="F729" s="312"/>
      <c r="G729" s="312"/>
      <c r="H729" s="312"/>
      <c r="I729" s="312"/>
      <c r="J729" s="312"/>
      <c r="K729" s="312"/>
      <c r="L729" s="312"/>
      <c r="M729" s="312"/>
      <c r="N729" s="312"/>
    </row>
    <row r="730" spans="1:14" ht="12.75" customHeight="1">
      <c r="A730" s="306"/>
      <c r="B730" s="312"/>
      <c r="C730" s="312"/>
      <c r="D730" s="312"/>
      <c r="E730" s="312"/>
      <c r="F730" s="312"/>
      <c r="G730" s="312"/>
      <c r="H730" s="312"/>
      <c r="I730" s="312"/>
      <c r="J730" s="312"/>
      <c r="K730" s="312"/>
      <c r="L730" s="312"/>
      <c r="M730" s="312"/>
      <c r="N730" s="312"/>
    </row>
    <row r="731" spans="1:14" ht="12.75" customHeight="1">
      <c r="A731" s="306"/>
      <c r="B731" s="312"/>
      <c r="C731" s="312"/>
      <c r="D731" s="312"/>
      <c r="E731" s="312"/>
      <c r="F731" s="312"/>
      <c r="G731" s="312"/>
      <c r="H731" s="312"/>
      <c r="I731" s="312"/>
      <c r="J731" s="312"/>
      <c r="K731" s="312"/>
      <c r="L731" s="312"/>
      <c r="M731" s="312"/>
      <c r="N731" s="312"/>
    </row>
    <row r="732" spans="1:14" ht="12.75" customHeight="1">
      <c r="A732" s="306"/>
      <c r="B732" s="312"/>
      <c r="C732" s="312"/>
      <c r="D732" s="312"/>
      <c r="E732" s="312"/>
      <c r="F732" s="312"/>
      <c r="G732" s="312"/>
      <c r="H732" s="312"/>
      <c r="I732" s="312"/>
      <c r="J732" s="312"/>
      <c r="K732" s="312"/>
      <c r="L732" s="312"/>
      <c r="M732" s="312"/>
      <c r="N732" s="312"/>
    </row>
    <row r="733" spans="1:14" ht="12.75" customHeight="1">
      <c r="A733" s="306"/>
      <c r="B733" s="312"/>
      <c r="C733" s="312"/>
      <c r="D733" s="312"/>
      <c r="E733" s="312"/>
      <c r="F733" s="312"/>
      <c r="G733" s="312"/>
      <c r="H733" s="312"/>
      <c r="I733" s="312"/>
      <c r="J733" s="312"/>
      <c r="K733" s="312"/>
      <c r="L733" s="312"/>
      <c r="M733" s="312"/>
      <c r="N733" s="312"/>
    </row>
    <row r="734" spans="1:14" ht="12.75" customHeight="1">
      <c r="A734" s="306"/>
      <c r="B734" s="312"/>
      <c r="C734" s="312"/>
      <c r="D734" s="312"/>
      <c r="E734" s="312"/>
      <c r="F734" s="312"/>
      <c r="G734" s="312"/>
      <c r="H734" s="312"/>
      <c r="I734" s="312"/>
      <c r="J734" s="312"/>
      <c r="K734" s="312"/>
      <c r="L734" s="312"/>
      <c r="M734" s="312"/>
      <c r="N734" s="312"/>
    </row>
    <row r="735" spans="1:14" ht="12.75" customHeight="1">
      <c r="A735" s="306"/>
      <c r="B735" s="312"/>
      <c r="C735" s="312"/>
      <c r="D735" s="312"/>
      <c r="E735" s="312"/>
      <c r="F735" s="312"/>
      <c r="G735" s="312"/>
      <c r="H735" s="312"/>
      <c r="I735" s="312"/>
      <c r="J735" s="312"/>
      <c r="K735" s="312"/>
      <c r="L735" s="312"/>
      <c r="M735" s="312"/>
      <c r="N735" s="312"/>
    </row>
    <row r="736" spans="1:14" ht="12.75" customHeight="1">
      <c r="A736" s="306"/>
      <c r="B736" s="312"/>
      <c r="C736" s="312"/>
      <c r="D736" s="312"/>
      <c r="E736" s="312"/>
      <c r="F736" s="312"/>
      <c r="G736" s="312"/>
      <c r="H736" s="312"/>
      <c r="I736" s="312"/>
      <c r="J736" s="312"/>
      <c r="K736" s="312"/>
      <c r="L736" s="312"/>
      <c r="M736" s="312"/>
      <c r="N736" s="312"/>
    </row>
    <row r="737" spans="1:14" ht="12.75" customHeight="1">
      <c r="A737" s="306"/>
      <c r="B737" s="312"/>
      <c r="C737" s="312"/>
      <c r="D737" s="312"/>
      <c r="E737" s="312"/>
      <c r="F737" s="312"/>
      <c r="G737" s="312"/>
      <c r="H737" s="312"/>
      <c r="I737" s="312"/>
      <c r="J737" s="312"/>
      <c r="K737" s="312"/>
      <c r="L737" s="312"/>
      <c r="M737" s="312"/>
      <c r="N737" s="312"/>
    </row>
    <row r="738" spans="1:14" ht="12.75" customHeight="1">
      <c r="A738" s="306"/>
      <c r="B738" s="312"/>
      <c r="C738" s="312"/>
      <c r="D738" s="312"/>
      <c r="E738" s="312"/>
      <c r="F738" s="312"/>
      <c r="G738" s="312"/>
      <c r="H738" s="312"/>
      <c r="I738" s="312"/>
      <c r="J738" s="312"/>
      <c r="K738" s="312"/>
      <c r="L738" s="312"/>
      <c r="M738" s="312"/>
      <c r="N738" s="312"/>
    </row>
    <row r="739" spans="1:14" ht="12.75" customHeight="1">
      <c r="A739" s="306"/>
      <c r="B739" s="312"/>
      <c r="C739" s="312"/>
      <c r="D739" s="312"/>
      <c r="E739" s="312"/>
      <c r="F739" s="312"/>
      <c r="G739" s="312"/>
      <c r="H739" s="312"/>
      <c r="I739" s="312"/>
      <c r="J739" s="312"/>
      <c r="K739" s="312"/>
      <c r="L739" s="312"/>
      <c r="M739" s="312"/>
      <c r="N739" s="312"/>
    </row>
    <row r="740" spans="1:14" ht="12.75" customHeight="1">
      <c r="A740" s="306"/>
      <c r="B740" s="312"/>
      <c r="C740" s="312"/>
      <c r="D740" s="312"/>
      <c r="E740" s="312"/>
      <c r="F740" s="312"/>
      <c r="G740" s="312"/>
      <c r="H740" s="312"/>
      <c r="I740" s="312"/>
      <c r="J740" s="312"/>
      <c r="K740" s="312"/>
      <c r="L740" s="312"/>
      <c r="M740" s="312"/>
      <c r="N740" s="312"/>
    </row>
    <row r="741" spans="1:14" ht="12.75" customHeight="1">
      <c r="A741" s="306"/>
      <c r="B741" s="312"/>
      <c r="C741" s="312"/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</row>
    <row r="742" spans="1:14" ht="12.75" customHeight="1">
      <c r="A742" s="306"/>
      <c r="B742" s="312"/>
      <c r="C742" s="312"/>
      <c r="D742" s="312"/>
      <c r="E742" s="312"/>
      <c r="F742" s="312"/>
      <c r="G742" s="312"/>
      <c r="H742" s="312"/>
      <c r="I742" s="312"/>
      <c r="J742" s="312"/>
      <c r="K742" s="312"/>
      <c r="L742" s="312"/>
      <c r="M742" s="312"/>
      <c r="N742" s="312"/>
    </row>
    <row r="743" spans="1:14" ht="12.75" customHeight="1">
      <c r="A743" s="306"/>
      <c r="B743" s="312"/>
      <c r="C743" s="312"/>
      <c r="D743" s="312"/>
      <c r="E743" s="312"/>
      <c r="F743" s="312"/>
      <c r="G743" s="312"/>
      <c r="H743" s="312"/>
      <c r="I743" s="312"/>
      <c r="J743" s="312"/>
      <c r="K743" s="312"/>
      <c r="L743" s="312"/>
      <c r="M743" s="312"/>
      <c r="N743" s="312"/>
    </row>
    <row r="744" spans="1:14" ht="12.75" customHeight="1">
      <c r="A744" s="306"/>
      <c r="B744" s="312"/>
      <c r="C744" s="312"/>
      <c r="D744" s="312"/>
      <c r="E744" s="312"/>
      <c r="F744" s="312"/>
      <c r="G744" s="312"/>
      <c r="H744" s="312"/>
      <c r="I744" s="312"/>
      <c r="J744" s="312"/>
      <c r="K744" s="312"/>
      <c r="L744" s="312"/>
      <c r="M744" s="312"/>
      <c r="N744" s="312"/>
    </row>
    <row r="745" spans="1:14" ht="12.75" customHeight="1">
      <c r="A745" s="306"/>
      <c r="B745" s="312"/>
      <c r="C745" s="312"/>
      <c r="D745" s="312"/>
      <c r="E745" s="312"/>
      <c r="F745" s="312"/>
      <c r="G745" s="312"/>
      <c r="H745" s="312"/>
      <c r="I745" s="312"/>
      <c r="J745" s="312"/>
      <c r="K745" s="312"/>
      <c r="L745" s="312"/>
      <c r="M745" s="312"/>
      <c r="N745" s="312"/>
    </row>
    <row r="746" spans="1:14" ht="12.75" customHeight="1">
      <c r="A746" s="306"/>
      <c r="B746" s="312"/>
      <c r="C746" s="312"/>
      <c r="D746" s="312"/>
      <c r="E746" s="312"/>
      <c r="F746" s="312"/>
      <c r="G746" s="312"/>
      <c r="H746" s="312"/>
      <c r="I746" s="312"/>
      <c r="J746" s="312"/>
      <c r="K746" s="312"/>
      <c r="L746" s="312"/>
      <c r="M746" s="312"/>
      <c r="N746" s="312"/>
    </row>
    <row r="747" spans="1:14" ht="12.75" customHeight="1">
      <c r="A747" s="306"/>
      <c r="B747" s="312"/>
      <c r="C747" s="312"/>
      <c r="D747" s="312"/>
      <c r="E747" s="312"/>
      <c r="F747" s="312"/>
      <c r="G747" s="312"/>
      <c r="H747" s="312"/>
      <c r="I747" s="312"/>
      <c r="J747" s="312"/>
      <c r="K747" s="312"/>
      <c r="L747" s="312"/>
      <c r="M747" s="312"/>
      <c r="N747" s="312"/>
    </row>
    <row r="748" spans="1:14" ht="12.75" customHeight="1">
      <c r="A748" s="306"/>
      <c r="B748" s="312"/>
      <c r="C748" s="312"/>
      <c r="D748" s="312"/>
      <c r="E748" s="312"/>
      <c r="F748" s="312"/>
      <c r="G748" s="312"/>
      <c r="H748" s="312"/>
      <c r="I748" s="312"/>
      <c r="J748" s="312"/>
      <c r="K748" s="312"/>
      <c r="L748" s="312"/>
      <c r="M748" s="312"/>
      <c r="N748" s="312"/>
    </row>
    <row r="749" spans="1:14" ht="12.75" customHeight="1">
      <c r="A749" s="306"/>
      <c r="B749" s="312"/>
      <c r="C749" s="312"/>
      <c r="D749" s="312"/>
      <c r="E749" s="312"/>
      <c r="F749" s="312"/>
      <c r="G749" s="312"/>
      <c r="H749" s="312"/>
      <c r="I749" s="312"/>
      <c r="J749" s="312"/>
      <c r="K749" s="312"/>
      <c r="L749" s="312"/>
      <c r="M749" s="312"/>
      <c r="N749" s="312"/>
    </row>
    <row r="750" spans="1:14" ht="12.75" customHeight="1">
      <c r="A750" s="306"/>
      <c r="B750" s="312"/>
      <c r="C750" s="312"/>
      <c r="D750" s="312"/>
      <c r="E750" s="312"/>
      <c r="F750" s="312"/>
      <c r="G750" s="312"/>
      <c r="H750" s="312"/>
      <c r="I750" s="312"/>
      <c r="J750" s="312"/>
      <c r="K750" s="312"/>
      <c r="L750" s="312"/>
      <c r="M750" s="312"/>
      <c r="N750" s="312"/>
    </row>
    <row r="751" spans="1:14" ht="12.75" customHeight="1">
      <c r="A751" s="306"/>
      <c r="B751" s="312"/>
      <c r="C751" s="312"/>
      <c r="D751" s="312"/>
      <c r="E751" s="312"/>
      <c r="F751" s="312"/>
      <c r="G751" s="312"/>
      <c r="H751" s="312"/>
      <c r="I751" s="312"/>
      <c r="J751" s="312"/>
      <c r="K751" s="312"/>
      <c r="L751" s="312"/>
      <c r="M751" s="312"/>
      <c r="N751" s="312"/>
    </row>
    <row r="752" spans="1:14" ht="12.75" customHeight="1">
      <c r="A752" s="306"/>
      <c r="B752" s="312"/>
      <c r="C752" s="312"/>
      <c r="D752" s="312"/>
      <c r="E752" s="312"/>
      <c r="F752" s="312"/>
      <c r="G752" s="312"/>
      <c r="H752" s="312"/>
      <c r="I752" s="312"/>
      <c r="J752" s="312"/>
      <c r="K752" s="312"/>
      <c r="L752" s="312"/>
      <c r="M752" s="312"/>
      <c r="N752" s="312"/>
    </row>
    <row r="753" spans="1:14" ht="12.75" customHeight="1">
      <c r="A753" s="306"/>
      <c r="B753" s="312"/>
      <c r="C753" s="312"/>
      <c r="D753" s="312"/>
      <c r="E753" s="312"/>
      <c r="F753" s="312"/>
      <c r="G753" s="312"/>
      <c r="H753" s="312"/>
      <c r="I753" s="312"/>
      <c r="J753" s="312"/>
      <c r="K753" s="312"/>
      <c r="L753" s="312"/>
      <c r="M753" s="312"/>
      <c r="N753" s="312"/>
    </row>
    <row r="754" spans="1:14" ht="12.75" customHeight="1">
      <c r="A754" s="306"/>
      <c r="B754" s="312"/>
      <c r="C754" s="312"/>
      <c r="D754" s="312"/>
      <c r="E754" s="312"/>
      <c r="F754" s="312"/>
      <c r="G754" s="312"/>
      <c r="H754" s="312"/>
      <c r="I754" s="312"/>
      <c r="J754" s="312"/>
      <c r="K754" s="312"/>
      <c r="L754" s="312"/>
      <c r="M754" s="312"/>
      <c r="N754" s="312"/>
    </row>
    <row r="755" spans="1:14" ht="12.75" customHeight="1">
      <c r="A755" s="306"/>
      <c r="B755" s="312"/>
      <c r="C755" s="312"/>
      <c r="D755" s="312"/>
      <c r="E755" s="312"/>
      <c r="F755" s="312"/>
      <c r="G755" s="312"/>
      <c r="H755" s="312"/>
      <c r="I755" s="312"/>
      <c r="J755" s="312"/>
      <c r="K755" s="312"/>
      <c r="L755" s="312"/>
      <c r="M755" s="312"/>
      <c r="N755" s="312"/>
    </row>
    <row r="756" spans="1:14" ht="12.75" customHeight="1">
      <c r="A756" s="306"/>
      <c r="B756" s="312"/>
      <c r="C756" s="312"/>
      <c r="D756" s="312"/>
      <c r="E756" s="312"/>
      <c r="F756" s="312"/>
      <c r="G756" s="312"/>
      <c r="H756" s="312"/>
      <c r="I756" s="312"/>
      <c r="J756" s="312"/>
      <c r="K756" s="312"/>
      <c r="L756" s="312"/>
      <c r="M756" s="312"/>
      <c r="N756" s="312"/>
    </row>
    <row r="757" spans="1:14" ht="12.75" customHeight="1">
      <c r="A757" s="306"/>
      <c r="B757" s="312"/>
      <c r="C757" s="312"/>
      <c r="D757" s="312"/>
      <c r="E757" s="312"/>
      <c r="F757" s="312"/>
      <c r="G757" s="312"/>
      <c r="H757" s="312"/>
      <c r="I757" s="312"/>
      <c r="J757" s="312"/>
      <c r="K757" s="312"/>
      <c r="L757" s="312"/>
      <c r="M757" s="312"/>
      <c r="N757" s="312"/>
    </row>
    <row r="758" spans="1:14" ht="12.75" customHeight="1">
      <c r="A758" s="306"/>
      <c r="B758" s="312"/>
      <c r="C758" s="312"/>
      <c r="D758" s="312"/>
      <c r="E758" s="312"/>
      <c r="F758" s="312"/>
      <c r="G758" s="312"/>
      <c r="H758" s="312"/>
      <c r="I758" s="312"/>
      <c r="J758" s="312"/>
      <c r="K758" s="312"/>
      <c r="L758" s="312"/>
      <c r="M758" s="312"/>
      <c r="N758" s="312"/>
    </row>
    <row r="759" spans="1:14" ht="12.75" customHeight="1">
      <c r="A759" s="306"/>
      <c r="B759" s="312"/>
      <c r="C759" s="312"/>
      <c r="D759" s="312"/>
      <c r="E759" s="312"/>
      <c r="F759" s="312"/>
      <c r="G759" s="312"/>
      <c r="H759" s="312"/>
      <c r="I759" s="312"/>
      <c r="J759" s="312"/>
      <c r="K759" s="312"/>
      <c r="L759" s="312"/>
      <c r="M759" s="312"/>
      <c r="N759" s="312"/>
    </row>
    <row r="760" spans="1:14" ht="15.75" customHeight="1">
      <c r="F760" s="287"/>
      <c r="G760" s="312"/>
      <c r="H760" s="312"/>
      <c r="I760" s="312"/>
      <c r="J760" s="287"/>
      <c r="K760" s="287"/>
      <c r="L760" s="287"/>
      <c r="M760" s="287"/>
      <c r="N760" s="287"/>
    </row>
    <row r="761" spans="1:14" ht="15.75" customHeight="1">
      <c r="F761" s="287"/>
      <c r="G761" s="312"/>
      <c r="H761" s="312"/>
      <c r="I761" s="312"/>
      <c r="J761" s="287"/>
      <c r="K761" s="287"/>
      <c r="L761" s="287"/>
      <c r="M761" s="287"/>
      <c r="N761" s="287"/>
    </row>
    <row r="762" spans="1:14" ht="15.75" customHeight="1">
      <c r="F762" s="287"/>
      <c r="G762" s="312"/>
      <c r="H762" s="312"/>
      <c r="I762" s="312"/>
      <c r="J762" s="287"/>
      <c r="K762" s="287"/>
      <c r="L762" s="287"/>
      <c r="M762" s="287"/>
      <c r="N762" s="287"/>
    </row>
    <row r="763" spans="1:14" ht="15.75" customHeight="1">
      <c r="F763" s="287"/>
      <c r="G763" s="312"/>
      <c r="H763" s="312"/>
      <c r="I763" s="312"/>
      <c r="J763" s="287"/>
      <c r="K763" s="287"/>
      <c r="L763" s="287"/>
      <c r="M763" s="287"/>
      <c r="N763" s="287"/>
    </row>
    <row r="764" spans="1:14" ht="15.75" customHeight="1">
      <c r="F764" s="287"/>
      <c r="G764" s="312"/>
      <c r="H764" s="312"/>
      <c r="I764" s="312"/>
      <c r="J764" s="287"/>
      <c r="K764" s="287"/>
      <c r="L764" s="287"/>
      <c r="M764" s="287"/>
      <c r="N764" s="287"/>
    </row>
    <row r="765" spans="1:14" ht="15.75" customHeight="1">
      <c r="F765" s="287"/>
      <c r="G765" s="312"/>
      <c r="H765" s="312"/>
      <c r="I765" s="312"/>
      <c r="J765" s="287"/>
      <c r="K765" s="287"/>
      <c r="L765" s="287"/>
      <c r="M765" s="287"/>
      <c r="N765" s="287"/>
    </row>
    <row r="766" spans="1:14" ht="15.75" customHeight="1">
      <c r="F766" s="287"/>
      <c r="G766" s="312"/>
      <c r="H766" s="312"/>
      <c r="I766" s="312"/>
      <c r="J766" s="287"/>
      <c r="K766" s="287"/>
      <c r="L766" s="287"/>
      <c r="M766" s="287"/>
      <c r="N766" s="287"/>
    </row>
    <row r="767" spans="1:14" ht="15.75" customHeight="1">
      <c r="F767" s="287"/>
      <c r="G767" s="312"/>
      <c r="H767" s="312"/>
      <c r="I767" s="312"/>
      <c r="J767" s="287"/>
      <c r="K767" s="287"/>
      <c r="L767" s="287"/>
      <c r="M767" s="287"/>
      <c r="N767" s="287"/>
    </row>
    <row r="768" spans="1:14" ht="15.75" customHeight="1">
      <c r="F768" s="287"/>
      <c r="G768" s="312"/>
      <c r="H768" s="312"/>
      <c r="I768" s="312"/>
      <c r="J768" s="287"/>
      <c r="K768" s="287"/>
      <c r="L768" s="287"/>
      <c r="M768" s="287"/>
      <c r="N768" s="287"/>
    </row>
    <row r="769" spans="6:14" ht="15.75" customHeight="1">
      <c r="F769" s="287"/>
      <c r="G769" s="312"/>
      <c r="H769" s="312"/>
      <c r="I769" s="312"/>
      <c r="J769" s="287"/>
      <c r="K769" s="287"/>
      <c r="L769" s="287"/>
      <c r="M769" s="287"/>
      <c r="N769" s="287"/>
    </row>
    <row r="770" spans="6:14" ht="15.75" customHeight="1">
      <c r="F770" s="287"/>
      <c r="G770" s="312"/>
      <c r="H770" s="312"/>
      <c r="I770" s="312"/>
      <c r="J770" s="287"/>
      <c r="K770" s="287"/>
      <c r="L770" s="287"/>
      <c r="M770" s="287"/>
      <c r="N770" s="287"/>
    </row>
    <row r="771" spans="6:14" ht="15.75" customHeight="1">
      <c r="F771" s="287"/>
      <c r="G771" s="312"/>
      <c r="H771" s="312"/>
      <c r="I771" s="312"/>
      <c r="J771" s="287"/>
      <c r="K771" s="287"/>
      <c r="L771" s="287"/>
      <c r="M771" s="287"/>
      <c r="N771" s="287"/>
    </row>
    <row r="772" spans="6:14" ht="15.75" customHeight="1">
      <c r="F772" s="287"/>
      <c r="G772" s="312"/>
      <c r="H772" s="312"/>
      <c r="I772" s="312"/>
      <c r="J772" s="287"/>
      <c r="K772" s="287"/>
      <c r="L772" s="287"/>
      <c r="M772" s="287"/>
      <c r="N772" s="287"/>
    </row>
    <row r="773" spans="6:14" ht="15.75" customHeight="1">
      <c r="F773" s="287"/>
      <c r="G773" s="312"/>
      <c r="H773" s="312"/>
      <c r="I773" s="312"/>
      <c r="J773" s="287"/>
      <c r="K773" s="287"/>
      <c r="L773" s="287"/>
      <c r="M773" s="287"/>
      <c r="N773" s="287"/>
    </row>
    <row r="774" spans="6:14" ht="15.75" customHeight="1">
      <c r="F774" s="287"/>
      <c r="G774" s="312"/>
      <c r="H774" s="312"/>
      <c r="I774" s="312"/>
      <c r="J774" s="287"/>
      <c r="K774" s="287"/>
      <c r="L774" s="287"/>
      <c r="M774" s="287"/>
      <c r="N774" s="287"/>
    </row>
    <row r="775" spans="6:14" ht="15.75" customHeight="1">
      <c r="F775" s="287"/>
      <c r="G775" s="312"/>
      <c r="H775" s="312"/>
      <c r="I775" s="312"/>
      <c r="J775" s="287"/>
      <c r="K775" s="287"/>
      <c r="L775" s="287"/>
      <c r="M775" s="287"/>
      <c r="N775" s="287"/>
    </row>
    <row r="776" spans="6:14" ht="15.75" customHeight="1">
      <c r="F776" s="287"/>
      <c r="G776" s="312"/>
      <c r="H776" s="312"/>
      <c r="I776" s="312"/>
      <c r="J776" s="287"/>
      <c r="K776" s="287"/>
      <c r="L776" s="287"/>
      <c r="M776" s="287"/>
      <c r="N776" s="287"/>
    </row>
    <row r="777" spans="6:14" ht="15.75" customHeight="1">
      <c r="F777" s="287"/>
      <c r="G777" s="312"/>
      <c r="H777" s="312"/>
      <c r="I777" s="312"/>
      <c r="J777" s="287"/>
      <c r="K777" s="287"/>
      <c r="L777" s="287"/>
      <c r="M777" s="287"/>
      <c r="N777" s="287"/>
    </row>
    <row r="778" spans="6:14" ht="15.75" customHeight="1">
      <c r="F778" s="287"/>
      <c r="G778" s="312"/>
      <c r="H778" s="312"/>
      <c r="I778" s="312"/>
      <c r="J778" s="287"/>
      <c r="K778" s="287"/>
      <c r="L778" s="287"/>
      <c r="M778" s="287"/>
      <c r="N778" s="287"/>
    </row>
    <row r="779" spans="6:14" ht="15.75" customHeight="1">
      <c r="F779" s="287"/>
      <c r="G779" s="312"/>
      <c r="H779" s="312"/>
      <c r="I779" s="312"/>
      <c r="J779" s="287"/>
      <c r="K779" s="287"/>
      <c r="L779" s="287"/>
      <c r="M779" s="287"/>
      <c r="N779" s="287"/>
    </row>
    <row r="780" spans="6:14" ht="15.75" customHeight="1">
      <c r="F780" s="287"/>
      <c r="G780" s="312"/>
      <c r="H780" s="312"/>
      <c r="I780" s="312"/>
      <c r="J780" s="287"/>
      <c r="K780" s="287"/>
      <c r="L780" s="287"/>
      <c r="M780" s="287"/>
      <c r="N780" s="287"/>
    </row>
    <row r="781" spans="6:14" ht="15.75" customHeight="1">
      <c r="F781" s="287"/>
      <c r="G781" s="312"/>
      <c r="H781" s="312"/>
      <c r="I781" s="312"/>
      <c r="J781" s="287"/>
      <c r="K781" s="287"/>
      <c r="L781" s="287"/>
      <c r="M781" s="287"/>
      <c r="N781" s="287"/>
    </row>
    <row r="782" spans="6:14" ht="15.75" customHeight="1">
      <c r="F782" s="287"/>
      <c r="G782" s="312"/>
      <c r="H782" s="312"/>
      <c r="I782" s="312"/>
      <c r="J782" s="287"/>
      <c r="K782" s="287"/>
      <c r="L782" s="287"/>
      <c r="M782" s="287"/>
      <c r="N782" s="287"/>
    </row>
    <row r="783" spans="6:14" ht="15.75" customHeight="1">
      <c r="F783" s="287"/>
      <c r="G783" s="312"/>
      <c r="H783" s="312"/>
      <c r="I783" s="312"/>
      <c r="J783" s="287"/>
      <c r="K783" s="287"/>
      <c r="L783" s="287"/>
      <c r="M783" s="287"/>
      <c r="N783" s="287"/>
    </row>
    <row r="784" spans="6:14" ht="15.75" customHeight="1">
      <c r="F784" s="287"/>
      <c r="G784" s="312"/>
      <c r="H784" s="312"/>
      <c r="I784" s="312"/>
      <c r="J784" s="287"/>
      <c r="K784" s="287"/>
      <c r="L784" s="287"/>
      <c r="M784" s="287"/>
      <c r="N784" s="287"/>
    </row>
    <row r="785" spans="6:14" ht="15.75" customHeight="1">
      <c r="F785" s="287"/>
      <c r="G785" s="312"/>
      <c r="H785" s="312"/>
      <c r="I785" s="312"/>
      <c r="J785" s="287"/>
      <c r="K785" s="287"/>
      <c r="L785" s="287"/>
      <c r="M785" s="287"/>
      <c r="N785" s="287"/>
    </row>
    <row r="786" spans="6:14" ht="15.75" customHeight="1">
      <c r="F786" s="287"/>
      <c r="G786" s="312"/>
      <c r="H786" s="312"/>
      <c r="I786" s="312"/>
      <c r="J786" s="287"/>
      <c r="K786" s="287"/>
      <c r="L786" s="287"/>
      <c r="M786" s="287"/>
      <c r="N786" s="287"/>
    </row>
    <row r="787" spans="6:14" ht="15.75" customHeight="1">
      <c r="F787" s="287"/>
      <c r="G787" s="312"/>
      <c r="H787" s="312"/>
      <c r="I787" s="312"/>
      <c r="J787" s="287"/>
      <c r="K787" s="287"/>
      <c r="L787" s="287"/>
      <c r="M787" s="287"/>
      <c r="N787" s="287"/>
    </row>
    <row r="788" spans="6:14" ht="15.75" customHeight="1">
      <c r="F788" s="287"/>
      <c r="G788" s="312"/>
      <c r="H788" s="312"/>
      <c r="I788" s="312"/>
      <c r="J788" s="287"/>
      <c r="K788" s="287"/>
      <c r="L788" s="287"/>
      <c r="M788" s="287"/>
      <c r="N788" s="287"/>
    </row>
    <row r="789" spans="6:14" ht="15.75" customHeight="1">
      <c r="F789" s="287"/>
      <c r="G789" s="312"/>
      <c r="H789" s="312"/>
      <c r="I789" s="312"/>
      <c r="J789" s="287"/>
      <c r="K789" s="287"/>
      <c r="L789" s="287"/>
      <c r="M789" s="287"/>
      <c r="N789" s="287"/>
    </row>
    <row r="790" spans="6:14" ht="15.75" customHeight="1">
      <c r="F790" s="287"/>
      <c r="G790" s="312"/>
      <c r="H790" s="312"/>
      <c r="I790" s="312"/>
      <c r="J790" s="287"/>
      <c r="K790" s="287"/>
      <c r="L790" s="287"/>
      <c r="M790" s="287"/>
      <c r="N790" s="287"/>
    </row>
    <row r="791" spans="6:14" ht="15.75" customHeight="1">
      <c r="F791" s="287"/>
      <c r="G791" s="312"/>
      <c r="H791" s="312"/>
      <c r="I791" s="312"/>
      <c r="J791" s="287"/>
      <c r="K791" s="287"/>
      <c r="L791" s="287"/>
      <c r="M791" s="287"/>
      <c r="N791" s="287"/>
    </row>
    <row r="792" spans="6:14" ht="15.75" customHeight="1">
      <c r="F792" s="287"/>
      <c r="G792" s="312"/>
      <c r="H792" s="312"/>
      <c r="I792" s="312"/>
      <c r="J792" s="287"/>
      <c r="K792" s="287"/>
      <c r="L792" s="287"/>
      <c r="M792" s="287"/>
      <c r="N792" s="287"/>
    </row>
    <row r="793" spans="6:14" ht="15.75" customHeight="1">
      <c r="F793" s="287"/>
      <c r="G793" s="312"/>
      <c r="H793" s="312"/>
      <c r="I793" s="312"/>
      <c r="J793" s="287"/>
      <c r="K793" s="287"/>
      <c r="L793" s="287"/>
      <c r="M793" s="287"/>
      <c r="N793" s="287"/>
    </row>
    <row r="794" spans="6:14" ht="15.75" customHeight="1">
      <c r="F794" s="287"/>
      <c r="G794" s="312"/>
      <c r="H794" s="312"/>
      <c r="I794" s="312"/>
      <c r="J794" s="287"/>
      <c r="K794" s="287"/>
      <c r="L794" s="287"/>
      <c r="M794" s="287"/>
      <c r="N794" s="287"/>
    </row>
    <row r="795" spans="6:14" ht="15.75" customHeight="1">
      <c r="F795" s="287"/>
      <c r="G795" s="312"/>
      <c r="H795" s="312"/>
      <c r="I795" s="312"/>
      <c r="J795" s="287"/>
      <c r="K795" s="287"/>
      <c r="L795" s="287"/>
      <c r="M795" s="287"/>
      <c r="N795" s="287"/>
    </row>
    <row r="796" spans="6:14" ht="15.75" customHeight="1">
      <c r="F796" s="287"/>
      <c r="G796" s="312"/>
      <c r="H796" s="312"/>
      <c r="I796" s="312"/>
      <c r="J796" s="287"/>
      <c r="K796" s="287"/>
      <c r="L796" s="287"/>
      <c r="M796" s="287"/>
      <c r="N796" s="287"/>
    </row>
    <row r="797" spans="6:14" ht="15.75" customHeight="1">
      <c r="F797" s="287"/>
      <c r="G797" s="312"/>
      <c r="H797" s="312"/>
      <c r="I797" s="312"/>
      <c r="J797" s="287"/>
      <c r="K797" s="287"/>
      <c r="L797" s="287"/>
      <c r="M797" s="287"/>
      <c r="N797" s="287"/>
    </row>
    <row r="798" spans="6:14" ht="15.75" customHeight="1">
      <c r="F798" s="287"/>
      <c r="G798" s="312"/>
      <c r="H798" s="312"/>
      <c r="I798" s="312"/>
      <c r="J798" s="287"/>
      <c r="K798" s="287"/>
      <c r="L798" s="287"/>
      <c r="M798" s="287"/>
      <c r="N798" s="287"/>
    </row>
    <row r="799" spans="6:14" ht="15.75" customHeight="1">
      <c r="F799" s="287"/>
      <c r="G799" s="312"/>
      <c r="H799" s="312"/>
      <c r="I799" s="312"/>
      <c r="J799" s="287"/>
      <c r="K799" s="287"/>
      <c r="L799" s="287"/>
      <c r="M799" s="287"/>
      <c r="N799" s="287"/>
    </row>
    <row r="800" spans="6:14" ht="15.75" customHeight="1">
      <c r="F800" s="287"/>
      <c r="G800" s="312"/>
      <c r="H800" s="312"/>
      <c r="I800" s="312"/>
      <c r="J800" s="287"/>
      <c r="K800" s="287"/>
      <c r="L800" s="287"/>
      <c r="M800" s="287"/>
      <c r="N800" s="287"/>
    </row>
    <row r="801" spans="6:14" ht="15.75" customHeight="1">
      <c r="F801" s="287"/>
      <c r="G801" s="312"/>
      <c r="H801" s="312"/>
      <c r="I801" s="312"/>
      <c r="J801" s="287"/>
      <c r="K801" s="287"/>
      <c r="L801" s="287"/>
      <c r="M801" s="287"/>
      <c r="N801" s="287"/>
    </row>
    <row r="802" spans="6:14" ht="15.75" customHeight="1">
      <c r="F802" s="287"/>
      <c r="G802" s="312"/>
      <c r="H802" s="312"/>
      <c r="I802" s="312"/>
      <c r="J802" s="287"/>
      <c r="K802" s="287"/>
      <c r="L802" s="287"/>
      <c r="M802" s="287"/>
      <c r="N802" s="287"/>
    </row>
    <row r="803" spans="6:14" ht="15.75" customHeight="1">
      <c r="F803" s="287"/>
      <c r="G803" s="312"/>
      <c r="H803" s="312"/>
      <c r="I803" s="312"/>
      <c r="J803" s="287"/>
      <c r="K803" s="287"/>
      <c r="L803" s="287"/>
      <c r="M803" s="287"/>
      <c r="N803" s="287"/>
    </row>
    <row r="804" spans="6:14" ht="15.75" customHeight="1">
      <c r="F804" s="287"/>
      <c r="G804" s="312"/>
      <c r="H804" s="312"/>
      <c r="I804" s="312"/>
      <c r="J804" s="287"/>
      <c r="K804" s="287"/>
      <c r="L804" s="287"/>
      <c r="M804" s="287"/>
      <c r="N804" s="287"/>
    </row>
    <row r="805" spans="6:14" ht="15.75" customHeight="1">
      <c r="F805" s="287"/>
      <c r="G805" s="312"/>
      <c r="H805" s="312"/>
      <c r="I805" s="312"/>
      <c r="J805" s="287"/>
      <c r="K805" s="287"/>
      <c r="L805" s="287"/>
      <c r="M805" s="287"/>
      <c r="N805" s="287"/>
    </row>
    <row r="806" spans="6:14" ht="15.75" customHeight="1">
      <c r="F806" s="287"/>
      <c r="G806" s="312"/>
      <c r="H806" s="312"/>
      <c r="I806" s="312"/>
      <c r="J806" s="287"/>
      <c r="K806" s="287"/>
      <c r="L806" s="287"/>
      <c r="M806" s="287"/>
      <c r="N806" s="287"/>
    </row>
    <row r="807" spans="6:14" ht="15.75" customHeight="1">
      <c r="F807" s="287"/>
      <c r="G807" s="312"/>
      <c r="H807" s="312"/>
      <c r="I807" s="312"/>
      <c r="J807" s="287"/>
      <c r="K807" s="287"/>
      <c r="L807" s="287"/>
      <c r="M807" s="287"/>
      <c r="N807" s="287"/>
    </row>
    <row r="808" spans="6:14" ht="15.75" customHeight="1">
      <c r="F808" s="287"/>
      <c r="G808" s="312"/>
      <c r="H808" s="312"/>
      <c r="I808" s="312"/>
      <c r="J808" s="287"/>
      <c r="K808" s="287"/>
      <c r="L808" s="287"/>
      <c r="M808" s="287"/>
      <c r="N808" s="287"/>
    </row>
    <row r="809" spans="6:14" ht="15.75" customHeight="1">
      <c r="F809" s="287"/>
      <c r="G809" s="312"/>
      <c r="H809" s="312"/>
      <c r="I809" s="312"/>
      <c r="J809" s="287"/>
      <c r="K809" s="287"/>
      <c r="L809" s="287"/>
      <c r="M809" s="287"/>
      <c r="N809" s="287"/>
    </row>
    <row r="810" spans="6:14" ht="15.75" customHeight="1">
      <c r="F810" s="287"/>
      <c r="G810" s="312"/>
      <c r="H810" s="312"/>
      <c r="I810" s="312"/>
      <c r="J810" s="287"/>
      <c r="K810" s="287"/>
      <c r="L810" s="287"/>
      <c r="M810" s="287"/>
      <c r="N810" s="287"/>
    </row>
    <row r="811" spans="6:14" ht="15.75" customHeight="1">
      <c r="F811" s="287"/>
      <c r="G811" s="312"/>
      <c r="H811" s="312"/>
      <c r="I811" s="312"/>
      <c r="J811" s="287"/>
      <c r="K811" s="287"/>
      <c r="L811" s="287"/>
      <c r="M811" s="287"/>
      <c r="N811" s="287"/>
    </row>
    <row r="812" spans="6:14" ht="15.75" customHeight="1">
      <c r="F812" s="287"/>
      <c r="G812" s="312"/>
      <c r="H812" s="312"/>
      <c r="I812" s="312"/>
      <c r="J812" s="287"/>
      <c r="K812" s="287"/>
      <c r="L812" s="287"/>
      <c r="M812" s="287"/>
      <c r="N812" s="287"/>
    </row>
    <row r="813" spans="6:14" ht="15.75" customHeight="1">
      <c r="F813" s="287"/>
      <c r="G813" s="312"/>
      <c r="H813" s="312"/>
      <c r="I813" s="312"/>
      <c r="J813" s="287"/>
      <c r="K813" s="287"/>
      <c r="L813" s="287"/>
      <c r="M813" s="287"/>
      <c r="N813" s="287"/>
    </row>
    <row r="814" spans="6:14" ht="15.75" customHeight="1">
      <c r="F814" s="287"/>
      <c r="G814" s="312"/>
      <c r="H814" s="312"/>
      <c r="I814" s="312"/>
      <c r="J814" s="287"/>
      <c r="K814" s="287"/>
      <c r="L814" s="287"/>
      <c r="M814" s="287"/>
      <c r="N814" s="287"/>
    </row>
    <row r="815" spans="6:14" ht="15.75" customHeight="1">
      <c r="F815" s="287"/>
      <c r="G815" s="312"/>
      <c r="H815" s="312"/>
      <c r="I815" s="312"/>
      <c r="J815" s="287"/>
      <c r="K815" s="287"/>
      <c r="L815" s="287"/>
      <c r="M815" s="287"/>
      <c r="N815" s="287"/>
    </row>
    <row r="816" spans="6:14" ht="15.75" customHeight="1">
      <c r="F816" s="287"/>
      <c r="G816" s="312"/>
      <c r="H816" s="312"/>
      <c r="I816" s="312"/>
      <c r="J816" s="287"/>
      <c r="K816" s="287"/>
      <c r="L816" s="287"/>
      <c r="M816" s="287"/>
      <c r="N816" s="287"/>
    </row>
    <row r="817" spans="6:14" ht="15.75" customHeight="1">
      <c r="F817" s="287"/>
      <c r="G817" s="312"/>
      <c r="H817" s="312"/>
      <c r="I817" s="312"/>
      <c r="J817" s="287"/>
      <c r="K817" s="287"/>
      <c r="L817" s="287"/>
      <c r="M817" s="287"/>
      <c r="N817" s="287"/>
    </row>
    <row r="818" spans="6:14" ht="15.75" customHeight="1">
      <c r="F818" s="287"/>
      <c r="G818" s="312"/>
      <c r="H818" s="312"/>
      <c r="I818" s="312"/>
      <c r="J818" s="287"/>
      <c r="K818" s="287"/>
      <c r="L818" s="287"/>
      <c r="M818" s="287"/>
      <c r="N818" s="287"/>
    </row>
    <row r="819" spans="6:14" ht="15.75" customHeight="1">
      <c r="F819" s="287"/>
      <c r="G819" s="312"/>
      <c r="H819" s="312"/>
      <c r="I819" s="312"/>
      <c r="J819" s="287"/>
      <c r="K819" s="287"/>
      <c r="L819" s="287"/>
      <c r="M819" s="287"/>
      <c r="N819" s="287"/>
    </row>
    <row r="820" spans="6:14" ht="15.75" customHeight="1">
      <c r="F820" s="287"/>
      <c r="G820" s="312"/>
      <c r="H820" s="312"/>
      <c r="I820" s="312"/>
      <c r="J820" s="287"/>
      <c r="K820" s="287"/>
      <c r="L820" s="287"/>
      <c r="M820" s="287"/>
      <c r="N820" s="287"/>
    </row>
    <row r="821" spans="6:14" ht="15.75" customHeight="1">
      <c r="F821" s="287"/>
      <c r="G821" s="312"/>
      <c r="H821" s="312"/>
      <c r="I821" s="312"/>
      <c r="J821" s="287"/>
      <c r="K821" s="287"/>
      <c r="L821" s="287"/>
      <c r="M821" s="287"/>
      <c r="N821" s="287"/>
    </row>
    <row r="822" spans="6:14" ht="15.75" customHeight="1">
      <c r="F822" s="287"/>
      <c r="G822" s="312"/>
      <c r="H822" s="312"/>
      <c r="I822" s="312"/>
      <c r="J822" s="287"/>
      <c r="K822" s="287"/>
      <c r="L822" s="287"/>
      <c r="M822" s="287"/>
      <c r="N822" s="287"/>
    </row>
    <row r="823" spans="6:14" ht="15.75" customHeight="1">
      <c r="F823" s="287"/>
      <c r="G823" s="312"/>
      <c r="H823" s="312"/>
      <c r="I823" s="312"/>
      <c r="J823" s="287"/>
      <c r="K823" s="287"/>
      <c r="L823" s="287"/>
      <c r="M823" s="287"/>
      <c r="N823" s="287"/>
    </row>
    <row r="824" spans="6:14" ht="15.75" customHeight="1">
      <c r="F824" s="287"/>
      <c r="G824" s="312"/>
      <c r="H824" s="312"/>
      <c r="I824" s="312"/>
      <c r="J824" s="287"/>
      <c r="K824" s="287"/>
      <c r="L824" s="287"/>
      <c r="M824" s="287"/>
      <c r="N824" s="287"/>
    </row>
    <row r="825" spans="6:14" ht="15.75" customHeight="1">
      <c r="F825" s="287"/>
      <c r="G825" s="312"/>
      <c r="H825" s="312"/>
      <c r="I825" s="312"/>
      <c r="J825" s="287"/>
      <c r="K825" s="287"/>
      <c r="L825" s="287"/>
      <c r="M825" s="287"/>
      <c r="N825" s="287"/>
    </row>
    <row r="826" spans="6:14" ht="15.75" customHeight="1">
      <c r="F826" s="287"/>
      <c r="G826" s="312"/>
      <c r="H826" s="312"/>
      <c r="I826" s="312"/>
      <c r="J826" s="287"/>
      <c r="K826" s="287"/>
      <c r="L826" s="287"/>
      <c r="M826" s="287"/>
      <c r="N826" s="287"/>
    </row>
    <row r="827" spans="6:14" ht="15.75" customHeight="1">
      <c r="F827" s="287"/>
      <c r="G827" s="312"/>
      <c r="H827" s="312"/>
      <c r="I827" s="312"/>
      <c r="J827" s="287"/>
      <c r="K827" s="287"/>
      <c r="L827" s="287"/>
      <c r="M827" s="287"/>
      <c r="N827" s="287"/>
    </row>
    <row r="828" spans="6:14" ht="15.75" customHeight="1">
      <c r="F828" s="287"/>
      <c r="G828" s="312"/>
      <c r="H828" s="312"/>
      <c r="I828" s="312"/>
      <c r="J828" s="287"/>
      <c r="K828" s="287"/>
      <c r="L828" s="287"/>
      <c r="M828" s="287"/>
      <c r="N828" s="287"/>
    </row>
    <row r="829" spans="6:14" ht="15.75" customHeight="1">
      <c r="F829" s="287"/>
      <c r="G829" s="312"/>
      <c r="H829" s="312"/>
      <c r="I829" s="312"/>
      <c r="J829" s="287"/>
      <c r="K829" s="287"/>
      <c r="L829" s="287"/>
      <c r="M829" s="287"/>
      <c r="N829" s="287"/>
    </row>
    <row r="830" spans="6:14" ht="15.75" customHeight="1">
      <c r="F830" s="287"/>
      <c r="G830" s="312"/>
      <c r="H830" s="312"/>
      <c r="I830" s="312"/>
      <c r="J830" s="287"/>
      <c r="K830" s="287"/>
      <c r="L830" s="287"/>
      <c r="M830" s="287"/>
      <c r="N830" s="287"/>
    </row>
    <row r="831" spans="6:14" ht="15.75" customHeight="1">
      <c r="F831" s="287"/>
      <c r="G831" s="312"/>
      <c r="H831" s="312"/>
      <c r="I831" s="312"/>
      <c r="J831" s="287"/>
      <c r="K831" s="287"/>
      <c r="L831" s="287"/>
      <c r="M831" s="287"/>
      <c r="N831" s="287"/>
    </row>
    <row r="832" spans="6:14" ht="15.75" customHeight="1">
      <c r="F832" s="287"/>
      <c r="G832" s="312"/>
      <c r="H832" s="312"/>
      <c r="I832" s="312"/>
      <c r="J832" s="287"/>
      <c r="K832" s="287"/>
      <c r="L832" s="287"/>
      <c r="M832" s="287"/>
      <c r="N832" s="287"/>
    </row>
    <row r="833" spans="6:14" ht="15.75" customHeight="1">
      <c r="F833" s="287"/>
      <c r="G833" s="312"/>
      <c r="H833" s="312"/>
      <c r="I833" s="312"/>
      <c r="J833" s="287"/>
      <c r="K833" s="287"/>
      <c r="L833" s="287"/>
      <c r="M833" s="287"/>
      <c r="N833" s="287"/>
    </row>
    <row r="834" spans="6:14" ht="15.75" customHeight="1">
      <c r="F834" s="287"/>
      <c r="G834" s="312"/>
      <c r="H834" s="312"/>
      <c r="I834" s="312"/>
      <c r="J834" s="287"/>
      <c r="K834" s="287"/>
      <c r="L834" s="287"/>
      <c r="M834" s="287"/>
      <c r="N834" s="287"/>
    </row>
    <row r="835" spans="6:14" ht="15.75" customHeight="1">
      <c r="F835" s="287"/>
      <c r="G835" s="312"/>
      <c r="H835" s="312"/>
      <c r="I835" s="312"/>
      <c r="J835" s="287"/>
      <c r="K835" s="287"/>
      <c r="L835" s="287"/>
      <c r="M835" s="287"/>
      <c r="N835" s="287"/>
    </row>
    <row r="836" spans="6:14" ht="15.75" customHeight="1">
      <c r="F836" s="287"/>
      <c r="G836" s="312"/>
      <c r="H836" s="312"/>
      <c r="I836" s="312"/>
      <c r="J836" s="287"/>
      <c r="K836" s="287"/>
      <c r="L836" s="287"/>
      <c r="M836" s="287"/>
      <c r="N836" s="287"/>
    </row>
    <row r="837" spans="6:14" ht="15.75" customHeight="1">
      <c r="F837" s="287"/>
      <c r="G837" s="312"/>
      <c r="H837" s="312"/>
      <c r="I837" s="312"/>
      <c r="J837" s="287"/>
      <c r="K837" s="287"/>
      <c r="L837" s="287"/>
      <c r="M837" s="287"/>
      <c r="N837" s="287"/>
    </row>
    <row r="838" spans="6:14" ht="15.75" customHeight="1">
      <c r="F838" s="287"/>
      <c r="G838" s="312"/>
      <c r="H838" s="312"/>
      <c r="I838" s="312"/>
      <c r="J838" s="287"/>
      <c r="K838" s="287"/>
      <c r="L838" s="287"/>
      <c r="M838" s="287"/>
      <c r="N838" s="287"/>
    </row>
    <row r="839" spans="6:14" ht="15.75" customHeight="1">
      <c r="F839" s="287"/>
      <c r="G839" s="312"/>
      <c r="H839" s="312"/>
      <c r="I839" s="312"/>
      <c r="J839" s="287"/>
      <c r="K839" s="287"/>
      <c r="L839" s="287"/>
      <c r="M839" s="287"/>
      <c r="N839" s="287"/>
    </row>
    <row r="840" spans="6:14" ht="15.75" customHeight="1">
      <c r="F840" s="287"/>
      <c r="G840" s="312"/>
      <c r="H840" s="312"/>
      <c r="I840" s="312"/>
      <c r="J840" s="287"/>
      <c r="K840" s="287"/>
      <c r="L840" s="287"/>
      <c r="M840" s="287"/>
      <c r="N840" s="287"/>
    </row>
    <row r="841" spans="6:14" ht="15.75" customHeight="1">
      <c r="F841" s="287"/>
      <c r="G841" s="312"/>
      <c r="H841" s="312"/>
      <c r="I841" s="312"/>
      <c r="J841" s="287"/>
      <c r="K841" s="287"/>
      <c r="L841" s="287"/>
      <c r="M841" s="287"/>
      <c r="N841" s="287"/>
    </row>
    <row r="842" spans="6:14" ht="15.75" customHeight="1">
      <c r="F842" s="287"/>
      <c r="G842" s="312"/>
      <c r="H842" s="312"/>
      <c r="I842" s="312"/>
      <c r="J842" s="287"/>
      <c r="K842" s="287"/>
      <c r="L842" s="287"/>
      <c r="M842" s="287"/>
      <c r="N842" s="287"/>
    </row>
    <row r="843" spans="6:14" ht="15.75" customHeight="1">
      <c r="F843" s="287"/>
      <c r="G843" s="312"/>
      <c r="H843" s="312"/>
      <c r="I843" s="312"/>
      <c r="J843" s="287"/>
      <c r="K843" s="287"/>
      <c r="L843" s="287"/>
      <c r="M843" s="287"/>
      <c r="N843" s="287"/>
    </row>
    <row r="844" spans="6:14" ht="15.75" customHeight="1">
      <c r="F844" s="287"/>
      <c r="G844" s="312"/>
      <c r="H844" s="312"/>
      <c r="I844" s="312"/>
      <c r="J844" s="287"/>
      <c r="K844" s="287"/>
      <c r="L844" s="287"/>
      <c r="M844" s="287"/>
      <c r="N844" s="287"/>
    </row>
    <row r="845" spans="6:14" ht="15.75" customHeight="1">
      <c r="F845" s="287"/>
      <c r="G845" s="312"/>
      <c r="H845" s="312"/>
      <c r="I845" s="312"/>
      <c r="J845" s="287"/>
      <c r="K845" s="287"/>
      <c r="L845" s="287"/>
      <c r="M845" s="287"/>
      <c r="N845" s="287"/>
    </row>
    <row r="846" spans="6:14" ht="15.75" customHeight="1">
      <c r="F846" s="287"/>
      <c r="G846" s="312"/>
      <c r="H846" s="312"/>
      <c r="I846" s="312"/>
      <c r="J846" s="287"/>
      <c r="K846" s="287"/>
      <c r="L846" s="287"/>
      <c r="M846" s="287"/>
      <c r="N846" s="287"/>
    </row>
    <row r="847" spans="6:14" ht="15.75" customHeight="1">
      <c r="F847" s="287"/>
      <c r="G847" s="312"/>
      <c r="H847" s="312"/>
      <c r="I847" s="312"/>
      <c r="J847" s="287"/>
      <c r="K847" s="287"/>
      <c r="L847" s="287"/>
      <c r="M847" s="287"/>
      <c r="N847" s="287"/>
    </row>
    <row r="848" spans="6:14" ht="15.75" customHeight="1">
      <c r="F848" s="287"/>
      <c r="G848" s="312"/>
      <c r="H848" s="312"/>
      <c r="I848" s="312"/>
      <c r="J848" s="287"/>
      <c r="K848" s="287"/>
      <c r="L848" s="287"/>
      <c r="M848" s="287"/>
      <c r="N848" s="287"/>
    </row>
    <row r="849" spans="6:14" ht="15.75" customHeight="1">
      <c r="F849" s="287"/>
      <c r="G849" s="312"/>
      <c r="H849" s="312"/>
      <c r="I849" s="312"/>
      <c r="J849" s="287"/>
      <c r="K849" s="287"/>
      <c r="L849" s="287"/>
      <c r="M849" s="287"/>
      <c r="N849" s="287"/>
    </row>
    <row r="850" spans="6:14" ht="15.75" customHeight="1">
      <c r="F850" s="287"/>
      <c r="G850" s="312"/>
      <c r="H850" s="312"/>
      <c r="I850" s="312"/>
      <c r="J850" s="287"/>
      <c r="K850" s="287"/>
      <c r="L850" s="287"/>
      <c r="M850" s="287"/>
      <c r="N850" s="287"/>
    </row>
    <row r="851" spans="6:14" ht="15.75" customHeight="1">
      <c r="F851" s="287"/>
      <c r="G851" s="312"/>
      <c r="H851" s="312"/>
      <c r="I851" s="312"/>
      <c r="J851" s="287"/>
      <c r="K851" s="287"/>
      <c r="L851" s="287"/>
      <c r="M851" s="287"/>
      <c r="N851" s="287"/>
    </row>
    <row r="852" spans="6:14" ht="15.75" customHeight="1">
      <c r="F852" s="287"/>
      <c r="G852" s="312"/>
      <c r="H852" s="312"/>
      <c r="I852" s="312"/>
      <c r="J852" s="287"/>
      <c r="K852" s="287"/>
      <c r="L852" s="287"/>
      <c r="M852" s="287"/>
      <c r="N852" s="287"/>
    </row>
    <row r="853" spans="6:14" ht="15.75" customHeight="1">
      <c r="F853" s="287"/>
      <c r="G853" s="312"/>
      <c r="H853" s="312"/>
      <c r="I853" s="312"/>
      <c r="J853" s="287"/>
      <c r="K853" s="287"/>
      <c r="L853" s="287"/>
      <c r="M853" s="287"/>
      <c r="N853" s="287"/>
    </row>
    <row r="854" spans="6:14" ht="15.75" customHeight="1">
      <c r="F854" s="287"/>
      <c r="G854" s="312"/>
      <c r="H854" s="312"/>
      <c r="I854" s="312"/>
      <c r="J854" s="287"/>
      <c r="K854" s="287"/>
      <c r="L854" s="287"/>
      <c r="M854" s="287"/>
      <c r="N854" s="287"/>
    </row>
    <row r="855" spans="6:14" ht="15.75" customHeight="1">
      <c r="F855" s="287"/>
      <c r="G855" s="312"/>
      <c r="H855" s="312"/>
      <c r="I855" s="312"/>
      <c r="J855" s="287"/>
      <c r="K855" s="287"/>
      <c r="L855" s="287"/>
      <c r="M855" s="287"/>
      <c r="N855" s="287"/>
    </row>
    <row r="856" spans="6:14" ht="15.75" customHeight="1">
      <c r="F856" s="287"/>
      <c r="G856" s="312"/>
      <c r="H856" s="312"/>
      <c r="I856" s="312"/>
      <c r="J856" s="287"/>
      <c r="K856" s="287"/>
      <c r="L856" s="287"/>
      <c r="M856" s="287"/>
      <c r="N856" s="287"/>
    </row>
    <row r="857" spans="6:14" ht="15.75" customHeight="1">
      <c r="F857" s="287"/>
      <c r="G857" s="312"/>
      <c r="H857" s="312"/>
      <c r="I857" s="312"/>
      <c r="J857" s="287"/>
      <c r="K857" s="287"/>
      <c r="L857" s="287"/>
      <c r="M857" s="287"/>
      <c r="N857" s="287"/>
    </row>
    <row r="858" spans="6:14" ht="15.75" customHeight="1">
      <c r="F858" s="287"/>
      <c r="G858" s="312"/>
      <c r="H858" s="312"/>
      <c r="I858" s="312"/>
      <c r="J858" s="287"/>
      <c r="K858" s="287"/>
      <c r="L858" s="287"/>
      <c r="M858" s="287"/>
      <c r="N858" s="287"/>
    </row>
    <row r="859" spans="6:14" ht="15.75" customHeight="1">
      <c r="F859" s="287"/>
      <c r="G859" s="312"/>
      <c r="H859" s="312"/>
      <c r="I859" s="312"/>
      <c r="J859" s="287"/>
      <c r="K859" s="287"/>
      <c r="L859" s="287"/>
      <c r="M859" s="287"/>
      <c r="N859" s="287"/>
    </row>
    <row r="860" spans="6:14" ht="15.75" customHeight="1">
      <c r="F860" s="287"/>
      <c r="G860" s="312"/>
      <c r="H860" s="312"/>
      <c r="I860" s="312"/>
      <c r="J860" s="287"/>
      <c r="K860" s="287"/>
      <c r="L860" s="287"/>
      <c r="M860" s="287"/>
      <c r="N860" s="287"/>
    </row>
    <row r="861" spans="6:14" ht="15.75" customHeight="1">
      <c r="F861" s="287"/>
      <c r="G861" s="312"/>
      <c r="H861" s="312"/>
      <c r="I861" s="312"/>
      <c r="J861" s="287"/>
      <c r="K861" s="287"/>
      <c r="L861" s="287"/>
      <c r="M861" s="287"/>
      <c r="N861" s="287"/>
    </row>
    <row r="862" spans="6:14" ht="15.75" customHeight="1">
      <c r="F862" s="287"/>
      <c r="G862" s="312"/>
      <c r="H862" s="312"/>
      <c r="I862" s="312"/>
      <c r="J862" s="287"/>
      <c r="K862" s="287"/>
      <c r="L862" s="287"/>
      <c r="M862" s="287"/>
      <c r="N862" s="287"/>
    </row>
    <row r="863" spans="6:14" ht="15.75" customHeight="1">
      <c r="F863" s="287"/>
      <c r="G863" s="312"/>
      <c r="H863" s="312"/>
      <c r="I863" s="312"/>
      <c r="J863" s="287"/>
      <c r="K863" s="287"/>
      <c r="L863" s="287"/>
      <c r="M863" s="287"/>
      <c r="N863" s="287"/>
    </row>
    <row r="864" spans="6:14" ht="15.75" customHeight="1">
      <c r="F864" s="287"/>
      <c r="G864" s="312"/>
      <c r="H864" s="312"/>
      <c r="I864" s="312"/>
      <c r="J864" s="287"/>
      <c r="K864" s="287"/>
      <c r="L864" s="287"/>
      <c r="M864" s="287"/>
      <c r="N864" s="287"/>
    </row>
    <row r="865" spans="6:14" ht="15.75" customHeight="1">
      <c r="F865" s="287"/>
      <c r="G865" s="312"/>
      <c r="H865" s="312"/>
      <c r="I865" s="312"/>
      <c r="J865" s="287"/>
      <c r="K865" s="287"/>
      <c r="L865" s="287"/>
      <c r="M865" s="287"/>
      <c r="N865" s="287"/>
    </row>
    <row r="866" spans="6:14" ht="15.75" customHeight="1">
      <c r="F866" s="287"/>
      <c r="G866" s="312"/>
      <c r="H866" s="312"/>
      <c r="I866" s="312"/>
      <c r="J866" s="287"/>
      <c r="K866" s="287"/>
      <c r="L866" s="287"/>
      <c r="M866" s="287"/>
      <c r="N866" s="287"/>
    </row>
    <row r="867" spans="6:14" ht="15.75" customHeight="1">
      <c r="F867" s="287"/>
      <c r="G867" s="312"/>
      <c r="H867" s="312"/>
      <c r="I867" s="312"/>
      <c r="J867" s="287"/>
      <c r="K867" s="287"/>
      <c r="L867" s="287"/>
      <c r="M867" s="287"/>
      <c r="N867" s="287"/>
    </row>
    <row r="868" spans="6:14" ht="15.75" customHeight="1">
      <c r="F868" s="287"/>
      <c r="G868" s="312"/>
      <c r="H868" s="312"/>
      <c r="I868" s="312"/>
      <c r="J868" s="287"/>
      <c r="K868" s="287"/>
      <c r="L868" s="287"/>
      <c r="M868" s="287"/>
      <c r="N868" s="287"/>
    </row>
    <row r="869" spans="6:14" ht="15.75" customHeight="1">
      <c r="F869" s="287"/>
      <c r="G869" s="312"/>
      <c r="H869" s="312"/>
      <c r="I869" s="312"/>
      <c r="J869" s="287"/>
      <c r="K869" s="287"/>
      <c r="L869" s="287"/>
      <c r="M869" s="287"/>
      <c r="N869" s="287"/>
    </row>
    <row r="870" spans="6:14" ht="15.75" customHeight="1">
      <c r="F870" s="287"/>
      <c r="G870" s="312"/>
      <c r="H870" s="312"/>
      <c r="I870" s="312"/>
      <c r="J870" s="287"/>
      <c r="K870" s="287"/>
      <c r="L870" s="287"/>
      <c r="M870" s="287"/>
      <c r="N870" s="287"/>
    </row>
    <row r="871" spans="6:14" ht="15.75" customHeight="1">
      <c r="F871" s="287"/>
      <c r="G871" s="312"/>
      <c r="H871" s="312"/>
      <c r="I871" s="312"/>
      <c r="J871" s="287"/>
      <c r="K871" s="287"/>
      <c r="L871" s="287"/>
      <c r="M871" s="287"/>
      <c r="N871" s="287"/>
    </row>
    <row r="872" spans="6:14" ht="15.75" customHeight="1">
      <c r="F872" s="287"/>
      <c r="G872" s="312"/>
      <c r="H872" s="312"/>
      <c r="I872" s="312"/>
      <c r="J872" s="287"/>
      <c r="K872" s="287"/>
      <c r="L872" s="287"/>
      <c r="M872" s="287"/>
      <c r="N872" s="287"/>
    </row>
    <row r="873" spans="6:14" ht="15.75" customHeight="1">
      <c r="F873" s="287"/>
      <c r="G873" s="312"/>
      <c r="H873" s="312"/>
      <c r="I873" s="312"/>
      <c r="J873" s="287"/>
      <c r="K873" s="287"/>
      <c r="L873" s="287"/>
      <c r="M873" s="287"/>
      <c r="N873" s="287"/>
    </row>
    <row r="874" spans="6:14" ht="15.75" customHeight="1">
      <c r="F874" s="287"/>
      <c r="G874" s="312"/>
      <c r="H874" s="312"/>
      <c r="I874" s="312"/>
      <c r="J874" s="287"/>
      <c r="K874" s="287"/>
      <c r="L874" s="287"/>
      <c r="M874" s="287"/>
      <c r="N874" s="287"/>
    </row>
    <row r="875" spans="6:14" ht="15.75" customHeight="1">
      <c r="F875" s="287"/>
      <c r="G875" s="312"/>
      <c r="H875" s="312"/>
      <c r="I875" s="312"/>
      <c r="J875" s="287"/>
      <c r="K875" s="287"/>
      <c r="L875" s="287"/>
      <c r="M875" s="287"/>
      <c r="N875" s="287"/>
    </row>
    <row r="876" spans="6:14" ht="15.75" customHeight="1">
      <c r="F876" s="287"/>
      <c r="G876" s="312"/>
      <c r="H876" s="312"/>
      <c r="I876" s="312"/>
      <c r="J876" s="287"/>
      <c r="K876" s="287"/>
      <c r="L876" s="287"/>
      <c r="M876" s="287"/>
      <c r="N876" s="287"/>
    </row>
    <row r="877" spans="6:14" ht="15.75" customHeight="1">
      <c r="F877" s="287"/>
      <c r="G877" s="312"/>
      <c r="H877" s="312"/>
      <c r="I877" s="312"/>
      <c r="J877" s="287"/>
      <c r="K877" s="287"/>
      <c r="L877" s="287"/>
      <c r="M877" s="287"/>
      <c r="N877" s="287"/>
    </row>
    <row r="878" spans="6:14" ht="15.75" customHeight="1">
      <c r="F878" s="287"/>
      <c r="G878" s="312"/>
      <c r="H878" s="312"/>
      <c r="I878" s="312"/>
      <c r="J878" s="287"/>
      <c r="K878" s="287"/>
      <c r="L878" s="287"/>
      <c r="M878" s="287"/>
      <c r="N878" s="287"/>
    </row>
    <row r="879" spans="6:14" ht="15.75" customHeight="1">
      <c r="F879" s="287"/>
      <c r="G879" s="312"/>
      <c r="H879" s="312"/>
      <c r="I879" s="312"/>
      <c r="J879" s="287"/>
      <c r="K879" s="287"/>
      <c r="L879" s="287"/>
      <c r="M879" s="287"/>
      <c r="N879" s="287"/>
    </row>
    <row r="880" spans="6:14" ht="15.75" customHeight="1">
      <c r="F880" s="287"/>
      <c r="G880" s="312"/>
      <c r="H880" s="312"/>
      <c r="I880" s="312"/>
      <c r="J880" s="287"/>
      <c r="K880" s="287"/>
      <c r="L880" s="287"/>
      <c r="M880" s="287"/>
      <c r="N880" s="287"/>
    </row>
    <row r="881" spans="6:14" ht="15.75" customHeight="1">
      <c r="F881" s="287"/>
      <c r="G881" s="312"/>
      <c r="H881" s="312"/>
      <c r="I881" s="312"/>
      <c r="J881" s="287"/>
      <c r="K881" s="287"/>
      <c r="L881" s="287"/>
      <c r="M881" s="287"/>
      <c r="N881" s="287"/>
    </row>
    <row r="882" spans="6:14" ht="15.75" customHeight="1">
      <c r="F882" s="287"/>
      <c r="G882" s="312"/>
      <c r="H882" s="312"/>
      <c r="I882" s="312"/>
      <c r="J882" s="287"/>
      <c r="K882" s="287"/>
      <c r="L882" s="287"/>
      <c r="M882" s="287"/>
      <c r="N882" s="287"/>
    </row>
    <row r="883" spans="6:14" ht="15.75" customHeight="1">
      <c r="F883" s="287"/>
      <c r="G883" s="312"/>
      <c r="H883" s="312"/>
      <c r="I883" s="312"/>
      <c r="J883" s="287"/>
      <c r="K883" s="287"/>
      <c r="L883" s="287"/>
      <c r="M883" s="287"/>
      <c r="N883" s="287"/>
    </row>
    <row r="884" spans="6:14" ht="15.75" customHeight="1">
      <c r="F884" s="287"/>
      <c r="G884" s="312"/>
      <c r="H884" s="312"/>
      <c r="I884" s="312"/>
      <c r="J884" s="287"/>
      <c r="K884" s="287"/>
      <c r="L884" s="287"/>
      <c r="M884" s="287"/>
      <c r="N884" s="287"/>
    </row>
    <row r="885" spans="6:14" ht="15.75" customHeight="1">
      <c r="F885" s="287"/>
      <c r="G885" s="312"/>
      <c r="H885" s="312"/>
      <c r="I885" s="312"/>
      <c r="J885" s="287"/>
      <c r="K885" s="287"/>
      <c r="L885" s="287"/>
      <c r="M885" s="287"/>
      <c r="N885" s="287"/>
    </row>
    <row r="886" spans="6:14" ht="15.75" customHeight="1">
      <c r="F886" s="287"/>
      <c r="G886" s="312"/>
      <c r="H886" s="312"/>
      <c r="I886" s="312"/>
      <c r="J886" s="287"/>
      <c r="K886" s="287"/>
      <c r="L886" s="287"/>
      <c r="M886" s="287"/>
      <c r="N886" s="287"/>
    </row>
    <row r="887" spans="6:14" ht="15.75" customHeight="1">
      <c r="F887" s="287"/>
      <c r="G887" s="312"/>
      <c r="H887" s="312"/>
      <c r="I887" s="312"/>
      <c r="J887" s="287"/>
      <c r="K887" s="287"/>
      <c r="L887" s="287"/>
      <c r="M887" s="287"/>
      <c r="N887" s="287"/>
    </row>
    <row r="888" spans="6:14" ht="15.75" customHeight="1">
      <c r="F888" s="287"/>
      <c r="G888" s="312"/>
      <c r="H888" s="312"/>
      <c r="I888" s="312"/>
      <c r="J888" s="287"/>
      <c r="K888" s="287"/>
      <c r="L888" s="287"/>
      <c r="M888" s="287"/>
      <c r="N888" s="287"/>
    </row>
    <row r="889" spans="6:14" ht="15.75" customHeight="1">
      <c r="F889" s="287"/>
      <c r="G889" s="312"/>
      <c r="H889" s="312"/>
      <c r="I889" s="312"/>
      <c r="J889" s="287"/>
      <c r="K889" s="287"/>
      <c r="L889" s="287"/>
      <c r="M889" s="287"/>
      <c r="N889" s="287"/>
    </row>
    <row r="890" spans="6:14" ht="15.75" customHeight="1">
      <c r="F890" s="287"/>
      <c r="G890" s="312"/>
      <c r="H890" s="312"/>
      <c r="I890" s="312"/>
      <c r="J890" s="287"/>
      <c r="K890" s="287"/>
      <c r="L890" s="287"/>
      <c r="M890" s="287"/>
      <c r="N890" s="287"/>
    </row>
    <row r="891" spans="6:14" ht="15.75" customHeight="1">
      <c r="F891" s="287"/>
      <c r="G891" s="312"/>
      <c r="H891" s="312"/>
      <c r="I891" s="312"/>
      <c r="J891" s="287"/>
      <c r="K891" s="287"/>
      <c r="L891" s="287"/>
      <c r="M891" s="287"/>
      <c r="N891" s="287"/>
    </row>
    <row r="892" spans="6:14" ht="15.75" customHeight="1">
      <c r="F892" s="287"/>
      <c r="G892" s="312"/>
      <c r="H892" s="312"/>
      <c r="I892" s="312"/>
      <c r="J892" s="287"/>
      <c r="K892" s="287"/>
      <c r="L892" s="287"/>
      <c r="M892" s="287"/>
      <c r="N892" s="287"/>
    </row>
    <row r="893" spans="6:14" ht="15.75" customHeight="1">
      <c r="F893" s="287"/>
      <c r="G893" s="312"/>
      <c r="H893" s="312"/>
      <c r="I893" s="312"/>
      <c r="J893" s="287"/>
      <c r="K893" s="287"/>
      <c r="L893" s="287"/>
      <c r="M893" s="287"/>
      <c r="N893" s="287"/>
    </row>
    <row r="894" spans="6:14" ht="15.75" customHeight="1">
      <c r="F894" s="287"/>
      <c r="G894" s="312"/>
      <c r="H894" s="312"/>
      <c r="I894" s="312"/>
      <c r="J894" s="287"/>
      <c r="K894" s="287"/>
      <c r="L894" s="287"/>
      <c r="M894" s="287"/>
      <c r="N894" s="287"/>
    </row>
    <row r="895" spans="6:14" ht="15.75" customHeight="1">
      <c r="F895" s="287"/>
      <c r="G895" s="312"/>
      <c r="H895" s="312"/>
      <c r="I895" s="312"/>
      <c r="J895" s="287"/>
      <c r="K895" s="287"/>
      <c r="L895" s="287"/>
      <c r="M895" s="287"/>
      <c r="N895" s="287"/>
    </row>
    <row r="896" spans="6:14" ht="15.75" customHeight="1">
      <c r="F896" s="287"/>
      <c r="G896" s="312"/>
      <c r="H896" s="312"/>
      <c r="I896" s="312"/>
      <c r="J896" s="287"/>
      <c r="K896" s="287"/>
      <c r="L896" s="287"/>
      <c r="M896" s="287"/>
      <c r="N896" s="287"/>
    </row>
    <row r="897" spans="6:14" ht="15.75" customHeight="1">
      <c r="F897" s="287"/>
      <c r="G897" s="312"/>
      <c r="H897" s="312"/>
      <c r="I897" s="312"/>
      <c r="J897" s="287"/>
      <c r="K897" s="287"/>
      <c r="L897" s="287"/>
      <c r="M897" s="287"/>
      <c r="N897" s="287"/>
    </row>
    <row r="898" spans="6:14" ht="15.75" customHeight="1">
      <c r="F898" s="287"/>
      <c r="G898" s="312"/>
      <c r="H898" s="312"/>
      <c r="I898" s="312"/>
      <c r="J898" s="287"/>
      <c r="K898" s="287"/>
      <c r="L898" s="287"/>
      <c r="M898" s="287"/>
      <c r="N898" s="287"/>
    </row>
    <row r="899" spans="6:14" ht="15.75" customHeight="1">
      <c r="F899" s="287"/>
      <c r="G899" s="312"/>
      <c r="H899" s="312"/>
      <c r="I899" s="312"/>
      <c r="J899" s="287"/>
      <c r="K899" s="287"/>
      <c r="L899" s="287"/>
      <c r="M899" s="287"/>
      <c r="N899" s="287"/>
    </row>
    <row r="900" spans="6:14" ht="15.75" customHeight="1">
      <c r="F900" s="287"/>
      <c r="G900" s="312"/>
      <c r="H900" s="312"/>
      <c r="I900" s="312"/>
      <c r="J900" s="287"/>
      <c r="K900" s="287"/>
      <c r="L900" s="287"/>
      <c r="M900" s="287"/>
      <c r="N900" s="287"/>
    </row>
    <row r="901" spans="6:14" ht="15.75" customHeight="1">
      <c r="F901" s="287"/>
      <c r="G901" s="312"/>
      <c r="H901" s="312"/>
      <c r="I901" s="312"/>
      <c r="J901" s="287"/>
      <c r="K901" s="287"/>
      <c r="L901" s="287"/>
      <c r="M901" s="287"/>
      <c r="N901" s="287"/>
    </row>
    <row r="902" spans="6:14" ht="15.75" customHeight="1">
      <c r="F902" s="287"/>
      <c r="G902" s="312"/>
      <c r="H902" s="312"/>
      <c r="I902" s="312"/>
      <c r="J902" s="287"/>
      <c r="K902" s="287"/>
      <c r="L902" s="287"/>
      <c r="M902" s="287"/>
      <c r="N902" s="287"/>
    </row>
    <row r="903" spans="6:14" ht="15.75" customHeight="1">
      <c r="F903" s="287"/>
      <c r="G903" s="312"/>
      <c r="H903" s="312"/>
      <c r="I903" s="312"/>
      <c r="J903" s="287"/>
      <c r="K903" s="287"/>
      <c r="L903" s="287"/>
      <c r="M903" s="287"/>
      <c r="N903" s="287"/>
    </row>
    <row r="904" spans="6:14" ht="15.75" customHeight="1">
      <c r="F904" s="287"/>
      <c r="G904" s="312"/>
      <c r="H904" s="312"/>
      <c r="I904" s="312"/>
      <c r="J904" s="287"/>
      <c r="K904" s="287"/>
      <c r="L904" s="287"/>
      <c r="M904" s="287"/>
      <c r="N904" s="287"/>
    </row>
    <row r="905" spans="6:14" ht="15.75" customHeight="1">
      <c r="F905" s="287"/>
      <c r="G905" s="312"/>
      <c r="H905" s="312"/>
      <c r="I905" s="312"/>
      <c r="J905" s="287"/>
      <c r="K905" s="287"/>
      <c r="L905" s="287"/>
      <c r="M905" s="287"/>
      <c r="N905" s="287"/>
    </row>
    <row r="906" spans="6:14" ht="15.75" customHeight="1">
      <c r="F906" s="287"/>
      <c r="G906" s="312"/>
      <c r="H906" s="312"/>
      <c r="I906" s="312"/>
      <c r="J906" s="287"/>
      <c r="K906" s="287"/>
      <c r="L906" s="287"/>
      <c r="M906" s="287"/>
      <c r="N906" s="287"/>
    </row>
    <row r="907" spans="6:14" ht="15.75" customHeight="1">
      <c r="F907" s="287"/>
      <c r="G907" s="312"/>
      <c r="H907" s="312"/>
      <c r="I907" s="312"/>
      <c r="J907" s="287"/>
      <c r="K907" s="287"/>
      <c r="L907" s="287"/>
      <c r="M907" s="287"/>
      <c r="N907" s="287"/>
    </row>
    <row r="908" spans="6:14" ht="15.75" customHeight="1">
      <c r="F908" s="287"/>
      <c r="G908" s="312"/>
      <c r="H908" s="312"/>
      <c r="I908" s="312"/>
      <c r="J908" s="287"/>
      <c r="K908" s="287"/>
      <c r="L908" s="287"/>
      <c r="M908" s="287"/>
      <c r="N908" s="287"/>
    </row>
    <row r="909" spans="6:14" ht="15.75" customHeight="1">
      <c r="F909" s="287"/>
      <c r="G909" s="312"/>
      <c r="H909" s="312"/>
      <c r="I909" s="312"/>
      <c r="J909" s="287"/>
      <c r="K909" s="287"/>
      <c r="L909" s="287"/>
      <c r="M909" s="287"/>
      <c r="N909" s="287"/>
    </row>
    <row r="910" spans="6:14" ht="15.75" customHeight="1">
      <c r="F910" s="287"/>
      <c r="G910" s="312"/>
      <c r="H910" s="312"/>
      <c r="I910" s="312"/>
      <c r="J910" s="287"/>
      <c r="K910" s="287"/>
      <c r="L910" s="287"/>
      <c r="M910" s="287"/>
      <c r="N910" s="287"/>
    </row>
    <row r="911" spans="6:14" ht="15.75" customHeight="1">
      <c r="F911" s="287"/>
      <c r="G911" s="312"/>
      <c r="H911" s="312"/>
      <c r="I911" s="312"/>
      <c r="J911" s="287"/>
      <c r="K911" s="287"/>
      <c r="L911" s="287"/>
      <c r="M911" s="287"/>
      <c r="N911" s="287"/>
    </row>
    <row r="912" spans="6:14" ht="15.75" customHeight="1">
      <c r="F912" s="287"/>
      <c r="G912" s="312"/>
      <c r="H912" s="312"/>
      <c r="I912" s="312"/>
      <c r="J912" s="287"/>
      <c r="K912" s="287"/>
      <c r="L912" s="287"/>
      <c r="M912" s="287"/>
      <c r="N912" s="287"/>
    </row>
    <row r="913" spans="6:14" ht="15.75" customHeight="1">
      <c r="F913" s="287"/>
      <c r="G913" s="312"/>
      <c r="H913" s="312"/>
      <c r="I913" s="312"/>
      <c r="J913" s="287"/>
      <c r="K913" s="287"/>
      <c r="L913" s="287"/>
      <c r="M913" s="287"/>
      <c r="N913" s="287"/>
    </row>
    <row r="914" spans="6:14" ht="15.75" customHeight="1">
      <c r="F914" s="287"/>
      <c r="G914" s="312"/>
      <c r="H914" s="312"/>
      <c r="I914" s="312"/>
      <c r="J914" s="287"/>
      <c r="K914" s="287"/>
      <c r="L914" s="287"/>
      <c r="M914" s="287"/>
      <c r="N914" s="287"/>
    </row>
    <row r="915" spans="6:14" ht="15.75" customHeight="1">
      <c r="F915" s="287"/>
      <c r="G915" s="312"/>
      <c r="H915" s="312"/>
      <c r="I915" s="312"/>
      <c r="J915" s="287"/>
      <c r="K915" s="287"/>
      <c r="L915" s="287"/>
      <c r="M915" s="287"/>
      <c r="N915" s="287"/>
    </row>
    <row r="916" spans="6:14" ht="15.75" customHeight="1">
      <c r="F916" s="287"/>
      <c r="G916" s="312"/>
      <c r="H916" s="312"/>
      <c r="I916" s="312"/>
      <c r="J916" s="287"/>
      <c r="K916" s="287"/>
      <c r="L916" s="287"/>
      <c r="M916" s="287"/>
      <c r="N916" s="287"/>
    </row>
    <row r="917" spans="6:14" ht="15.75" customHeight="1">
      <c r="F917" s="287"/>
      <c r="G917" s="312"/>
      <c r="H917" s="312"/>
      <c r="I917" s="312"/>
      <c r="J917" s="287"/>
      <c r="K917" s="287"/>
      <c r="L917" s="287"/>
      <c r="M917" s="287"/>
      <c r="N917" s="287"/>
    </row>
    <row r="918" spans="6:14" ht="15.75" customHeight="1">
      <c r="F918" s="287"/>
      <c r="G918" s="312"/>
      <c r="H918" s="312"/>
      <c r="I918" s="312"/>
      <c r="J918" s="287"/>
      <c r="K918" s="287"/>
      <c r="L918" s="287"/>
      <c r="M918" s="287"/>
      <c r="N918" s="287"/>
    </row>
    <row r="919" spans="6:14" ht="15.75" customHeight="1">
      <c r="F919" s="287"/>
      <c r="G919" s="312"/>
      <c r="H919" s="312"/>
      <c r="I919" s="312"/>
      <c r="J919" s="287"/>
      <c r="K919" s="287"/>
      <c r="L919" s="287"/>
      <c r="M919" s="287"/>
      <c r="N919" s="287"/>
    </row>
    <row r="920" spans="6:14" ht="15.75" customHeight="1">
      <c r="F920" s="287"/>
      <c r="G920" s="312"/>
      <c r="H920" s="312"/>
      <c r="I920" s="312"/>
      <c r="J920" s="287"/>
      <c r="K920" s="287"/>
      <c r="L920" s="287"/>
      <c r="M920" s="287"/>
      <c r="N920" s="287"/>
    </row>
    <row r="921" spans="6:14" ht="15.75" customHeight="1">
      <c r="F921" s="287"/>
      <c r="G921" s="312"/>
      <c r="H921" s="312"/>
      <c r="I921" s="312"/>
      <c r="J921" s="287"/>
      <c r="K921" s="287"/>
      <c r="L921" s="287"/>
      <c r="M921" s="287"/>
      <c r="N921" s="287"/>
    </row>
    <row r="922" spans="6:14" ht="15.75" customHeight="1">
      <c r="F922" s="287"/>
      <c r="G922" s="312"/>
      <c r="H922" s="312"/>
      <c r="I922" s="312"/>
      <c r="J922" s="287"/>
      <c r="K922" s="287"/>
      <c r="L922" s="287"/>
      <c r="M922" s="287"/>
      <c r="N922" s="287"/>
    </row>
    <row r="923" spans="6:14" ht="15.75" customHeight="1">
      <c r="F923" s="287"/>
      <c r="G923" s="312"/>
      <c r="H923" s="312"/>
      <c r="I923" s="312"/>
      <c r="J923" s="287"/>
      <c r="K923" s="287"/>
      <c r="L923" s="287"/>
      <c r="M923" s="287"/>
      <c r="N923" s="287"/>
    </row>
    <row r="924" spans="6:14" ht="15.75" customHeight="1">
      <c r="F924" s="287"/>
      <c r="G924" s="312"/>
      <c r="H924" s="312"/>
      <c r="I924" s="312"/>
      <c r="J924" s="287"/>
      <c r="K924" s="287"/>
      <c r="L924" s="287"/>
      <c r="M924" s="287"/>
      <c r="N924" s="287"/>
    </row>
    <row r="925" spans="6:14" ht="15.75" customHeight="1">
      <c r="F925" s="287"/>
      <c r="G925" s="312"/>
      <c r="H925" s="312"/>
      <c r="I925" s="312"/>
      <c r="J925" s="287"/>
      <c r="K925" s="287"/>
      <c r="L925" s="287"/>
      <c r="M925" s="287"/>
      <c r="N925" s="287"/>
    </row>
    <row r="926" spans="6:14" ht="15.75" customHeight="1">
      <c r="F926" s="287"/>
      <c r="G926" s="312"/>
      <c r="H926" s="312"/>
      <c r="I926" s="312"/>
      <c r="J926" s="287"/>
      <c r="K926" s="287"/>
      <c r="L926" s="287"/>
      <c r="M926" s="287"/>
      <c r="N926" s="287"/>
    </row>
    <row r="927" spans="6:14" ht="15.75" customHeight="1">
      <c r="F927" s="287"/>
      <c r="G927" s="312"/>
      <c r="H927" s="312"/>
      <c r="I927" s="312"/>
      <c r="J927" s="287"/>
      <c r="K927" s="287"/>
      <c r="L927" s="287"/>
      <c r="M927" s="287"/>
      <c r="N927" s="287"/>
    </row>
    <row r="928" spans="6:14" ht="15.75" customHeight="1">
      <c r="F928" s="287"/>
      <c r="G928" s="312"/>
      <c r="H928" s="312"/>
      <c r="I928" s="312"/>
      <c r="J928" s="287"/>
      <c r="K928" s="287"/>
      <c r="L928" s="287"/>
      <c r="M928" s="287"/>
      <c r="N928" s="287"/>
    </row>
    <row r="929" spans="6:14" ht="15.75" customHeight="1">
      <c r="F929" s="287"/>
      <c r="G929" s="312"/>
      <c r="H929" s="312"/>
      <c r="I929" s="312"/>
      <c r="J929" s="287"/>
      <c r="K929" s="287"/>
      <c r="L929" s="287"/>
      <c r="M929" s="287"/>
      <c r="N929" s="287"/>
    </row>
    <row r="930" spans="6:14" ht="15.75" customHeight="1">
      <c r="F930" s="287"/>
      <c r="G930" s="312"/>
      <c r="H930" s="312"/>
      <c r="I930" s="312"/>
      <c r="J930" s="287"/>
      <c r="K930" s="287"/>
      <c r="L930" s="287"/>
      <c r="M930" s="287"/>
      <c r="N930" s="287"/>
    </row>
    <row r="931" spans="6:14" ht="15.75" customHeight="1">
      <c r="F931" s="287"/>
      <c r="G931" s="312"/>
      <c r="H931" s="312"/>
      <c r="I931" s="312"/>
      <c r="J931" s="287"/>
      <c r="K931" s="287"/>
      <c r="L931" s="287"/>
      <c r="M931" s="287"/>
      <c r="N931" s="287"/>
    </row>
    <row r="932" spans="6:14" ht="15.75" customHeight="1">
      <c r="F932" s="287"/>
      <c r="G932" s="312"/>
      <c r="H932" s="312"/>
      <c r="I932" s="312"/>
      <c r="J932" s="287"/>
      <c r="K932" s="287"/>
      <c r="L932" s="287"/>
      <c r="M932" s="287"/>
      <c r="N932" s="287"/>
    </row>
    <row r="933" spans="6:14" ht="15.75" customHeight="1">
      <c r="F933" s="287"/>
      <c r="G933" s="312"/>
      <c r="H933" s="312"/>
      <c r="I933" s="312"/>
      <c r="J933" s="287"/>
      <c r="K933" s="287"/>
      <c r="L933" s="287"/>
      <c r="M933" s="287"/>
      <c r="N933" s="287"/>
    </row>
    <row r="934" spans="6:14" ht="15.75" customHeight="1">
      <c r="F934" s="287"/>
      <c r="G934" s="312"/>
      <c r="H934" s="312"/>
      <c r="I934" s="312"/>
      <c r="J934" s="287"/>
      <c r="K934" s="287"/>
      <c r="L934" s="287"/>
      <c r="M934" s="287"/>
      <c r="N934" s="287"/>
    </row>
    <row r="935" spans="6:14" ht="15.75" customHeight="1">
      <c r="F935" s="287"/>
      <c r="G935" s="312"/>
      <c r="H935" s="312"/>
      <c r="I935" s="312"/>
      <c r="J935" s="287"/>
      <c r="K935" s="287"/>
      <c r="L935" s="287"/>
      <c r="M935" s="287"/>
      <c r="N935" s="287"/>
    </row>
    <row r="936" spans="6:14" ht="15.75" customHeight="1">
      <c r="F936" s="287"/>
      <c r="G936" s="312"/>
      <c r="H936" s="312"/>
      <c r="I936" s="312"/>
      <c r="J936" s="287"/>
      <c r="K936" s="287"/>
      <c r="L936" s="287"/>
      <c r="M936" s="287"/>
      <c r="N936" s="287"/>
    </row>
    <row r="937" spans="6:14" ht="15.75" customHeight="1">
      <c r="F937" s="287"/>
      <c r="G937" s="312"/>
      <c r="H937" s="312"/>
      <c r="I937" s="312"/>
      <c r="J937" s="287"/>
      <c r="K937" s="287"/>
      <c r="L937" s="287"/>
      <c r="M937" s="287"/>
      <c r="N937" s="287"/>
    </row>
    <row r="938" spans="6:14" ht="15.75" customHeight="1">
      <c r="F938" s="287"/>
      <c r="G938" s="312"/>
      <c r="H938" s="312"/>
      <c r="I938" s="312"/>
      <c r="J938" s="287"/>
      <c r="K938" s="287"/>
      <c r="L938" s="287"/>
      <c r="M938" s="287"/>
      <c r="N938" s="287"/>
    </row>
    <row r="939" spans="6:14" ht="15.75" customHeight="1">
      <c r="F939" s="287"/>
      <c r="G939" s="312"/>
      <c r="H939" s="312"/>
      <c r="I939" s="312"/>
      <c r="J939" s="287"/>
      <c r="K939" s="287"/>
      <c r="L939" s="287"/>
      <c r="M939" s="287"/>
      <c r="N939" s="287"/>
    </row>
    <row r="940" spans="6:14" ht="15.75" customHeight="1">
      <c r="F940" s="287"/>
      <c r="G940" s="312"/>
      <c r="H940" s="312"/>
      <c r="I940" s="312"/>
      <c r="J940" s="287"/>
      <c r="K940" s="287"/>
      <c r="L940" s="287"/>
      <c r="M940" s="287"/>
      <c r="N940" s="287"/>
    </row>
    <row r="941" spans="6:14" ht="15.75" customHeight="1">
      <c r="F941" s="287"/>
      <c r="G941" s="312"/>
      <c r="H941" s="312"/>
      <c r="I941" s="312"/>
      <c r="J941" s="287"/>
      <c r="K941" s="287"/>
      <c r="L941" s="287"/>
      <c r="M941" s="287"/>
      <c r="N941" s="287"/>
    </row>
    <row r="942" spans="6:14" ht="15.75" customHeight="1">
      <c r="F942" s="287"/>
      <c r="G942" s="312"/>
      <c r="H942" s="312"/>
      <c r="I942" s="312"/>
      <c r="J942" s="287"/>
      <c r="K942" s="287"/>
      <c r="L942" s="287"/>
      <c r="M942" s="287"/>
      <c r="N942" s="287"/>
    </row>
    <row r="943" spans="6:14" ht="15.75" customHeight="1">
      <c r="F943" s="287"/>
      <c r="G943" s="312"/>
      <c r="H943" s="312"/>
      <c r="I943" s="312"/>
      <c r="J943" s="287"/>
      <c r="K943" s="287"/>
      <c r="L943" s="287"/>
      <c r="M943" s="287"/>
      <c r="N943" s="287"/>
    </row>
    <row r="944" spans="6:14" ht="15.75" customHeight="1">
      <c r="F944" s="287"/>
      <c r="G944" s="312"/>
      <c r="H944" s="312"/>
      <c r="I944" s="312"/>
      <c r="J944" s="287"/>
      <c r="K944" s="287"/>
      <c r="L944" s="287"/>
      <c r="M944" s="287"/>
      <c r="N944" s="287"/>
    </row>
    <row r="945" spans="6:14" ht="15.75" customHeight="1">
      <c r="F945" s="287"/>
      <c r="G945" s="312"/>
      <c r="H945" s="312"/>
      <c r="I945" s="312"/>
      <c r="J945" s="287"/>
      <c r="K945" s="287"/>
      <c r="L945" s="287"/>
      <c r="M945" s="287"/>
      <c r="N945" s="287"/>
    </row>
    <row r="946" spans="6:14" ht="15.75" customHeight="1">
      <c r="F946" s="287"/>
      <c r="G946" s="312"/>
      <c r="H946" s="312"/>
      <c r="I946" s="312"/>
      <c r="J946" s="287"/>
      <c r="K946" s="287"/>
      <c r="L946" s="287"/>
      <c r="M946" s="287"/>
      <c r="N946" s="287"/>
    </row>
    <row r="947" spans="6:14" ht="15.75" customHeight="1">
      <c r="F947" s="287"/>
      <c r="G947" s="312"/>
      <c r="H947" s="312"/>
      <c r="I947" s="312"/>
      <c r="J947" s="287"/>
      <c r="K947" s="287"/>
      <c r="L947" s="287"/>
      <c r="M947" s="287"/>
      <c r="N947" s="287"/>
    </row>
    <row r="948" spans="6:14" ht="15.75" customHeight="1">
      <c r="F948" s="287"/>
      <c r="G948" s="312"/>
      <c r="H948" s="312"/>
      <c r="I948" s="312"/>
      <c r="J948" s="287"/>
      <c r="K948" s="287"/>
      <c r="L948" s="287"/>
      <c r="M948" s="287"/>
      <c r="N948" s="287"/>
    </row>
    <row r="949" spans="6:14" ht="15.75" customHeight="1">
      <c r="F949" s="287"/>
      <c r="G949" s="312"/>
      <c r="H949" s="312"/>
      <c r="I949" s="312"/>
      <c r="J949" s="287"/>
      <c r="K949" s="287"/>
      <c r="L949" s="287"/>
      <c r="M949" s="287"/>
      <c r="N949" s="287"/>
    </row>
    <row r="950" spans="6:14" ht="15.75" customHeight="1">
      <c r="F950" s="287"/>
      <c r="G950" s="312"/>
      <c r="H950" s="312"/>
      <c r="I950" s="312"/>
      <c r="J950" s="287"/>
      <c r="K950" s="287"/>
      <c r="L950" s="287"/>
      <c r="M950" s="287"/>
      <c r="N950" s="287"/>
    </row>
    <row r="951" spans="6:14" ht="15.75" customHeight="1">
      <c r="F951" s="287"/>
      <c r="G951" s="312"/>
      <c r="H951" s="312"/>
      <c r="I951" s="312"/>
      <c r="J951" s="287"/>
      <c r="K951" s="287"/>
      <c r="L951" s="287"/>
      <c r="M951" s="287"/>
      <c r="N951" s="287"/>
    </row>
    <row r="952" spans="6:14" ht="15.75" customHeight="1">
      <c r="F952" s="287"/>
      <c r="G952" s="312"/>
      <c r="H952" s="312"/>
      <c r="I952" s="312"/>
      <c r="J952" s="287"/>
      <c r="K952" s="287"/>
      <c r="L952" s="287"/>
      <c r="M952" s="287"/>
      <c r="N952" s="287"/>
    </row>
    <row r="953" spans="6:14" ht="15.75" customHeight="1">
      <c r="F953" s="287"/>
      <c r="G953" s="312"/>
      <c r="H953" s="312"/>
      <c r="I953" s="312"/>
      <c r="J953" s="287"/>
      <c r="K953" s="287"/>
      <c r="L953" s="287"/>
      <c r="M953" s="287"/>
      <c r="N953" s="287"/>
    </row>
    <row r="954" spans="6:14" ht="15.75" customHeight="1">
      <c r="F954" s="287"/>
      <c r="G954" s="312"/>
      <c r="H954" s="312"/>
      <c r="I954" s="312"/>
      <c r="J954" s="287"/>
      <c r="K954" s="287"/>
      <c r="L954" s="287"/>
      <c r="M954" s="287"/>
      <c r="N954" s="287"/>
    </row>
    <row r="955" spans="6:14" ht="15.75" customHeight="1">
      <c r="F955" s="287"/>
      <c r="G955" s="312"/>
      <c r="H955" s="312"/>
      <c r="I955" s="312"/>
      <c r="J955" s="287"/>
      <c r="K955" s="287"/>
      <c r="L955" s="287"/>
      <c r="M955" s="287"/>
      <c r="N955" s="287"/>
    </row>
    <row r="956" spans="6:14" ht="15.75" customHeight="1">
      <c r="F956" s="287"/>
      <c r="G956" s="312"/>
      <c r="H956" s="312"/>
      <c r="I956" s="312"/>
      <c r="J956" s="287"/>
      <c r="K956" s="287"/>
      <c r="L956" s="287"/>
      <c r="M956" s="287"/>
      <c r="N956" s="287"/>
    </row>
    <row r="957" spans="6:14" ht="15.75" customHeight="1">
      <c r="F957" s="287"/>
      <c r="G957" s="312"/>
      <c r="H957" s="312"/>
      <c r="I957" s="312"/>
      <c r="J957" s="287"/>
      <c r="K957" s="287"/>
      <c r="L957" s="287"/>
      <c r="M957" s="287"/>
      <c r="N957" s="287"/>
    </row>
    <row r="958" spans="6:14" ht="15.75" customHeight="1">
      <c r="F958" s="287"/>
      <c r="G958" s="312"/>
      <c r="H958" s="312"/>
      <c r="I958" s="312"/>
      <c r="J958" s="287"/>
      <c r="K958" s="287"/>
      <c r="L958" s="287"/>
      <c r="M958" s="287"/>
      <c r="N958" s="287"/>
    </row>
    <row r="959" spans="6:14" ht="15.75" customHeight="1">
      <c r="F959" s="287"/>
      <c r="G959" s="312"/>
      <c r="H959" s="312"/>
      <c r="I959" s="312"/>
      <c r="J959" s="287"/>
      <c r="K959" s="287"/>
      <c r="L959" s="287"/>
      <c r="M959" s="287"/>
      <c r="N959" s="287"/>
    </row>
    <row r="960" spans="6:14" ht="15.75" customHeight="1">
      <c r="F960" s="287"/>
      <c r="G960" s="312"/>
      <c r="H960" s="312"/>
      <c r="I960" s="312"/>
      <c r="J960" s="287"/>
      <c r="K960" s="287"/>
      <c r="L960" s="287"/>
      <c r="M960" s="287"/>
      <c r="N960" s="287"/>
    </row>
    <row r="961" spans="6:14" ht="15.75" customHeight="1">
      <c r="F961" s="287"/>
      <c r="G961" s="312"/>
      <c r="H961" s="312"/>
      <c r="I961" s="312"/>
      <c r="J961" s="287"/>
      <c r="K961" s="287"/>
      <c r="L961" s="287"/>
      <c r="M961" s="287"/>
      <c r="N961" s="287"/>
    </row>
    <row r="962" spans="6:14" ht="15.75" customHeight="1">
      <c r="F962" s="287"/>
      <c r="G962" s="312"/>
      <c r="H962" s="312"/>
      <c r="I962" s="312"/>
      <c r="J962" s="287"/>
      <c r="K962" s="287"/>
      <c r="L962" s="287"/>
      <c r="M962" s="287"/>
      <c r="N962" s="287"/>
    </row>
    <row r="963" spans="6:14" ht="15.75" customHeight="1">
      <c r="F963" s="287"/>
      <c r="G963" s="312"/>
      <c r="H963" s="312"/>
      <c r="I963" s="312"/>
      <c r="J963" s="287"/>
      <c r="K963" s="287"/>
      <c r="L963" s="287"/>
      <c r="M963" s="287"/>
      <c r="N963" s="287"/>
    </row>
    <row r="964" spans="6:14" ht="15.75" customHeight="1">
      <c r="F964" s="287"/>
      <c r="G964" s="312"/>
      <c r="H964" s="312"/>
      <c r="I964" s="312"/>
      <c r="J964" s="287"/>
      <c r="K964" s="287"/>
      <c r="L964" s="287"/>
      <c r="M964" s="287"/>
      <c r="N964" s="287"/>
    </row>
    <row r="965" spans="6:14" ht="15.75" customHeight="1">
      <c r="F965" s="287"/>
      <c r="G965" s="312"/>
      <c r="H965" s="312"/>
      <c r="I965" s="312"/>
      <c r="J965" s="287"/>
      <c r="K965" s="287"/>
      <c r="L965" s="287"/>
      <c r="M965" s="287"/>
      <c r="N965" s="287"/>
    </row>
    <row r="966" spans="6:14" ht="15.75" customHeight="1">
      <c r="F966" s="287"/>
      <c r="G966" s="312"/>
      <c r="H966" s="312"/>
      <c r="I966" s="312"/>
      <c r="J966" s="287"/>
      <c r="K966" s="287"/>
      <c r="L966" s="287"/>
      <c r="M966" s="287"/>
      <c r="N966" s="287"/>
    </row>
    <row r="967" spans="6:14" ht="15.75" customHeight="1">
      <c r="F967" s="287"/>
      <c r="G967" s="312"/>
      <c r="H967" s="312"/>
      <c r="I967" s="312"/>
      <c r="J967" s="287"/>
      <c r="K967" s="287"/>
      <c r="L967" s="287"/>
      <c r="M967" s="287"/>
      <c r="N967" s="287"/>
    </row>
    <row r="968" spans="6:14" ht="15.75" customHeight="1">
      <c r="F968" s="287"/>
      <c r="G968" s="312"/>
      <c r="H968" s="312"/>
      <c r="I968" s="312"/>
      <c r="J968" s="287"/>
      <c r="K968" s="287"/>
      <c r="L968" s="287"/>
      <c r="M968" s="287"/>
      <c r="N968" s="287"/>
    </row>
    <row r="969" spans="6:14" ht="15.75" customHeight="1">
      <c r="F969" s="287"/>
      <c r="G969" s="312"/>
      <c r="H969" s="312"/>
      <c r="I969" s="312"/>
      <c r="J969" s="287"/>
      <c r="K969" s="287"/>
      <c r="L969" s="287"/>
      <c r="M969" s="287"/>
      <c r="N969" s="287"/>
    </row>
    <row r="970" spans="6:14" ht="15.75" customHeight="1">
      <c r="F970" s="287"/>
      <c r="G970" s="312"/>
      <c r="H970" s="312"/>
      <c r="I970" s="312"/>
      <c r="J970" s="287"/>
      <c r="K970" s="287"/>
      <c r="L970" s="287"/>
      <c r="M970" s="287"/>
      <c r="N970" s="287"/>
    </row>
    <row r="971" spans="6:14" ht="15.75" customHeight="1">
      <c r="F971" s="287"/>
      <c r="G971" s="312"/>
      <c r="H971" s="312"/>
      <c r="I971" s="312"/>
      <c r="J971" s="287"/>
      <c r="K971" s="287"/>
      <c r="L971" s="287"/>
      <c r="M971" s="287"/>
      <c r="N971" s="287"/>
    </row>
    <row r="972" spans="6:14" ht="15.75" customHeight="1">
      <c r="F972" s="287"/>
      <c r="G972" s="312"/>
      <c r="H972" s="312"/>
      <c r="I972" s="312"/>
      <c r="J972" s="287"/>
      <c r="K972" s="287"/>
      <c r="L972" s="287"/>
      <c r="M972" s="287"/>
      <c r="N972" s="287"/>
    </row>
    <row r="973" spans="6:14" ht="15.75" customHeight="1">
      <c r="F973" s="287"/>
      <c r="G973" s="312"/>
      <c r="H973" s="312"/>
      <c r="I973" s="312"/>
      <c r="J973" s="287"/>
      <c r="K973" s="287"/>
      <c r="L973" s="287"/>
      <c r="M973" s="287"/>
      <c r="N973" s="287"/>
    </row>
    <row r="974" spans="6:14" ht="15.75" customHeight="1">
      <c r="F974" s="287"/>
      <c r="G974" s="312"/>
      <c r="H974" s="312"/>
      <c r="I974" s="312"/>
      <c r="J974" s="287"/>
      <c r="K974" s="287"/>
      <c r="L974" s="287"/>
      <c r="M974" s="287"/>
      <c r="N974" s="287"/>
    </row>
    <row r="975" spans="6:14" ht="15.75" customHeight="1">
      <c r="F975" s="287"/>
      <c r="G975" s="312"/>
      <c r="H975" s="312"/>
      <c r="I975" s="312"/>
      <c r="J975" s="287"/>
      <c r="K975" s="287"/>
      <c r="L975" s="287"/>
      <c r="M975" s="287"/>
      <c r="N975" s="287"/>
    </row>
    <row r="976" spans="6:14" ht="15.75" customHeight="1">
      <c r="F976" s="287"/>
      <c r="G976" s="312"/>
      <c r="H976" s="312"/>
      <c r="I976" s="312"/>
      <c r="J976" s="287"/>
      <c r="K976" s="287"/>
      <c r="L976" s="287"/>
      <c r="M976" s="287"/>
      <c r="N976" s="287"/>
    </row>
    <row r="977" spans="6:14" ht="15.75" customHeight="1">
      <c r="F977" s="287"/>
      <c r="G977" s="312"/>
      <c r="H977" s="312"/>
      <c r="I977" s="312"/>
      <c r="J977" s="287"/>
      <c r="K977" s="287"/>
      <c r="L977" s="287"/>
      <c r="M977" s="287"/>
      <c r="N977" s="287"/>
    </row>
    <row r="978" spans="6:14" ht="15.75" customHeight="1">
      <c r="F978" s="287"/>
      <c r="G978" s="312"/>
      <c r="H978" s="312"/>
      <c r="I978" s="312"/>
      <c r="J978" s="287"/>
      <c r="K978" s="287"/>
      <c r="L978" s="287"/>
      <c r="M978" s="287"/>
      <c r="N978" s="287"/>
    </row>
    <row r="979" spans="6:14" ht="15.75" customHeight="1">
      <c r="F979" s="287"/>
      <c r="G979" s="312"/>
      <c r="H979" s="312"/>
      <c r="I979" s="312"/>
      <c r="J979" s="287"/>
      <c r="K979" s="287"/>
      <c r="L979" s="287"/>
      <c r="M979" s="287"/>
      <c r="N979" s="287"/>
    </row>
    <row r="980" spans="6:14" ht="15.75" customHeight="1">
      <c r="F980" s="287"/>
      <c r="G980" s="312"/>
      <c r="H980" s="312"/>
      <c r="I980" s="312"/>
      <c r="J980" s="287"/>
      <c r="K980" s="287"/>
      <c r="L980" s="287"/>
      <c r="M980" s="287"/>
      <c r="N980" s="287"/>
    </row>
    <row r="981" spans="6:14" ht="15.75" customHeight="1">
      <c r="F981" s="287"/>
      <c r="G981" s="312"/>
      <c r="H981" s="312"/>
      <c r="I981" s="312"/>
      <c r="J981" s="287"/>
      <c r="K981" s="287"/>
      <c r="L981" s="287"/>
      <c r="M981" s="287"/>
      <c r="N981" s="287"/>
    </row>
    <row r="982" spans="6:14" ht="15.75" customHeight="1">
      <c r="F982" s="287"/>
      <c r="G982" s="312"/>
      <c r="H982" s="312"/>
      <c r="I982" s="312"/>
      <c r="J982" s="287"/>
      <c r="K982" s="287"/>
      <c r="L982" s="287"/>
      <c r="M982" s="287"/>
      <c r="N982" s="287"/>
    </row>
    <row r="983" spans="6:14" ht="15.75" customHeight="1">
      <c r="F983" s="287"/>
      <c r="G983" s="312"/>
      <c r="H983" s="312"/>
      <c r="I983" s="312"/>
      <c r="J983" s="287"/>
      <c r="K983" s="287"/>
      <c r="L983" s="287"/>
      <c r="M983" s="287"/>
      <c r="N983" s="287"/>
    </row>
    <row r="984" spans="6:14" ht="15.75" customHeight="1">
      <c r="F984" s="287"/>
      <c r="G984" s="312"/>
      <c r="H984" s="312"/>
      <c r="I984" s="312"/>
      <c r="J984" s="287"/>
      <c r="K984" s="287"/>
      <c r="L984" s="287"/>
      <c r="M984" s="287"/>
      <c r="N984" s="287"/>
    </row>
    <row r="985" spans="6:14" ht="15.75" customHeight="1">
      <c r="F985" s="287"/>
      <c r="G985" s="312"/>
      <c r="H985" s="312"/>
      <c r="I985" s="312"/>
      <c r="J985" s="287"/>
      <c r="K985" s="287"/>
      <c r="L985" s="287"/>
      <c r="M985" s="287"/>
      <c r="N985" s="287"/>
    </row>
    <row r="986" spans="6:14" ht="15.75" customHeight="1">
      <c r="F986" s="287"/>
      <c r="G986" s="312"/>
      <c r="H986" s="312"/>
      <c r="I986" s="312"/>
      <c r="J986" s="287"/>
      <c r="K986" s="287"/>
      <c r="L986" s="287"/>
      <c r="M986" s="287"/>
      <c r="N986" s="287"/>
    </row>
    <row r="987" spans="6:14" ht="15.75" customHeight="1">
      <c r="F987" s="287"/>
      <c r="G987" s="312"/>
      <c r="H987" s="312"/>
      <c r="I987" s="312"/>
      <c r="J987" s="287"/>
      <c r="K987" s="287"/>
      <c r="L987" s="287"/>
      <c r="M987" s="287"/>
      <c r="N987" s="287"/>
    </row>
    <row r="988" spans="6:14" ht="15.75" customHeight="1">
      <c r="F988" s="287"/>
      <c r="G988" s="312"/>
      <c r="H988" s="312"/>
      <c r="I988" s="312"/>
      <c r="J988" s="287"/>
      <c r="K988" s="287"/>
      <c r="L988" s="287"/>
      <c r="M988" s="287"/>
      <c r="N988" s="287"/>
    </row>
    <row r="989" spans="6:14" ht="15.75" customHeight="1">
      <c r="F989" s="287"/>
      <c r="G989" s="312"/>
      <c r="H989" s="312"/>
      <c r="I989" s="312"/>
      <c r="J989" s="287"/>
      <c r="K989" s="287"/>
      <c r="L989" s="287"/>
      <c r="M989" s="287"/>
      <c r="N989" s="287"/>
    </row>
    <row r="990" spans="6:14" ht="15.75" customHeight="1">
      <c r="F990" s="287"/>
      <c r="G990" s="312"/>
      <c r="H990" s="312"/>
      <c r="I990" s="312"/>
      <c r="J990" s="287"/>
      <c r="K990" s="287"/>
      <c r="L990" s="287"/>
      <c r="M990" s="287"/>
      <c r="N990" s="287"/>
    </row>
    <row r="991" spans="6:14" ht="15.75" customHeight="1">
      <c r="F991" s="287"/>
      <c r="G991" s="312"/>
      <c r="H991" s="312"/>
      <c r="I991" s="312"/>
      <c r="J991" s="287"/>
      <c r="K991" s="287"/>
      <c r="L991" s="287"/>
      <c r="M991" s="287"/>
      <c r="N991" s="287"/>
    </row>
    <row r="992" spans="6:14" ht="15.75" customHeight="1">
      <c r="F992" s="287"/>
      <c r="G992" s="312"/>
      <c r="H992" s="312"/>
      <c r="I992" s="312"/>
      <c r="J992" s="287"/>
      <c r="K992" s="287"/>
      <c r="L992" s="287"/>
      <c r="M992" s="287"/>
      <c r="N992" s="287"/>
    </row>
    <row r="993" spans="6:14" ht="15.75" customHeight="1">
      <c r="F993" s="287"/>
      <c r="G993" s="312"/>
      <c r="H993" s="312"/>
      <c r="I993" s="312"/>
      <c r="J993" s="287"/>
      <c r="K993" s="287"/>
      <c r="L993" s="287"/>
      <c r="M993" s="287"/>
      <c r="N993" s="287"/>
    </row>
    <row r="994" spans="6:14" ht="15.75" customHeight="1">
      <c r="F994" s="287"/>
      <c r="G994" s="312"/>
      <c r="H994" s="312"/>
      <c r="I994" s="312"/>
      <c r="J994" s="287"/>
      <c r="K994" s="287"/>
      <c r="L994" s="287"/>
      <c r="M994" s="287"/>
      <c r="N994" s="287"/>
    </row>
    <row r="995" spans="6:14" ht="15.75" customHeight="1">
      <c r="F995" s="287"/>
      <c r="G995" s="312"/>
      <c r="H995" s="312"/>
      <c r="I995" s="312"/>
      <c r="J995" s="287"/>
      <c r="K995" s="287"/>
      <c r="L995" s="287"/>
      <c r="M995" s="287"/>
      <c r="N995" s="287"/>
    </row>
    <row r="996" spans="6:14" ht="15.75" customHeight="1">
      <c r="F996" s="287"/>
      <c r="G996" s="312"/>
      <c r="H996" s="312"/>
      <c r="I996" s="312"/>
      <c r="J996" s="287"/>
      <c r="K996" s="287"/>
      <c r="L996" s="287"/>
      <c r="M996" s="287"/>
      <c r="N996" s="287"/>
    </row>
    <row r="997" spans="6:14" ht="15.75" customHeight="1">
      <c r="F997" s="287"/>
      <c r="G997" s="312"/>
      <c r="H997" s="312"/>
      <c r="I997" s="312"/>
      <c r="J997" s="287"/>
      <c r="K997" s="287"/>
      <c r="L997" s="287"/>
      <c r="M997" s="287"/>
      <c r="N997" s="287"/>
    </row>
    <row r="998" spans="6:14" ht="15.75" customHeight="1">
      <c r="F998" s="287"/>
      <c r="G998" s="312"/>
      <c r="H998" s="312"/>
      <c r="I998" s="312"/>
      <c r="J998" s="287"/>
      <c r="K998" s="287"/>
      <c r="L998" s="287"/>
      <c r="M998" s="287"/>
      <c r="N998" s="287"/>
    </row>
    <row r="999" spans="6:14" ht="15.75" customHeight="1">
      <c r="F999" s="287"/>
      <c r="G999" s="312"/>
      <c r="H999" s="312"/>
      <c r="I999" s="312"/>
      <c r="J999" s="287"/>
      <c r="K999" s="287"/>
      <c r="L999" s="287"/>
      <c r="M999" s="287"/>
      <c r="N999" s="287"/>
    </row>
    <row r="1000" spans="6:14" ht="15.75" customHeight="1">
      <c r="F1000" s="287"/>
      <c r="G1000" s="312"/>
      <c r="H1000" s="312"/>
      <c r="I1000" s="312"/>
      <c r="J1000" s="287"/>
      <c r="K1000" s="287"/>
      <c r="L1000" s="287"/>
      <c r="M1000" s="287"/>
      <c r="N1000" s="287"/>
    </row>
    <row r="1001" spans="6:14" ht="15.75" customHeight="1">
      <c r="F1001" s="287"/>
      <c r="G1001" s="312"/>
      <c r="H1001" s="312"/>
      <c r="I1001" s="312"/>
      <c r="J1001" s="287"/>
      <c r="K1001" s="287"/>
      <c r="L1001" s="287"/>
      <c r="M1001" s="287"/>
      <c r="N1001" s="287"/>
    </row>
    <row r="1002" spans="6:14" ht="15.75" customHeight="1">
      <c r="F1002" s="287"/>
      <c r="G1002" s="312"/>
      <c r="H1002" s="312"/>
      <c r="I1002" s="312"/>
      <c r="J1002" s="287"/>
      <c r="K1002" s="287"/>
      <c r="L1002" s="287"/>
      <c r="M1002" s="287"/>
      <c r="N1002" s="287"/>
    </row>
    <row r="1003" spans="6:14" ht="15.75" customHeight="1">
      <c r="F1003" s="287"/>
      <c r="G1003" s="312"/>
      <c r="H1003" s="312"/>
      <c r="I1003" s="312"/>
      <c r="J1003" s="287"/>
      <c r="K1003" s="287"/>
      <c r="L1003" s="287"/>
      <c r="M1003" s="287"/>
      <c r="N1003" s="287"/>
    </row>
    <row r="1004" spans="6:14" ht="15.75" customHeight="1">
      <c r="F1004" s="287"/>
      <c r="G1004" s="312"/>
      <c r="H1004" s="312"/>
      <c r="I1004" s="312"/>
      <c r="J1004" s="287"/>
      <c r="K1004" s="287"/>
      <c r="L1004" s="287"/>
      <c r="M1004" s="287"/>
      <c r="N1004" s="287"/>
    </row>
    <row r="1005" spans="6:14" ht="15.75" customHeight="1">
      <c r="F1005" s="287"/>
      <c r="G1005" s="312"/>
      <c r="H1005" s="312"/>
      <c r="I1005" s="312"/>
      <c r="J1005" s="287"/>
      <c r="K1005" s="287"/>
      <c r="L1005" s="287"/>
      <c r="M1005" s="287"/>
      <c r="N1005" s="287"/>
    </row>
    <row r="1006" spans="6:14" ht="15.75" customHeight="1">
      <c r="F1006" s="287"/>
      <c r="G1006" s="312"/>
      <c r="H1006" s="312"/>
      <c r="I1006" s="312"/>
      <c r="J1006" s="287"/>
      <c r="K1006" s="287"/>
      <c r="L1006" s="287"/>
      <c r="M1006" s="287"/>
      <c r="N1006" s="287"/>
    </row>
    <row r="1007" spans="6:14" ht="15.75" customHeight="1">
      <c r="F1007" s="287"/>
      <c r="G1007" s="312"/>
      <c r="H1007" s="312"/>
      <c r="I1007" s="312"/>
      <c r="J1007" s="287"/>
      <c r="K1007" s="287"/>
      <c r="L1007" s="287"/>
      <c r="M1007" s="287"/>
      <c r="N1007" s="287"/>
    </row>
  </sheetData>
  <autoFilter ref="A5:O559">
    <filterColumn colId="14">
      <customFilters>
        <customFilter val="*okres*"/>
      </customFilters>
    </filterColumn>
  </autoFilter>
  <mergeCells count="7">
    <mergeCell ref="A2:O2"/>
    <mergeCell ref="B4:C4"/>
    <mergeCell ref="D4:E4"/>
    <mergeCell ref="F4:G4"/>
    <mergeCell ref="J4:K4"/>
    <mergeCell ref="L4:M4"/>
    <mergeCell ref="H4:I4"/>
  </mergeCells>
  <conditionalFormatting sqref="O1:O5 O560:O1007">
    <cfRule type="containsText" dxfId="221" priority="266" stopIfTrue="1" operator="containsText" text="okres">
      <formula>NOT(ISERROR(SEARCH(("okres"),(O1))))</formula>
    </cfRule>
  </conditionalFormatting>
  <conditionalFormatting sqref="O1:O5 O560:O1007">
    <cfRule type="containsText" dxfId="220" priority="267" stopIfTrue="1" operator="containsText" text="kraj">
      <formula>NOT(ISERROR(SEARCH(("kraj"),(O1))))</formula>
    </cfRule>
  </conditionalFormatting>
  <conditionalFormatting sqref="A544">
    <cfRule type="containsText" dxfId="219" priority="268" stopIfTrue="1" operator="containsText" text="okres">
      <formula>NOT(ISERROR(SEARCH(("okres"),(A544))))</formula>
    </cfRule>
  </conditionalFormatting>
  <conditionalFormatting sqref="A544">
    <cfRule type="containsText" dxfId="218" priority="269" stopIfTrue="1" operator="containsText" text="kraj">
      <formula>NOT(ISERROR(SEARCH(("kraj"),(A544))))</formula>
    </cfRule>
  </conditionalFormatting>
  <conditionalFormatting sqref="A6">
    <cfRule type="expression" dxfId="217" priority="270" stopIfTrue="1">
      <formula>"délka(B5)=3"</formula>
    </cfRule>
  </conditionalFormatting>
  <conditionalFormatting sqref="A6">
    <cfRule type="containsText" dxfId="216" priority="271" stopIfTrue="1" operator="containsText" text="okres">
      <formula>NOT(ISERROR(SEARCH(("okres"),(A6))))</formula>
    </cfRule>
  </conditionalFormatting>
  <conditionalFormatting sqref="A6">
    <cfRule type="containsText" dxfId="215" priority="272" stopIfTrue="1" operator="containsText" text="kraj">
      <formula>NOT(ISERROR(SEARCH(("kraj"),(A6))))</formula>
    </cfRule>
  </conditionalFormatting>
  <conditionalFormatting sqref="A7">
    <cfRule type="containsText" dxfId="214" priority="273" stopIfTrue="1" operator="containsText" text="okres">
      <formula>NOT(ISERROR(SEARCH(("okres"),(A7))))</formula>
    </cfRule>
  </conditionalFormatting>
  <conditionalFormatting sqref="A7">
    <cfRule type="containsText" dxfId="213" priority="274" stopIfTrue="1" operator="containsText" text="kraj">
      <formula>NOT(ISERROR(SEARCH(("kraj"),(A7))))</formula>
    </cfRule>
  </conditionalFormatting>
  <conditionalFormatting sqref="A13">
    <cfRule type="containsText" dxfId="212" priority="275" stopIfTrue="1" operator="containsText" text="okres">
      <formula>NOT(ISERROR(SEARCH(("okres"),(A13))))</formula>
    </cfRule>
  </conditionalFormatting>
  <conditionalFormatting sqref="A13">
    <cfRule type="containsText" dxfId="211" priority="276" stopIfTrue="1" operator="containsText" text="kraj">
      <formula>NOT(ISERROR(SEARCH(("kraj"),(A13))))</formula>
    </cfRule>
  </conditionalFormatting>
  <conditionalFormatting sqref="A17">
    <cfRule type="containsText" dxfId="210" priority="277" stopIfTrue="1" operator="containsText" text="okres">
      <formula>NOT(ISERROR(SEARCH(("okres"),(A17))))</formula>
    </cfRule>
  </conditionalFormatting>
  <conditionalFormatting sqref="A17">
    <cfRule type="containsText" dxfId="209" priority="278" stopIfTrue="1" operator="containsText" text="kraj">
      <formula>NOT(ISERROR(SEARCH(("kraj"),(A17))))</formula>
    </cfRule>
  </conditionalFormatting>
  <conditionalFormatting sqref="A25">
    <cfRule type="containsText" dxfId="208" priority="279" stopIfTrue="1" operator="containsText" text="okres">
      <formula>NOT(ISERROR(SEARCH(("okres"),(A25))))</formula>
    </cfRule>
  </conditionalFormatting>
  <conditionalFormatting sqref="A25">
    <cfRule type="containsText" dxfId="207" priority="280" stopIfTrue="1" operator="containsText" text="kraj">
      <formula>NOT(ISERROR(SEARCH(("kraj"),(A25))))</formula>
    </cfRule>
  </conditionalFormatting>
  <conditionalFormatting sqref="A31">
    <cfRule type="containsText" dxfId="206" priority="281" stopIfTrue="1" operator="containsText" text="okres">
      <formula>NOT(ISERROR(SEARCH(("okres"),(A31))))</formula>
    </cfRule>
  </conditionalFormatting>
  <conditionalFormatting sqref="A31">
    <cfRule type="containsText" dxfId="205" priority="282" stopIfTrue="1" operator="containsText" text="kraj">
      <formula>NOT(ISERROR(SEARCH(("kraj"),(A31))))</formula>
    </cfRule>
  </conditionalFormatting>
  <conditionalFormatting sqref="A43">
    <cfRule type="containsText" dxfId="204" priority="283" stopIfTrue="1" operator="containsText" text="okres">
      <formula>NOT(ISERROR(SEARCH(("okres"),(A43))))</formula>
    </cfRule>
  </conditionalFormatting>
  <conditionalFormatting sqref="A43">
    <cfRule type="containsText" dxfId="203" priority="284" stopIfTrue="1" operator="containsText" text="kraj">
      <formula>NOT(ISERROR(SEARCH(("kraj"),(A43))))</formula>
    </cfRule>
  </conditionalFormatting>
  <conditionalFormatting sqref="A50">
    <cfRule type="containsText" dxfId="202" priority="285" stopIfTrue="1" operator="containsText" text="okres">
      <formula>NOT(ISERROR(SEARCH(("okres"),(A50))))</formula>
    </cfRule>
  </conditionalFormatting>
  <conditionalFormatting sqref="A50">
    <cfRule type="containsText" dxfId="201" priority="286" stopIfTrue="1" operator="containsText" text="kraj">
      <formula>NOT(ISERROR(SEARCH(("kraj"),(A50))))</formula>
    </cfRule>
  </conditionalFormatting>
  <conditionalFormatting sqref="A56">
    <cfRule type="containsText" dxfId="200" priority="287" stopIfTrue="1" operator="containsText" text="okres">
      <formula>NOT(ISERROR(SEARCH(("okres"),(A56))))</formula>
    </cfRule>
  </conditionalFormatting>
  <conditionalFormatting sqref="A56">
    <cfRule type="containsText" dxfId="199" priority="288" stopIfTrue="1" operator="containsText" text="kraj">
      <formula>NOT(ISERROR(SEARCH(("kraj"),(A56))))</formula>
    </cfRule>
  </conditionalFormatting>
  <conditionalFormatting sqref="A65">
    <cfRule type="containsText" dxfId="198" priority="289" stopIfTrue="1" operator="containsText" text="okres">
      <formula>NOT(ISERROR(SEARCH(("okres"),(A65))))</formula>
    </cfRule>
  </conditionalFormatting>
  <conditionalFormatting sqref="A65">
    <cfRule type="containsText" dxfId="197" priority="290" stopIfTrue="1" operator="containsText" text="kraj">
      <formula>NOT(ISERROR(SEARCH(("kraj"),(A65))))</formula>
    </cfRule>
  </conditionalFormatting>
  <conditionalFormatting sqref="A66">
    <cfRule type="containsText" dxfId="196" priority="291" stopIfTrue="1" operator="containsText" text="okres">
      <formula>NOT(ISERROR(SEARCH(("okres"),(A66))))</formula>
    </cfRule>
  </conditionalFormatting>
  <conditionalFormatting sqref="A66">
    <cfRule type="containsText" dxfId="195" priority="292" stopIfTrue="1" operator="containsText" text="kraj">
      <formula>NOT(ISERROR(SEARCH(("kraj"),(A66))))</formula>
    </cfRule>
  </conditionalFormatting>
  <conditionalFormatting sqref="A71">
    <cfRule type="containsText" dxfId="194" priority="293" stopIfTrue="1" operator="containsText" text="okres">
      <formula>NOT(ISERROR(SEARCH(("okres"),(A71))))</formula>
    </cfRule>
  </conditionalFormatting>
  <conditionalFormatting sqref="A71">
    <cfRule type="containsText" dxfId="193" priority="294" stopIfTrue="1" operator="containsText" text="kraj">
      <formula>NOT(ISERROR(SEARCH(("kraj"),(A71))))</formula>
    </cfRule>
  </conditionalFormatting>
  <conditionalFormatting sqref="A85">
    <cfRule type="containsText" dxfId="192" priority="295" stopIfTrue="1" operator="containsText" text="okres">
      <formula>NOT(ISERROR(SEARCH(("okres"),(A85))))</formula>
    </cfRule>
  </conditionalFormatting>
  <conditionalFormatting sqref="A85">
    <cfRule type="containsText" dxfId="191" priority="296" stopIfTrue="1" operator="containsText" text="kraj">
      <formula>NOT(ISERROR(SEARCH(("kraj"),(A85))))</formula>
    </cfRule>
  </conditionalFormatting>
  <conditionalFormatting sqref="A98">
    <cfRule type="containsText" dxfId="190" priority="297" stopIfTrue="1" operator="containsText" text="okres">
      <formula>NOT(ISERROR(SEARCH(("okres"),(A98))))</formula>
    </cfRule>
  </conditionalFormatting>
  <conditionalFormatting sqref="A98">
    <cfRule type="containsText" dxfId="189" priority="298" stopIfTrue="1" operator="containsText" text="kraj">
      <formula>NOT(ISERROR(SEARCH(("kraj"),(A98))))</formula>
    </cfRule>
  </conditionalFormatting>
  <conditionalFormatting sqref="A105">
    <cfRule type="containsText" dxfId="188" priority="299" stopIfTrue="1" operator="containsText" text="okres">
      <formula>NOT(ISERROR(SEARCH(("okres"),(A105))))</formula>
    </cfRule>
  </conditionalFormatting>
  <conditionalFormatting sqref="A105">
    <cfRule type="containsText" dxfId="187" priority="300" stopIfTrue="1" operator="containsText" text="kraj">
      <formula>NOT(ISERROR(SEARCH(("kraj"),(A105))))</formula>
    </cfRule>
  </conditionalFormatting>
  <conditionalFormatting sqref="A111">
    <cfRule type="containsText" dxfId="186" priority="301" stopIfTrue="1" operator="containsText" text="okres">
      <formula>NOT(ISERROR(SEARCH(("okres"),(A111))))</formula>
    </cfRule>
  </conditionalFormatting>
  <conditionalFormatting sqref="A111">
    <cfRule type="containsText" dxfId="185" priority="302" stopIfTrue="1" operator="containsText" text="kraj">
      <formula>NOT(ISERROR(SEARCH(("kraj"),(A111))))</formula>
    </cfRule>
  </conditionalFormatting>
  <conditionalFormatting sqref="A117">
    <cfRule type="containsText" dxfId="184" priority="303" stopIfTrue="1" operator="containsText" text="okres">
      <formula>NOT(ISERROR(SEARCH(("okres"),(A117))))</formula>
    </cfRule>
  </conditionalFormatting>
  <conditionalFormatting sqref="A117">
    <cfRule type="containsText" dxfId="183" priority="304" stopIfTrue="1" operator="containsText" text="kraj">
      <formula>NOT(ISERROR(SEARCH(("kraj"),(A117))))</formula>
    </cfRule>
  </conditionalFormatting>
  <conditionalFormatting sqref="A125">
    <cfRule type="containsText" dxfId="182" priority="305" stopIfTrue="1" operator="containsText" text="okres">
      <formula>NOT(ISERROR(SEARCH(("okres"),(A125))))</formula>
    </cfRule>
  </conditionalFormatting>
  <conditionalFormatting sqref="A125">
    <cfRule type="containsText" dxfId="181" priority="306" stopIfTrue="1" operator="containsText" text="kraj">
      <formula>NOT(ISERROR(SEARCH(("kraj"),(A125))))</formula>
    </cfRule>
  </conditionalFormatting>
  <conditionalFormatting sqref="A137">
    <cfRule type="containsText" dxfId="180" priority="307" stopIfTrue="1" operator="containsText" text="okres">
      <formula>NOT(ISERROR(SEARCH(("okres"),(A137))))</formula>
    </cfRule>
  </conditionalFormatting>
  <conditionalFormatting sqref="A137">
    <cfRule type="containsText" dxfId="179" priority="308" stopIfTrue="1" operator="containsText" text="kraj">
      <formula>NOT(ISERROR(SEARCH(("kraj"),(A137))))</formula>
    </cfRule>
  </conditionalFormatting>
  <conditionalFormatting sqref="A144">
    <cfRule type="containsText" dxfId="178" priority="309" stopIfTrue="1" operator="containsText" text="okres">
      <formula>NOT(ISERROR(SEARCH(("okres"),(A144))))</formula>
    </cfRule>
  </conditionalFormatting>
  <conditionalFormatting sqref="A144">
    <cfRule type="containsText" dxfId="177" priority="310" stopIfTrue="1" operator="containsText" text="kraj">
      <formula>NOT(ISERROR(SEARCH(("kraj"),(A144))))</formula>
    </cfRule>
  </conditionalFormatting>
  <conditionalFormatting sqref="A150">
    <cfRule type="containsText" dxfId="176" priority="311" stopIfTrue="1" operator="containsText" text="okres">
      <formula>NOT(ISERROR(SEARCH(("okres"),(A150))))</formula>
    </cfRule>
  </conditionalFormatting>
  <conditionalFormatting sqref="A150">
    <cfRule type="containsText" dxfId="175" priority="312" stopIfTrue="1" operator="containsText" text="kraj">
      <formula>NOT(ISERROR(SEARCH(("kraj"),(A150))))</formula>
    </cfRule>
  </conditionalFormatting>
  <conditionalFormatting sqref="A168">
    <cfRule type="containsText" dxfId="174" priority="313" stopIfTrue="1" operator="containsText" text="okres">
      <formula>NOT(ISERROR(SEARCH(("okres"),(A168))))</formula>
    </cfRule>
  </conditionalFormatting>
  <conditionalFormatting sqref="A168">
    <cfRule type="containsText" dxfId="173" priority="314" stopIfTrue="1" operator="containsText" text="kraj">
      <formula>NOT(ISERROR(SEARCH(("kraj"),(A168))))</formula>
    </cfRule>
  </conditionalFormatting>
  <conditionalFormatting sqref="A173">
    <cfRule type="containsText" dxfId="172" priority="315" stopIfTrue="1" operator="containsText" text="okres">
      <formula>NOT(ISERROR(SEARCH(("okres"),(A173))))</formula>
    </cfRule>
  </conditionalFormatting>
  <conditionalFormatting sqref="A173">
    <cfRule type="containsText" dxfId="171" priority="316" stopIfTrue="1" operator="containsText" text="kraj">
      <formula>NOT(ISERROR(SEARCH(("kraj"),(A173))))</formula>
    </cfRule>
  </conditionalFormatting>
  <conditionalFormatting sqref="A181">
    <cfRule type="containsText" dxfId="170" priority="317" stopIfTrue="1" operator="containsText" text="okres">
      <formula>NOT(ISERROR(SEARCH(("okres"),(A181))))</formula>
    </cfRule>
  </conditionalFormatting>
  <conditionalFormatting sqref="A181">
    <cfRule type="containsText" dxfId="169" priority="318" stopIfTrue="1" operator="containsText" text="kraj">
      <formula>NOT(ISERROR(SEARCH(("kraj"),(A181))))</formula>
    </cfRule>
  </conditionalFormatting>
  <conditionalFormatting sqref="A182">
    <cfRule type="containsText" dxfId="168" priority="319" stopIfTrue="1" operator="containsText" text="okres">
      <formula>NOT(ISERROR(SEARCH(("okres"),(A182))))</formula>
    </cfRule>
  </conditionalFormatting>
  <conditionalFormatting sqref="A182">
    <cfRule type="containsText" dxfId="167" priority="320" stopIfTrue="1" operator="containsText" text="kraj">
      <formula>NOT(ISERROR(SEARCH(("kraj"),(A182))))</formula>
    </cfRule>
  </conditionalFormatting>
  <conditionalFormatting sqref="A187">
    <cfRule type="containsText" dxfId="166" priority="321" stopIfTrue="1" operator="containsText" text="okres">
      <formula>NOT(ISERROR(SEARCH(("okres"),(A187))))</formula>
    </cfRule>
  </conditionalFormatting>
  <conditionalFormatting sqref="A187">
    <cfRule type="containsText" dxfId="165" priority="322" stopIfTrue="1" operator="containsText" text="kraj">
      <formula>NOT(ISERROR(SEARCH(("kraj"),(A187))))</formula>
    </cfRule>
  </conditionalFormatting>
  <conditionalFormatting sqref="A193">
    <cfRule type="containsText" dxfId="164" priority="323" stopIfTrue="1" operator="containsText" text="okres">
      <formula>NOT(ISERROR(SEARCH(("okres"),(A193))))</formula>
    </cfRule>
  </conditionalFormatting>
  <conditionalFormatting sqref="A193">
    <cfRule type="containsText" dxfId="163" priority="324" stopIfTrue="1" operator="containsText" text="kraj">
      <formula>NOT(ISERROR(SEARCH(("kraj"),(A193))))</formula>
    </cfRule>
  </conditionalFormatting>
  <conditionalFormatting sqref="A202">
    <cfRule type="containsText" dxfId="162" priority="325" stopIfTrue="1" operator="containsText" text="okres">
      <formula>NOT(ISERROR(SEARCH(("okres"),(A202))))</formula>
    </cfRule>
  </conditionalFormatting>
  <conditionalFormatting sqref="A202">
    <cfRule type="containsText" dxfId="161" priority="326" stopIfTrue="1" operator="containsText" text="kraj">
      <formula>NOT(ISERROR(SEARCH(("kraj"),(A202))))</formula>
    </cfRule>
  </conditionalFormatting>
  <conditionalFormatting sqref="A208">
    <cfRule type="containsText" dxfId="160" priority="327" stopIfTrue="1" operator="containsText" text="okres">
      <formula>NOT(ISERROR(SEARCH(("okres"),(A208))))</formula>
    </cfRule>
  </conditionalFormatting>
  <conditionalFormatting sqref="A208">
    <cfRule type="containsText" dxfId="159" priority="328" stopIfTrue="1" operator="containsText" text="kraj">
      <formula>NOT(ISERROR(SEARCH(("kraj"),(A208))))</formula>
    </cfRule>
  </conditionalFormatting>
  <conditionalFormatting sqref="A227">
    <cfRule type="containsText" dxfId="158" priority="329" stopIfTrue="1" operator="containsText" text="okres">
      <formula>NOT(ISERROR(SEARCH(("okres"),(A227))))</formula>
    </cfRule>
  </conditionalFormatting>
  <conditionalFormatting sqref="A227">
    <cfRule type="containsText" dxfId="157" priority="330" stopIfTrue="1" operator="containsText" text="kraj">
      <formula>NOT(ISERROR(SEARCH(("kraj"),(A227))))</formula>
    </cfRule>
  </conditionalFormatting>
  <conditionalFormatting sqref="A238">
    <cfRule type="containsText" dxfId="156" priority="331" stopIfTrue="1" operator="containsText" text="okres">
      <formula>NOT(ISERROR(SEARCH(("okres"),(A238))))</formula>
    </cfRule>
  </conditionalFormatting>
  <conditionalFormatting sqref="A238">
    <cfRule type="containsText" dxfId="155" priority="332" stopIfTrue="1" operator="containsText" text="kraj">
      <formula>NOT(ISERROR(SEARCH(("kraj"),(A238))))</formula>
    </cfRule>
  </conditionalFormatting>
  <conditionalFormatting sqref="A244">
    <cfRule type="containsText" dxfId="154" priority="333" stopIfTrue="1" operator="containsText" text="okres">
      <formula>NOT(ISERROR(SEARCH(("okres"),(A244))))</formula>
    </cfRule>
  </conditionalFormatting>
  <conditionalFormatting sqref="A244">
    <cfRule type="containsText" dxfId="153" priority="334" stopIfTrue="1" operator="containsText" text="kraj">
      <formula>NOT(ISERROR(SEARCH(("kraj"),(A244))))</formula>
    </cfRule>
  </conditionalFormatting>
  <conditionalFormatting sqref="A250">
    <cfRule type="containsText" dxfId="152" priority="335" stopIfTrue="1" operator="containsText" text="okres">
      <formula>NOT(ISERROR(SEARCH(("okres"),(A250))))</formula>
    </cfRule>
  </conditionalFormatting>
  <conditionalFormatting sqref="A250">
    <cfRule type="containsText" dxfId="151" priority="336" stopIfTrue="1" operator="containsText" text="kraj">
      <formula>NOT(ISERROR(SEARCH(("kraj"),(A250))))</formula>
    </cfRule>
  </conditionalFormatting>
  <conditionalFormatting sqref="A236">
    <cfRule type="containsText" dxfId="150" priority="337" stopIfTrue="1" operator="containsText" text="okres">
      <formula>NOT(ISERROR(SEARCH(("okres"),(A236))))</formula>
    </cfRule>
  </conditionalFormatting>
  <conditionalFormatting sqref="A236">
    <cfRule type="containsText" dxfId="149" priority="338" stopIfTrue="1" operator="containsText" text="kraj">
      <formula>NOT(ISERROR(SEARCH(("kraj"),(A236))))</formula>
    </cfRule>
  </conditionalFormatting>
  <conditionalFormatting sqref="A256">
    <cfRule type="containsText" dxfId="148" priority="339" stopIfTrue="1" operator="containsText" text="okres">
      <formula>NOT(ISERROR(SEARCH(("okres"),(A256))))</formula>
    </cfRule>
  </conditionalFormatting>
  <conditionalFormatting sqref="A256">
    <cfRule type="containsText" dxfId="147" priority="340" stopIfTrue="1" operator="containsText" text="kraj">
      <formula>NOT(ISERROR(SEARCH(("kraj"),(A256))))</formula>
    </cfRule>
  </conditionalFormatting>
  <conditionalFormatting sqref="A291">
    <cfRule type="containsText" dxfId="146" priority="341" stopIfTrue="1" operator="containsText" text="okres">
      <formula>NOT(ISERROR(SEARCH(("okres"),(A291))))</formula>
    </cfRule>
  </conditionalFormatting>
  <conditionalFormatting sqref="A291">
    <cfRule type="containsText" dxfId="145" priority="342" stopIfTrue="1" operator="containsText" text="kraj">
      <formula>NOT(ISERROR(SEARCH(("kraj"),(A291))))</formula>
    </cfRule>
  </conditionalFormatting>
  <conditionalFormatting sqref="A282">
    <cfRule type="containsText" dxfId="144" priority="343" stopIfTrue="1" operator="containsText" text="okres">
      <formula>NOT(ISERROR(SEARCH(("okres"),(A282))))</formula>
    </cfRule>
  </conditionalFormatting>
  <conditionalFormatting sqref="A282">
    <cfRule type="containsText" dxfId="143" priority="344" stopIfTrue="1" operator="containsText" text="kraj">
      <formula>NOT(ISERROR(SEARCH(("kraj"),(A282))))</formula>
    </cfRule>
  </conditionalFormatting>
  <conditionalFormatting sqref="A302">
    <cfRule type="containsText" dxfId="142" priority="345" stopIfTrue="1" operator="containsText" text="okres">
      <formula>NOT(ISERROR(SEARCH(("okres"),(A302))))</formula>
    </cfRule>
  </conditionalFormatting>
  <conditionalFormatting sqref="A302">
    <cfRule type="containsText" dxfId="141" priority="346" stopIfTrue="1" operator="containsText" text="kraj">
      <formula>NOT(ISERROR(SEARCH(("kraj"),(A302))))</formula>
    </cfRule>
  </conditionalFormatting>
  <conditionalFormatting sqref="A286">
    <cfRule type="containsText" dxfId="140" priority="347" stopIfTrue="1" operator="containsText" text="okres">
      <formula>NOT(ISERROR(SEARCH(("okres"),(A286))))</formula>
    </cfRule>
  </conditionalFormatting>
  <conditionalFormatting sqref="A286">
    <cfRule type="containsText" dxfId="139" priority="348" stopIfTrue="1" operator="containsText" text="kraj">
      <formula>NOT(ISERROR(SEARCH(("kraj"),(A286))))</formula>
    </cfRule>
  </conditionalFormatting>
  <conditionalFormatting sqref="A308">
    <cfRule type="containsText" dxfId="138" priority="349" stopIfTrue="1" operator="containsText" text="okres">
      <formula>NOT(ISERROR(SEARCH(("okres"),(A308))))</formula>
    </cfRule>
  </conditionalFormatting>
  <conditionalFormatting sqref="A308">
    <cfRule type="containsText" dxfId="137" priority="350" stopIfTrue="1" operator="containsText" text="kraj">
      <formula>NOT(ISERROR(SEARCH(("kraj"),(A308))))</formula>
    </cfRule>
  </conditionalFormatting>
  <conditionalFormatting sqref="A324">
    <cfRule type="containsText" dxfId="136" priority="351" stopIfTrue="1" operator="containsText" text="okres">
      <formula>NOT(ISERROR(SEARCH(("okres"),(A324))))</formula>
    </cfRule>
  </conditionalFormatting>
  <conditionalFormatting sqref="A324">
    <cfRule type="containsText" dxfId="135" priority="352" stopIfTrue="1" operator="containsText" text="kraj">
      <formula>NOT(ISERROR(SEARCH(("kraj"),(A324))))</formula>
    </cfRule>
  </conditionalFormatting>
  <conditionalFormatting sqref="A315">
    <cfRule type="containsText" dxfId="134" priority="353" stopIfTrue="1" operator="containsText" text="okres">
      <formula>NOT(ISERROR(SEARCH(("okres"),(A315))))</formula>
    </cfRule>
  </conditionalFormatting>
  <conditionalFormatting sqref="A315">
    <cfRule type="containsText" dxfId="133" priority="354" stopIfTrue="1" operator="containsText" text="kraj">
      <formula>NOT(ISERROR(SEARCH(("kraj"),(A315))))</formula>
    </cfRule>
  </conditionalFormatting>
  <conditionalFormatting sqref="A337">
    <cfRule type="containsText" dxfId="132" priority="355" stopIfTrue="1" operator="containsText" text="okres">
      <formula>NOT(ISERROR(SEARCH(("okres"),(A337))))</formula>
    </cfRule>
  </conditionalFormatting>
  <conditionalFormatting sqref="A337">
    <cfRule type="containsText" dxfId="131" priority="356" stopIfTrue="1" operator="containsText" text="kraj">
      <formula>NOT(ISERROR(SEARCH(("kraj"),(A337))))</formula>
    </cfRule>
  </conditionalFormatting>
  <conditionalFormatting sqref="A343">
    <cfRule type="containsText" dxfId="130" priority="357" stopIfTrue="1" operator="containsText" text="okres">
      <formula>NOT(ISERROR(SEARCH(("okres"),(A343))))</formula>
    </cfRule>
  </conditionalFormatting>
  <conditionalFormatting sqref="A343">
    <cfRule type="containsText" dxfId="129" priority="358" stopIfTrue="1" operator="containsText" text="kraj">
      <formula>NOT(ISERROR(SEARCH(("kraj"),(A343))))</formula>
    </cfRule>
  </conditionalFormatting>
  <conditionalFormatting sqref="A367">
    <cfRule type="containsText" dxfId="128" priority="359" stopIfTrue="1" operator="containsText" text="okres">
      <formula>NOT(ISERROR(SEARCH(("okres"),(A367))))</formula>
    </cfRule>
  </conditionalFormatting>
  <conditionalFormatting sqref="A367">
    <cfRule type="containsText" dxfId="127" priority="360" stopIfTrue="1" operator="containsText" text="kraj">
      <formula>NOT(ISERROR(SEARCH(("kraj"),(A367))))</formula>
    </cfRule>
  </conditionalFormatting>
  <conditionalFormatting sqref="A374">
    <cfRule type="containsText" dxfId="126" priority="361" stopIfTrue="1" operator="containsText" text="okres">
      <formula>NOT(ISERROR(SEARCH(("okres"),(A374))))</formula>
    </cfRule>
  </conditionalFormatting>
  <conditionalFormatting sqref="A374">
    <cfRule type="containsText" dxfId="125" priority="362" stopIfTrue="1" operator="containsText" text="kraj">
      <formula>NOT(ISERROR(SEARCH(("kraj"),(A374))))</formula>
    </cfRule>
  </conditionalFormatting>
  <conditionalFormatting sqref="A361">
    <cfRule type="containsText" dxfId="124" priority="363" stopIfTrue="1" operator="containsText" text="okres">
      <formula>NOT(ISERROR(SEARCH(("okres"),(A361))))</formula>
    </cfRule>
  </conditionalFormatting>
  <conditionalFormatting sqref="A361">
    <cfRule type="containsText" dxfId="123" priority="364" stopIfTrue="1" operator="containsText" text="kraj">
      <formula>NOT(ISERROR(SEARCH(("kraj"),(A361))))</formula>
    </cfRule>
  </conditionalFormatting>
  <conditionalFormatting sqref="A388">
    <cfRule type="containsText" dxfId="122" priority="365" stopIfTrue="1" operator="containsText" text="okres">
      <formula>NOT(ISERROR(SEARCH(("okres"),(A388))))</formula>
    </cfRule>
  </conditionalFormatting>
  <conditionalFormatting sqref="A388">
    <cfRule type="containsText" dxfId="121" priority="366" stopIfTrue="1" operator="containsText" text="kraj">
      <formula>NOT(ISERROR(SEARCH(("kraj"),(A388))))</formula>
    </cfRule>
  </conditionalFormatting>
  <conditionalFormatting sqref="A397">
    <cfRule type="containsText" dxfId="120" priority="367" stopIfTrue="1" operator="containsText" text="okres">
      <formula>NOT(ISERROR(SEARCH(("okres"),(A397))))</formula>
    </cfRule>
  </conditionalFormatting>
  <conditionalFormatting sqref="A397">
    <cfRule type="containsText" dxfId="119" priority="368" stopIfTrue="1" operator="containsText" text="kraj">
      <formula>NOT(ISERROR(SEARCH(("kraj"),(A397))))</formula>
    </cfRule>
  </conditionalFormatting>
  <conditionalFormatting sqref="A405">
    <cfRule type="containsText" dxfId="118" priority="369" stopIfTrue="1" operator="containsText" text="okres">
      <formula>NOT(ISERROR(SEARCH(("okres"),(A405))))</formula>
    </cfRule>
  </conditionalFormatting>
  <conditionalFormatting sqref="A405">
    <cfRule type="containsText" dxfId="117" priority="370" stopIfTrue="1" operator="containsText" text="kraj">
      <formula>NOT(ISERROR(SEARCH(("kraj"),(A405))))</formula>
    </cfRule>
  </conditionalFormatting>
  <conditionalFormatting sqref="A420">
    <cfRule type="containsText" dxfId="116" priority="371" stopIfTrue="1" operator="containsText" text="okres">
      <formula>NOT(ISERROR(SEARCH(("okres"),(A420))))</formula>
    </cfRule>
  </conditionalFormatting>
  <conditionalFormatting sqref="A420">
    <cfRule type="containsText" dxfId="115" priority="372" stopIfTrue="1" operator="containsText" text="kraj">
      <formula>NOT(ISERROR(SEARCH(("kraj"),(A420))))</formula>
    </cfRule>
  </conditionalFormatting>
  <conditionalFormatting sqref="A379">
    <cfRule type="containsText" dxfId="114" priority="373" stopIfTrue="1" operator="containsText" text="okres">
      <formula>NOT(ISERROR(SEARCH(("okres"),(A379))))</formula>
    </cfRule>
  </conditionalFormatting>
  <conditionalFormatting sqref="A379">
    <cfRule type="containsText" dxfId="113" priority="374" stopIfTrue="1" operator="containsText" text="kraj">
      <formula>NOT(ISERROR(SEARCH(("kraj"),(A379))))</formula>
    </cfRule>
  </conditionalFormatting>
  <conditionalFormatting sqref="A382">
    <cfRule type="containsText" dxfId="112" priority="375" stopIfTrue="1" operator="containsText" text="okres">
      <formula>NOT(ISERROR(SEARCH(("okres"),(A382))))</formula>
    </cfRule>
  </conditionalFormatting>
  <conditionalFormatting sqref="A382">
    <cfRule type="containsText" dxfId="111" priority="376" stopIfTrue="1" operator="containsText" text="kraj">
      <formula>NOT(ISERROR(SEARCH(("kraj"),(A382))))</formula>
    </cfRule>
  </conditionalFormatting>
  <conditionalFormatting sqref="A441">
    <cfRule type="containsText" dxfId="110" priority="377" stopIfTrue="1" operator="containsText" text="okres">
      <formula>NOT(ISERROR(SEARCH(("okres"),(A441))))</formula>
    </cfRule>
  </conditionalFormatting>
  <conditionalFormatting sqref="A441">
    <cfRule type="containsText" dxfId="109" priority="378" stopIfTrue="1" operator="containsText" text="kraj">
      <formula>NOT(ISERROR(SEARCH(("kraj"),(A441))))</formula>
    </cfRule>
  </conditionalFormatting>
  <conditionalFormatting sqref="A442">
    <cfRule type="containsText" dxfId="108" priority="379" stopIfTrue="1" operator="containsText" text="okres">
      <formula>NOT(ISERROR(SEARCH(("okres"),(A442))))</formula>
    </cfRule>
  </conditionalFormatting>
  <conditionalFormatting sqref="A442">
    <cfRule type="containsText" dxfId="107" priority="380" stopIfTrue="1" operator="containsText" text="kraj">
      <formula>NOT(ISERROR(SEARCH(("kraj"),(A442))))</formula>
    </cfRule>
  </conditionalFormatting>
  <conditionalFormatting sqref="A455">
    <cfRule type="containsText" dxfId="106" priority="381" stopIfTrue="1" operator="containsText" text="okres">
      <formula>NOT(ISERROR(SEARCH(("okres"),(A455))))</formula>
    </cfRule>
  </conditionalFormatting>
  <conditionalFormatting sqref="A455">
    <cfRule type="containsText" dxfId="105" priority="382" stopIfTrue="1" operator="containsText" text="kraj">
      <formula>NOT(ISERROR(SEARCH(("kraj"),(A455))))</formula>
    </cfRule>
  </conditionalFormatting>
  <conditionalFormatting sqref="A462">
    <cfRule type="containsText" dxfId="104" priority="383" stopIfTrue="1" operator="containsText" text="okres">
      <formula>NOT(ISERROR(SEARCH(("okres"),(A462))))</formula>
    </cfRule>
  </conditionalFormatting>
  <conditionalFormatting sqref="A462">
    <cfRule type="containsText" dxfId="103" priority="384" stopIfTrue="1" operator="containsText" text="kraj">
      <formula>NOT(ISERROR(SEARCH(("kraj"),(A462))))</formula>
    </cfRule>
  </conditionalFormatting>
  <conditionalFormatting sqref="A468">
    <cfRule type="containsText" dxfId="102" priority="385" stopIfTrue="1" operator="containsText" text="okres">
      <formula>NOT(ISERROR(SEARCH(("okres"),(A468))))</formula>
    </cfRule>
  </conditionalFormatting>
  <conditionalFormatting sqref="A468">
    <cfRule type="containsText" dxfId="101" priority="386" stopIfTrue="1" operator="containsText" text="kraj">
      <formula>NOT(ISERROR(SEARCH(("kraj"),(A468))))</formula>
    </cfRule>
  </conditionalFormatting>
  <conditionalFormatting sqref="A480">
    <cfRule type="containsText" dxfId="100" priority="387" stopIfTrue="1" operator="containsText" text="okres">
      <formula>NOT(ISERROR(SEARCH(("okres"),(A480))))</formula>
    </cfRule>
  </conditionalFormatting>
  <conditionalFormatting sqref="A480">
    <cfRule type="containsText" dxfId="99" priority="388" stopIfTrue="1" operator="containsText" text="kraj">
      <formula>NOT(ISERROR(SEARCH(("kraj"),(A480))))</formula>
    </cfRule>
  </conditionalFormatting>
  <conditionalFormatting sqref="A481">
    <cfRule type="containsText" dxfId="98" priority="389" stopIfTrue="1" operator="containsText" text="okres">
      <formula>NOT(ISERROR(SEARCH(("okres"),(A481))))</formula>
    </cfRule>
  </conditionalFormatting>
  <conditionalFormatting sqref="A481">
    <cfRule type="containsText" dxfId="97" priority="390" stopIfTrue="1" operator="containsText" text="kraj">
      <formula>NOT(ISERROR(SEARCH(("kraj"),(A481))))</formula>
    </cfRule>
  </conditionalFormatting>
  <conditionalFormatting sqref="A487">
    <cfRule type="containsText" dxfId="96" priority="391" stopIfTrue="1" operator="containsText" text="okres">
      <formula>NOT(ISERROR(SEARCH(("okres"),(A487))))</formula>
    </cfRule>
  </conditionalFormatting>
  <conditionalFormatting sqref="A487">
    <cfRule type="containsText" dxfId="95" priority="392" stopIfTrue="1" operator="containsText" text="kraj">
      <formula>NOT(ISERROR(SEARCH(("kraj"),(A487))))</formula>
    </cfRule>
  </conditionalFormatting>
  <conditionalFormatting sqref="A495">
    <cfRule type="containsText" dxfId="94" priority="393" stopIfTrue="1" operator="containsText" text="okres">
      <formula>NOT(ISERROR(SEARCH(("okres"),(A495))))</formula>
    </cfRule>
  </conditionalFormatting>
  <conditionalFormatting sqref="A495">
    <cfRule type="containsText" dxfId="93" priority="394" stopIfTrue="1" operator="containsText" text="kraj">
      <formula>NOT(ISERROR(SEARCH(("kraj"),(A495))))</formula>
    </cfRule>
  </conditionalFormatting>
  <conditionalFormatting sqref="A500">
    <cfRule type="containsText" dxfId="92" priority="395" stopIfTrue="1" operator="containsText" text="okres">
      <formula>NOT(ISERROR(SEARCH(("okres"),(A500))))</formula>
    </cfRule>
  </conditionalFormatting>
  <conditionalFormatting sqref="A500">
    <cfRule type="containsText" dxfId="91" priority="396" stopIfTrue="1" operator="containsText" text="kraj">
      <formula>NOT(ISERROR(SEARCH(("kraj"),(A500))))</formula>
    </cfRule>
  </conditionalFormatting>
  <conditionalFormatting sqref="A515">
    <cfRule type="containsText" dxfId="90" priority="397" stopIfTrue="1" operator="containsText" text="okres">
      <formula>NOT(ISERROR(SEARCH(("okres"),(A515))))</formula>
    </cfRule>
  </conditionalFormatting>
  <conditionalFormatting sqref="A515">
    <cfRule type="containsText" dxfId="89" priority="398" stopIfTrue="1" operator="containsText" text="kraj">
      <formula>NOT(ISERROR(SEARCH(("kraj"),(A515))))</formula>
    </cfRule>
  </conditionalFormatting>
  <conditionalFormatting sqref="A516">
    <cfRule type="containsText" dxfId="88" priority="399" stopIfTrue="1" operator="containsText" text="okres">
      <formula>NOT(ISERROR(SEARCH(("okres"),(A516))))</formula>
    </cfRule>
  </conditionalFormatting>
  <conditionalFormatting sqref="A516">
    <cfRule type="containsText" dxfId="87" priority="400" stopIfTrue="1" operator="containsText" text="kraj">
      <formula>NOT(ISERROR(SEARCH(("kraj"),(A516))))</formula>
    </cfRule>
  </conditionalFormatting>
  <conditionalFormatting sqref="A521">
    <cfRule type="containsText" dxfId="86" priority="401" stopIfTrue="1" operator="containsText" text="okres">
      <formula>NOT(ISERROR(SEARCH(("okres"),(A521))))</formula>
    </cfRule>
  </conditionalFormatting>
  <conditionalFormatting sqref="A521">
    <cfRule type="containsText" dxfId="85" priority="402" stopIfTrue="1" operator="containsText" text="kraj">
      <formula>NOT(ISERROR(SEARCH(("kraj"),(A521))))</formula>
    </cfRule>
  </conditionalFormatting>
  <conditionalFormatting sqref="A531">
    <cfRule type="containsText" dxfId="84" priority="403" stopIfTrue="1" operator="containsText" text="okres">
      <formula>NOT(ISERROR(SEARCH(("okres"),(A531))))</formula>
    </cfRule>
  </conditionalFormatting>
  <conditionalFormatting sqref="A531">
    <cfRule type="containsText" dxfId="83" priority="404" stopIfTrue="1" operator="containsText" text="kraj">
      <formula>NOT(ISERROR(SEARCH(("kraj"),(A531))))</formula>
    </cfRule>
  </conditionalFormatting>
  <conditionalFormatting sqref="A536">
    <cfRule type="containsText" dxfId="82" priority="405" stopIfTrue="1" operator="containsText" text="okres">
      <formula>NOT(ISERROR(SEARCH(("okres"),(A536))))</formula>
    </cfRule>
  </conditionalFormatting>
  <conditionalFormatting sqref="A536">
    <cfRule type="containsText" dxfId="81" priority="406" stopIfTrue="1" operator="containsText" text="kraj">
      <formula>NOT(ISERROR(SEARCH(("kraj"),(A536))))</formula>
    </cfRule>
  </conditionalFormatting>
  <conditionalFormatting sqref="A553">
    <cfRule type="containsText" dxfId="80" priority="407" stopIfTrue="1" operator="containsText" text="okres">
      <formula>NOT(ISERROR(SEARCH(("okres"),(A553))))</formula>
    </cfRule>
  </conditionalFormatting>
  <conditionalFormatting sqref="A553">
    <cfRule type="containsText" dxfId="79" priority="408" stopIfTrue="1" operator="containsText" text="kraj">
      <formula>NOT(ISERROR(SEARCH(("kraj"),(A553))))</formula>
    </cfRule>
  </conditionalFormatting>
  <conditionalFormatting sqref="O6:O21 O394:O424 O23:O32 O559 O268:O377 O137:O254 O76:O78 O34:O74 O525:O557 O476:O523 O426:O474 O379:O390 O256:O266 O80:O134">
    <cfRule type="containsText" dxfId="78" priority="409" operator="containsText" text="okres">
      <formula>NOT(ISERROR(SEARCH(("okres"),(O6))))</formula>
    </cfRule>
  </conditionalFormatting>
  <conditionalFormatting sqref="O6:O21 O394:O424 O23:O32 O559 O268:O377 O137:O254 O76:O78 O34:O74 O525:O557 O476:O523 O426:O474 O379:O390 O256:O266 O80:O134">
    <cfRule type="containsText" dxfId="77" priority="410" operator="containsText" text="okres">
      <formula>NOT(ISERROR(SEARCH(("okres"),(O6))))</formula>
    </cfRule>
  </conditionalFormatting>
  <conditionalFormatting sqref="O6:O21 O394:O424 O23:O32 O559 O268:O377 O137:O254 O76:O78 O34:O74 O525:O557 O476:O523 O426:O474 O379:O390 O256:O266 O80:O134">
    <cfRule type="containsText" dxfId="76" priority="411" operator="containsText" text="kraj Praha">
      <formula>NOT(ISERROR(SEARCH(("kraj Praha"),(O6))))</formula>
    </cfRule>
  </conditionalFormatting>
  <conditionalFormatting sqref="O6:O21 O394:O424 O23:O32 O559 O268:O377 O137:O254 O76:O78 O34:O74 O525:O557 O476:O523 O426:O474 O379:O390 O256:O266 O80:O134">
    <cfRule type="containsText" dxfId="75" priority="412" operator="containsText" text="kraj">
      <formula>NOT(ISERROR(SEARCH(("kraj"),(O6))))</formula>
    </cfRule>
  </conditionalFormatting>
  <conditionalFormatting sqref="H6:I78 H80:I135 H137:I254 H256:I377 H379:I392 H394:I424 H426:I523 H525:I559">
    <cfRule type="cellIs" dxfId="74" priority="413" operator="equal">
      <formula>0</formula>
    </cfRule>
  </conditionalFormatting>
  <conditionalFormatting sqref="D4:E4">
    <cfRule type="cellIs" dxfId="73" priority="415" operator="equal">
      <formula>0</formula>
    </cfRule>
  </conditionalFormatting>
  <conditionalFormatting sqref="F4:G4">
    <cfRule type="cellIs" dxfId="72" priority="417" operator="equal">
      <formula>0</formula>
    </cfRule>
  </conditionalFormatting>
  <conditionalFormatting sqref="J4">
    <cfRule type="cellIs" dxfId="71" priority="418" operator="equal">
      <formula>0</formula>
    </cfRule>
  </conditionalFormatting>
  <conditionalFormatting sqref="K1:M3 K4 K6:M474 I6:I78 I80:I135 I137:I254 I256:I377 I379:I392 I394:I424 K476:M1007 L475:M475 I426:I523 I525:I559">
    <cfRule type="expression" dxfId="70" priority="420">
      <formula>ISERROR(I1)</formula>
    </cfRule>
  </conditionalFormatting>
  <conditionalFormatting sqref="O22">
    <cfRule type="containsText" dxfId="69" priority="423" operator="containsText" text="okres">
      <formula>NOT(ISERROR(SEARCH(("okres"),(O22))))</formula>
    </cfRule>
  </conditionalFormatting>
  <conditionalFormatting sqref="O22">
    <cfRule type="containsText" dxfId="68" priority="424" operator="containsText" text="okres">
      <formula>NOT(ISERROR(SEARCH(("okres"),(O22))))</formula>
    </cfRule>
  </conditionalFormatting>
  <conditionalFormatting sqref="O22">
    <cfRule type="containsText" dxfId="67" priority="425" operator="containsText" text="kraj Praha">
      <formula>NOT(ISERROR(SEARCH(("kraj Praha"),(O22))))</formula>
    </cfRule>
  </conditionalFormatting>
  <conditionalFormatting sqref="O22">
    <cfRule type="containsText" dxfId="66" priority="426" operator="containsText" text="kraj">
      <formula>NOT(ISERROR(SEARCH(("kraj"),(O22))))</formula>
    </cfRule>
  </conditionalFormatting>
  <conditionalFormatting sqref="A391 A394">
    <cfRule type="containsText" dxfId="65" priority="427" stopIfTrue="1" operator="containsText" text="okres">
      <formula>NOT(ISERROR(SEARCH(("okres"),(A391))))</formula>
    </cfRule>
  </conditionalFormatting>
  <conditionalFormatting sqref="A391 A394">
    <cfRule type="containsText" dxfId="64" priority="428" stopIfTrue="1" operator="containsText" text="kraj">
      <formula>NOT(ISERROR(SEARCH(("kraj"),(A391))))</formula>
    </cfRule>
  </conditionalFormatting>
  <conditionalFormatting sqref="O391:O392">
    <cfRule type="containsText" dxfId="63" priority="429" operator="containsText" text="okres">
      <formula>NOT(ISERROR(SEARCH(("okres"),(O391))))</formula>
    </cfRule>
  </conditionalFormatting>
  <conditionalFormatting sqref="O391:O392">
    <cfRule type="containsText" dxfId="62" priority="430" operator="containsText" text="okres">
      <formula>NOT(ISERROR(SEARCH(("okres"),(O391))))</formula>
    </cfRule>
  </conditionalFormatting>
  <conditionalFormatting sqref="O391:O392">
    <cfRule type="containsText" dxfId="61" priority="431" operator="containsText" text="kraj Praha">
      <formula>NOT(ISERROR(SEARCH(("kraj Praha"),(O391))))</formula>
    </cfRule>
  </conditionalFormatting>
  <conditionalFormatting sqref="O391:O392">
    <cfRule type="containsText" dxfId="60" priority="432" operator="containsText" text="kraj">
      <formula>NOT(ISERROR(SEARCH(("kraj"),(O391))))</formula>
    </cfRule>
  </conditionalFormatting>
  <conditionalFormatting sqref="U6:U559">
    <cfRule type="cellIs" dxfId="59" priority="238" stopIfTrue="1" operator="equal">
      <formula>0</formula>
    </cfRule>
  </conditionalFormatting>
  <conditionalFormatting sqref="U6:U559">
    <cfRule type="cellIs" dxfId="58" priority="239" operator="equal">
      <formula>#N/A</formula>
    </cfRule>
  </conditionalFormatting>
  <conditionalFormatting sqref="U6:U559">
    <cfRule type="expression" dxfId="57" priority="240" stopIfTrue="1">
      <formula>ISERROR(U6)</formula>
    </cfRule>
  </conditionalFormatting>
  <conditionalFormatting sqref="O558">
    <cfRule type="containsText" dxfId="56" priority="234" operator="containsText" text="okres">
      <formula>NOT(ISERROR(SEARCH(("okres"),(O558))))</formula>
    </cfRule>
  </conditionalFormatting>
  <conditionalFormatting sqref="O558">
    <cfRule type="containsText" dxfId="55" priority="235" operator="containsText" text="okres">
      <formula>NOT(ISERROR(SEARCH(("okres"),(O558))))</formula>
    </cfRule>
  </conditionalFormatting>
  <conditionalFormatting sqref="O558">
    <cfRule type="containsText" dxfId="54" priority="236" operator="containsText" text="kraj Praha">
      <formula>NOT(ISERROR(SEARCH(("kraj Praha"),(O558))))</formula>
    </cfRule>
  </conditionalFormatting>
  <conditionalFormatting sqref="O558">
    <cfRule type="containsText" dxfId="53" priority="237" operator="containsText" text="kraj">
      <formula>NOT(ISERROR(SEARCH(("kraj"),(O558))))</formula>
    </cfRule>
  </conditionalFormatting>
  <conditionalFormatting sqref="O33">
    <cfRule type="containsText" dxfId="52" priority="230" operator="containsText" text="okres">
      <formula>NOT(ISERROR(SEARCH(("okres"),(O33))))</formula>
    </cfRule>
  </conditionalFormatting>
  <conditionalFormatting sqref="O33">
    <cfRule type="containsText" dxfId="51" priority="231" operator="containsText" text="okres">
      <formula>NOT(ISERROR(SEARCH(("okres"),(O33))))</formula>
    </cfRule>
  </conditionalFormatting>
  <conditionalFormatting sqref="O33">
    <cfRule type="containsText" dxfId="50" priority="232" operator="containsText" text="kraj Praha">
      <formula>NOT(ISERROR(SEARCH(("kraj Praha"),(O33))))</formula>
    </cfRule>
  </conditionalFormatting>
  <conditionalFormatting sqref="O33">
    <cfRule type="containsText" dxfId="49" priority="233" operator="containsText" text="kraj">
      <formula>NOT(ISERROR(SEARCH(("kraj"),(O33))))</formula>
    </cfRule>
  </conditionalFormatting>
  <conditionalFormatting sqref="O75">
    <cfRule type="containsText" dxfId="48" priority="226" operator="containsText" text="okres">
      <formula>NOT(ISERROR(SEARCH(("okres"),(O75))))</formula>
    </cfRule>
  </conditionalFormatting>
  <conditionalFormatting sqref="O75">
    <cfRule type="containsText" dxfId="47" priority="227" operator="containsText" text="okres">
      <formula>NOT(ISERROR(SEARCH(("okres"),(O75))))</formula>
    </cfRule>
  </conditionalFormatting>
  <conditionalFormatting sqref="O75">
    <cfRule type="containsText" dxfId="46" priority="228" operator="containsText" text="kraj Praha">
      <formula>NOT(ISERROR(SEARCH(("kraj Praha"),(O75))))</formula>
    </cfRule>
  </conditionalFormatting>
  <conditionalFormatting sqref="O75">
    <cfRule type="containsText" dxfId="45" priority="229" operator="containsText" text="kraj">
      <formula>NOT(ISERROR(SEARCH(("kraj"),(O75))))</formula>
    </cfRule>
  </conditionalFormatting>
  <conditionalFormatting sqref="O135:O136">
    <cfRule type="containsText" dxfId="44" priority="222" operator="containsText" text="okres">
      <formula>NOT(ISERROR(SEARCH(("okres"),(O135))))</formula>
    </cfRule>
  </conditionalFormatting>
  <conditionalFormatting sqref="O135:O136">
    <cfRule type="containsText" dxfId="43" priority="223" operator="containsText" text="okres">
      <formula>NOT(ISERROR(SEARCH(("okres"),(O135))))</formula>
    </cfRule>
  </conditionalFormatting>
  <conditionalFormatting sqref="O135:O136">
    <cfRule type="containsText" dxfId="42" priority="224" operator="containsText" text="kraj Praha">
      <formula>NOT(ISERROR(SEARCH(("kraj Praha"),(O135))))</formula>
    </cfRule>
  </conditionalFormatting>
  <conditionalFormatting sqref="O135:O136">
    <cfRule type="containsText" dxfId="41" priority="225" operator="containsText" text="kraj">
      <formula>NOT(ISERROR(SEARCH(("kraj"),(O135))))</formula>
    </cfRule>
  </conditionalFormatting>
  <conditionalFormatting sqref="O267">
    <cfRule type="containsText" dxfId="40" priority="218" operator="containsText" text="okres">
      <formula>NOT(ISERROR(SEARCH(("okres"),(O267))))</formula>
    </cfRule>
  </conditionalFormatting>
  <conditionalFormatting sqref="O267">
    <cfRule type="containsText" dxfId="39" priority="219" operator="containsText" text="okres">
      <formula>NOT(ISERROR(SEARCH(("okres"),(O267))))</formula>
    </cfRule>
  </conditionalFormatting>
  <conditionalFormatting sqref="O267">
    <cfRule type="containsText" dxfId="38" priority="220" operator="containsText" text="kraj Praha">
      <formula>NOT(ISERROR(SEARCH(("kraj Praha"),(O267))))</formula>
    </cfRule>
  </conditionalFormatting>
  <conditionalFormatting sqref="O267">
    <cfRule type="containsText" dxfId="37" priority="221" operator="containsText" text="kraj">
      <formula>NOT(ISERROR(SEARCH(("kraj"),(O267))))</formula>
    </cfRule>
  </conditionalFormatting>
  <conditionalFormatting sqref="A393">
    <cfRule type="containsText" dxfId="36" priority="216" stopIfTrue="1" operator="containsText" text="okres">
      <formula>NOT(ISERROR(SEARCH(("okres"),(A393))))</formula>
    </cfRule>
  </conditionalFormatting>
  <conditionalFormatting sqref="A393">
    <cfRule type="containsText" dxfId="35" priority="217" stopIfTrue="1" operator="containsText" text="kraj">
      <formula>NOT(ISERROR(SEARCH(("kraj"),(A393))))</formula>
    </cfRule>
  </conditionalFormatting>
  <conditionalFormatting sqref="O393">
    <cfRule type="containsText" dxfId="34" priority="212" operator="containsText" text="okres">
      <formula>NOT(ISERROR(SEARCH(("okres"),(O393))))</formula>
    </cfRule>
  </conditionalFormatting>
  <conditionalFormatting sqref="O393">
    <cfRule type="containsText" dxfId="33" priority="213" operator="containsText" text="okres">
      <formula>NOT(ISERROR(SEARCH(("okres"),(O393))))</formula>
    </cfRule>
  </conditionalFormatting>
  <conditionalFormatting sqref="O393">
    <cfRule type="containsText" dxfId="32" priority="214" operator="containsText" text="kraj Praha">
      <formula>NOT(ISERROR(SEARCH(("kraj Praha"),(O393))))</formula>
    </cfRule>
  </conditionalFormatting>
  <conditionalFormatting sqref="O393">
    <cfRule type="containsText" dxfId="31" priority="215" operator="containsText" text="kraj">
      <formula>NOT(ISERROR(SEARCH(("kraj"),(O393))))</formula>
    </cfRule>
  </conditionalFormatting>
  <conditionalFormatting sqref="L4">
    <cfRule type="cellIs" dxfId="30" priority="208" operator="equal">
      <formula>0</formula>
    </cfRule>
  </conditionalFormatting>
  <conditionalFormatting sqref="M4">
    <cfRule type="expression" dxfId="29" priority="210">
      <formula>ISERROR(M4)</formula>
    </cfRule>
  </conditionalFormatting>
  <conditionalFormatting sqref="U1:U1048576">
    <cfRule type="containsErrors" dxfId="28" priority="175">
      <formula>ISERROR(U1)</formula>
    </cfRule>
  </conditionalFormatting>
  <conditionalFormatting sqref="H4">
    <cfRule type="cellIs" dxfId="27" priority="171" operator="equal">
      <formula>0</formula>
    </cfRule>
  </conditionalFormatting>
  <conditionalFormatting sqref="I4">
    <cfRule type="expression" dxfId="26" priority="173">
      <formula>ISERROR(I4)</formula>
    </cfRule>
  </conditionalFormatting>
  <conditionalFormatting sqref="K475">
    <cfRule type="expression" dxfId="25" priority="25">
      <formula>ISERROR(K475)</formula>
    </cfRule>
  </conditionalFormatting>
  <conditionalFormatting sqref="O79">
    <cfRule type="containsText" dxfId="24" priority="21" operator="containsText" text="okres">
      <formula>NOT(ISERROR(SEARCH(("okres"),(O79))))</formula>
    </cfRule>
  </conditionalFormatting>
  <conditionalFormatting sqref="O79">
    <cfRule type="containsText" dxfId="23" priority="22" operator="containsText" text="okres">
      <formula>NOT(ISERROR(SEARCH(("okres"),(O79))))</formula>
    </cfRule>
  </conditionalFormatting>
  <conditionalFormatting sqref="O79">
    <cfRule type="containsText" dxfId="22" priority="23" operator="containsText" text="kraj Praha">
      <formula>NOT(ISERROR(SEARCH(("kraj Praha"),(O79))))</formula>
    </cfRule>
  </conditionalFormatting>
  <conditionalFormatting sqref="O79">
    <cfRule type="containsText" dxfId="21" priority="24" operator="containsText" text="kraj">
      <formula>NOT(ISERROR(SEARCH(("kraj"),(O79))))</formula>
    </cfRule>
  </conditionalFormatting>
  <conditionalFormatting sqref="O255">
    <cfRule type="containsText" dxfId="20" priority="17" operator="containsText" text="okres">
      <formula>NOT(ISERROR(SEARCH(("okres"),(O255))))</formula>
    </cfRule>
  </conditionalFormatting>
  <conditionalFormatting sqref="O255">
    <cfRule type="containsText" dxfId="19" priority="18" operator="containsText" text="okres">
      <formula>NOT(ISERROR(SEARCH(("okres"),(O255))))</formula>
    </cfRule>
  </conditionalFormatting>
  <conditionalFormatting sqref="O255">
    <cfRule type="containsText" dxfId="18" priority="19" operator="containsText" text="kraj Praha">
      <formula>NOT(ISERROR(SEARCH(("kraj Praha"),(O255))))</formula>
    </cfRule>
  </conditionalFormatting>
  <conditionalFormatting sqref="O255">
    <cfRule type="containsText" dxfId="17" priority="20" operator="containsText" text="kraj">
      <formula>NOT(ISERROR(SEARCH(("kraj"),(O255))))</formula>
    </cfRule>
  </conditionalFormatting>
  <conditionalFormatting sqref="O378">
    <cfRule type="containsText" dxfId="16" priority="13" operator="containsText" text="okres">
      <formula>NOT(ISERROR(SEARCH(("okres"),(O378))))</formula>
    </cfRule>
  </conditionalFormatting>
  <conditionalFormatting sqref="O378">
    <cfRule type="containsText" dxfId="15" priority="14" operator="containsText" text="okres">
      <formula>NOT(ISERROR(SEARCH(("okres"),(O378))))</formula>
    </cfRule>
  </conditionalFormatting>
  <conditionalFormatting sqref="O378">
    <cfRule type="containsText" dxfId="14" priority="15" operator="containsText" text="kraj Praha">
      <formula>NOT(ISERROR(SEARCH(("kraj Praha"),(O378))))</formula>
    </cfRule>
  </conditionalFormatting>
  <conditionalFormatting sqref="O378">
    <cfRule type="containsText" dxfId="13" priority="16" operator="containsText" text="kraj">
      <formula>NOT(ISERROR(SEARCH(("kraj"),(O378))))</formula>
    </cfRule>
  </conditionalFormatting>
  <conditionalFormatting sqref="O425">
    <cfRule type="containsText" dxfId="12" priority="9" operator="containsText" text="okres">
      <formula>NOT(ISERROR(SEARCH(("okres"),(O425))))</formula>
    </cfRule>
  </conditionalFormatting>
  <conditionalFormatting sqref="O425">
    <cfRule type="containsText" dxfId="11" priority="10" operator="containsText" text="okres">
      <formula>NOT(ISERROR(SEARCH(("okres"),(O425))))</formula>
    </cfRule>
  </conditionalFormatting>
  <conditionalFormatting sqref="O425">
    <cfRule type="containsText" dxfId="10" priority="11" operator="containsText" text="kraj Praha">
      <formula>NOT(ISERROR(SEARCH(("kraj Praha"),(O425))))</formula>
    </cfRule>
  </conditionalFormatting>
  <conditionalFormatting sqref="O425">
    <cfRule type="containsText" dxfId="9" priority="12" operator="containsText" text="kraj">
      <formula>NOT(ISERROR(SEARCH(("kraj"),(O425))))</formula>
    </cfRule>
  </conditionalFormatting>
  <conditionalFormatting sqref="O475">
    <cfRule type="containsText" dxfId="8" priority="5" operator="containsText" text="okres">
      <formula>NOT(ISERROR(SEARCH(("okres"),(O475))))</formula>
    </cfRule>
  </conditionalFormatting>
  <conditionalFormatting sqref="O475">
    <cfRule type="containsText" dxfId="7" priority="6" operator="containsText" text="okres">
      <formula>NOT(ISERROR(SEARCH(("okres"),(O475))))</formula>
    </cfRule>
  </conditionalFormatting>
  <conditionalFormatting sqref="O475">
    <cfRule type="containsText" dxfId="6" priority="7" operator="containsText" text="kraj Praha">
      <formula>NOT(ISERROR(SEARCH(("kraj Praha"),(O475))))</formula>
    </cfRule>
  </conditionalFormatting>
  <conditionalFormatting sqref="O475">
    <cfRule type="containsText" dxfId="5" priority="8" operator="containsText" text="kraj">
      <formula>NOT(ISERROR(SEARCH(("kraj"),(O475))))</formula>
    </cfRule>
  </conditionalFormatting>
  <conditionalFormatting sqref="O524">
    <cfRule type="containsText" dxfId="4" priority="1" operator="containsText" text="okres">
      <formula>NOT(ISERROR(SEARCH(("okres"),(O524))))</formula>
    </cfRule>
  </conditionalFormatting>
  <conditionalFormatting sqref="O524">
    <cfRule type="containsText" dxfId="3" priority="2" operator="containsText" text="okres">
      <formula>NOT(ISERROR(SEARCH(("okres"),(O524))))</formula>
    </cfRule>
  </conditionalFormatting>
  <conditionalFormatting sqref="O524">
    <cfRule type="containsText" dxfId="2" priority="3" operator="containsText" text="kraj Praha">
      <formula>NOT(ISERROR(SEARCH(("kraj Praha"),(O524))))</formula>
    </cfRule>
  </conditionalFormatting>
  <conditionalFormatting sqref="O524">
    <cfRule type="containsText" dxfId="1" priority="4" operator="containsText" text="kraj">
      <formula>NOT(ISERROR(SEARCH(("kraj"),(O524))))</formula>
    </cfRule>
  </conditionalFormatting>
  <pageMargins left="0.70866141732283472" right="0.70866141732283472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krajů</vt:lpstr>
      <vt:lpstr>okresy Ol. kraj</vt:lpstr>
      <vt:lpstr>A-Nárůst členů</vt:lpstr>
      <vt:lpstr>B-Délka čl. odchozích</vt:lpstr>
      <vt:lpstr>C-Kvalifikace OV a ZOV</vt:lpstr>
      <vt:lpstr>D-Děťodny táborů</vt:lpstr>
      <vt:lpstr>E-Hodnocení dle počtu členů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Polak</dc:creator>
  <cp:lastModifiedBy>Pavel</cp:lastModifiedBy>
  <dcterms:created xsi:type="dcterms:W3CDTF">2007-05-30T13:55:11Z</dcterms:created>
  <dcterms:modified xsi:type="dcterms:W3CDTF">2023-05-16T16:48:30Z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